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codeName="ThisWorkbook"/>
  <mc:AlternateContent xmlns:mc="http://schemas.openxmlformats.org/markup-compatibility/2006">
    <mc:Choice Requires="x15">
      <x15ac:absPath xmlns:x15ac="http://schemas.microsoft.com/office/spreadsheetml/2010/11/ac" url="/Users/b7nguyen/Kaggle/Brixton/Project_1A/"/>
    </mc:Choice>
  </mc:AlternateContent>
  <xr:revisionPtr revIDLastSave="0" documentId="8_{F114BCDF-E658-A441-8348-390B8962B3D8}" xr6:coauthVersionLast="36" xr6:coauthVersionMax="36" xr10:uidLastSave="{00000000-0000-0000-0000-000000000000}"/>
  <bookViews>
    <workbookView xWindow="0" yWindow="0" windowWidth="28800" windowHeight="18000" tabRatio="728" activeTab="4" xr2:uid="{00000000-000D-0000-FFFF-FFFF00000000}"/>
  </bookViews>
  <sheets>
    <sheet name="Property Snapshots" sheetId="13" r:id="rId1"/>
    <sheet name="Summary" sheetId="4" r:id="rId2"/>
    <sheet name="Tenant Analysis (Sortable)" sheetId="10" r:id="rId3"/>
    <sheet name="Tenant Analysis (Formulas) " sheetId="7" r:id="rId4"/>
    <sheet name="Combined (Adjust here)" sheetId="3" r:id="rId5"/>
    <sheet name="Backup&gt;&gt;" sheetId="8" r:id="rId6"/>
    <sheet name="2018" sheetId="11" state="hidden" r:id="rId7"/>
    <sheet name="2019" sheetId="1" state="hidden" r:id="rId8"/>
    <sheet name="2020" sheetId="2" state="hidden" r:id="rId9"/>
    <sheet name="2021" sheetId="16" r:id="rId10"/>
    <sheet name="Sales Category " sheetId="5" r:id="rId11"/>
    <sheet name="Tenancy Schedule 2021" sheetId="6" r:id="rId12"/>
    <sheet name="Index List" sheetId="14" r:id="rId13"/>
    <sheet name="Tenant List " sheetId="12" state="hidden" r:id="rId14"/>
  </sheets>
  <externalReferences>
    <externalReference r:id="rId15"/>
    <externalReference r:id="rId16"/>
    <externalReference r:id="rId17"/>
  </externalReferences>
  <definedNames>
    <definedName name="_____fff2" localSheetId="12" hidden="1">{"Main",#N/A,FALSE,"Wacker";"Main2",#N/A,FALSE,"Wacker";"Value",#N/A,FALSE,"Wacker";"Sensitivity",#N/A,FALSE,"Wacker";"Paine",#N/A,FALSE,"Wacker";"Quaker",#N/A,FALSE,"Wacker";"Wacker",#N/A,FALSE,"Wacker";"1900",#N/A,FALSE,"Wacker";"1901",#N/A,FALSE,"Wacker"}</definedName>
    <definedName name="_____fff2" hidden="1">{"Main",#N/A,FALSE,"Wacker";"Main2",#N/A,FALSE,"Wacker";"Value",#N/A,FALSE,"Wacker";"Sensitivity",#N/A,FALSE,"Wacker";"Paine",#N/A,FALSE,"Wacker";"Quaker",#N/A,FALSE,"Wacker";"Wacker",#N/A,FALSE,"Wacker";"1900",#N/A,FALSE,"Wacker";"1901",#N/A,FALSE,"Wacker"}</definedName>
    <definedName name="_____ggg2" localSheetId="12" hidden="1">{"View1",#N/A,FALSE,"Sheet1";"View2",#N/A,FALSE,"Sheet1"}</definedName>
    <definedName name="_____ggg2" hidden="1">{"View1",#N/A,FALSE,"Sheet1";"View2",#N/A,FALSE,"Sheet1"}</definedName>
    <definedName name="_____New10" localSheetId="12" hidden="1">{"View1",#N/A,FALSE,"Sheet1";"View2",#N/A,FALSE,"Sheet1"}</definedName>
    <definedName name="_____New10" hidden="1">{"View1",#N/A,FALSE,"Sheet1";"View2",#N/A,FALSE,"Sheet1"}</definedName>
    <definedName name="_____New11" localSheetId="12" hidden="1">{"View1",#N/A,FALSE,"Sheet1";"View2",#N/A,FALSE,"Sheet1"}</definedName>
    <definedName name="_____New11" hidden="1">{"View1",#N/A,FALSE,"Sheet1";"View2",#N/A,FALSE,"Sheet1"}</definedName>
    <definedName name="_____New12" localSheetId="12" hidden="1">{"Main",#N/A,FALSE,"Wacker";"Main2",#N/A,FALSE,"Wacker";"Value",#N/A,FALSE,"Wacker";"Sensitivity",#N/A,FALSE,"Wacker";"Paine",#N/A,FALSE,"Wacker";"Quaker",#N/A,FALSE,"Wacker";"Wacker",#N/A,FALSE,"Wacker";"1900",#N/A,FALSE,"Wacker";"1901",#N/A,FALSE,"Wacker"}</definedName>
    <definedName name="_____New12" hidden="1">{"Main",#N/A,FALSE,"Wacker";"Main2",#N/A,FALSE,"Wacker";"Value",#N/A,FALSE,"Wacker";"Sensitivity",#N/A,FALSE,"Wacker";"Paine",#N/A,FALSE,"Wacker";"Quaker",#N/A,FALSE,"Wacker";"Wacker",#N/A,FALSE,"Wacker";"1900",#N/A,FALSE,"Wacker";"1901",#N/A,FALSE,"Wacker"}</definedName>
    <definedName name="_____New13" localSheetId="12" hidden="1">{"Main",#N/A,FALSE,"Wacker";"Main2",#N/A,FALSE,"Wacker";"Value",#N/A,FALSE,"Wacker";"Sensitivity",#N/A,FALSE,"Wacker";"Paine",#N/A,FALSE,"Wacker";"Quaker",#N/A,FALSE,"Wacker";"Wacker",#N/A,FALSE,"Wacker";"1900",#N/A,FALSE,"Wacker";"1901",#N/A,FALSE,"Wacker"}</definedName>
    <definedName name="_____New13" hidden="1">{"Main",#N/A,FALSE,"Wacker";"Main2",#N/A,FALSE,"Wacker";"Value",#N/A,FALSE,"Wacker";"Sensitivity",#N/A,FALSE,"Wacker";"Paine",#N/A,FALSE,"Wacker";"Quaker",#N/A,FALSE,"Wacker";"Wacker",#N/A,FALSE,"Wacker";"1900",#N/A,FALSE,"Wacker";"1901",#N/A,FALSE,"Wacker"}</definedName>
    <definedName name="_____New15" localSheetId="12" hidden="1">{"Main",#N/A,FALSE,"Wacker";"Main2",#N/A,FALSE,"Wacker";"Value",#N/A,FALSE,"Wacker";"Sensitivity",#N/A,FALSE,"Wacker";"Paine",#N/A,FALSE,"Wacker";"Quaker",#N/A,FALSE,"Wacker";"Wacker",#N/A,FALSE,"Wacker";"1900",#N/A,FALSE,"Wacker";"1901",#N/A,FALSE,"Wacker"}</definedName>
    <definedName name="_____New15" hidden="1">{"Main",#N/A,FALSE,"Wacker";"Main2",#N/A,FALSE,"Wacker";"Value",#N/A,FALSE,"Wacker";"Sensitivity",#N/A,FALSE,"Wacker";"Paine",#N/A,FALSE,"Wacker";"Quaker",#N/A,FALSE,"Wacker";"Wacker",#N/A,FALSE,"Wacker";"1900",#N/A,FALSE,"Wacker";"1901",#N/A,FALSE,"Wacker"}</definedName>
    <definedName name="_____New2" localSheetId="12" hidden="1">{"Main",#N/A,FALSE,"Wacker";"Main2",#N/A,FALSE,"Wacker";"Value",#N/A,FALSE,"Wacker";"Sensitivity",#N/A,FALSE,"Wacker";"Paine",#N/A,FALSE,"Wacker";"Quaker",#N/A,FALSE,"Wacker";"Wacker",#N/A,FALSE,"Wacker";"1900",#N/A,FALSE,"Wacker";"1901",#N/A,FALSE,"Wacker"}</definedName>
    <definedName name="_____New2" hidden="1">{"Main",#N/A,FALSE,"Wacker";"Main2",#N/A,FALSE,"Wacker";"Value",#N/A,FALSE,"Wacker";"Sensitivity",#N/A,FALSE,"Wacker";"Paine",#N/A,FALSE,"Wacker";"Quaker",#N/A,FALSE,"Wacker";"Wacker",#N/A,FALSE,"Wacker";"1900",#N/A,FALSE,"Wacker";"1901",#N/A,FALSE,"Wacker"}</definedName>
    <definedName name="_____New3" localSheetId="12" hidden="1">{"Main",#N/A,FALSE,"Wacker";"Main2",#N/A,FALSE,"Wacker";"Value",#N/A,FALSE,"Wacker";"Sensitivity",#N/A,FALSE,"Wacker";"Paine",#N/A,FALSE,"Wacker";"Quaker",#N/A,FALSE,"Wacker";"Wacker",#N/A,FALSE,"Wacker";"1900",#N/A,FALSE,"Wacker";"1901",#N/A,FALSE,"Wacker"}</definedName>
    <definedName name="_____New3" hidden="1">{"Main",#N/A,FALSE,"Wacker";"Main2",#N/A,FALSE,"Wacker";"Value",#N/A,FALSE,"Wacker";"Sensitivity",#N/A,FALSE,"Wacker";"Paine",#N/A,FALSE,"Wacker";"Quaker",#N/A,FALSE,"Wacker";"Wacker",#N/A,FALSE,"Wacker";"1900",#N/A,FALSE,"Wacker";"1901",#N/A,FALSE,"Wacker"}</definedName>
    <definedName name="_____New4" localSheetId="12" hidden="1">{"View1",#N/A,FALSE,"Sheet1";"View2",#N/A,FALSE,"Sheet1"}</definedName>
    <definedName name="_____New4" hidden="1">{"View1",#N/A,FALSE,"Sheet1";"View2",#N/A,FALSE,"Sheet1"}</definedName>
    <definedName name="_____New5" localSheetId="12" hidden="1">{"View1",#N/A,FALSE,"Sheet1";"View2",#N/A,FALSE,"Sheet1"}</definedName>
    <definedName name="_____New5" hidden="1">{"View1",#N/A,FALSE,"Sheet1";"View2",#N/A,FALSE,"Sheet1"}</definedName>
    <definedName name="_____New6" localSheetId="12" hidden="1">{"View1",#N/A,FALSE,"Sheet1";"View2",#N/A,FALSE,"Sheet1"}</definedName>
    <definedName name="_____New6" hidden="1">{"View1",#N/A,FALSE,"Sheet1";"View2",#N/A,FALSE,"Sheet1"}</definedName>
    <definedName name="_____New7" localSheetId="12" hidden="1">{"View1",#N/A,FALSE,"Sheet1";"View2",#N/A,FALSE,"Sheet1"}</definedName>
    <definedName name="_____New7" hidden="1">{"View1",#N/A,FALSE,"Sheet1";"View2",#N/A,FALSE,"Sheet1"}</definedName>
    <definedName name="_____New8" localSheetId="12" hidden="1">{"View1",#N/A,FALSE,"Sheet1";"View2",#N/A,FALSE,"Sheet1"}</definedName>
    <definedName name="_____New8" hidden="1">{"View1",#N/A,FALSE,"Sheet1";"View2",#N/A,FALSE,"Sheet1"}</definedName>
    <definedName name="_____New9" localSheetId="12" hidden="1">{"View1",#N/A,FALSE,"Sheet1";"View2",#N/A,FALSE,"Sheet1"}</definedName>
    <definedName name="_____New9" hidden="1">{"View1",#N/A,FALSE,"Sheet1";"View2",#N/A,FALSE,"Sheet1"}</definedName>
    <definedName name="_____wrn1" localSheetId="12" hidden="1">{"schedule1",#N/A,FALSE,"Sheet1";"schedule2",#N/A,FALSE,"Sheet1";"schedule3",#N/A,FALSE,"Sheet1";"schedule4",#N/A,FALSE,"Sheet1";"schedule5",#N/A,FALSE,"Sheet1";"schedule6",#N/A,FALSE,"Sheet1"}</definedName>
    <definedName name="_____wrn1" hidden="1">{"schedule1",#N/A,FALSE,"Sheet1";"schedule2",#N/A,FALSE,"Sheet1";"schedule3",#N/A,FALSE,"Sheet1";"schedule4",#N/A,FALSE,"Sheet1";"schedule5",#N/A,FALSE,"Sheet1";"schedule6",#N/A,FALSE,"Sheet1"}</definedName>
    <definedName name="____fff2" localSheetId="12" hidden="1">{"Main",#N/A,FALSE,"Wacker";"Main2",#N/A,FALSE,"Wacker";"Value",#N/A,FALSE,"Wacker";"Sensitivity",#N/A,FALSE,"Wacker";"Paine",#N/A,FALSE,"Wacker";"Quaker",#N/A,FALSE,"Wacker";"Wacker",#N/A,FALSE,"Wacker";"1900",#N/A,FALSE,"Wacker";"1901",#N/A,FALSE,"Wacker"}</definedName>
    <definedName name="____fff2" hidden="1">{"Main",#N/A,FALSE,"Wacker";"Main2",#N/A,FALSE,"Wacker";"Value",#N/A,FALSE,"Wacker";"Sensitivity",#N/A,FALSE,"Wacker";"Paine",#N/A,FALSE,"Wacker";"Quaker",#N/A,FALSE,"Wacker";"Wacker",#N/A,FALSE,"Wacker";"1900",#N/A,FALSE,"Wacker";"1901",#N/A,FALSE,"Wacker"}</definedName>
    <definedName name="____ggg2" localSheetId="12" hidden="1">{"View1",#N/A,FALSE,"Sheet1";"View2",#N/A,FALSE,"Sheet1"}</definedName>
    <definedName name="____ggg2" hidden="1">{"View1",#N/A,FALSE,"Sheet1";"View2",#N/A,FALSE,"Sheet1"}</definedName>
    <definedName name="____New10" localSheetId="12" hidden="1">{"View1",#N/A,FALSE,"Sheet1";"View2",#N/A,FALSE,"Sheet1"}</definedName>
    <definedName name="____New10" hidden="1">{"View1",#N/A,FALSE,"Sheet1";"View2",#N/A,FALSE,"Sheet1"}</definedName>
    <definedName name="____New11" localSheetId="12" hidden="1">{"View1",#N/A,FALSE,"Sheet1";"View2",#N/A,FALSE,"Sheet1"}</definedName>
    <definedName name="____New11" hidden="1">{"View1",#N/A,FALSE,"Sheet1";"View2",#N/A,FALSE,"Sheet1"}</definedName>
    <definedName name="____New12" localSheetId="12" hidden="1">{"Main",#N/A,FALSE,"Wacker";"Main2",#N/A,FALSE,"Wacker";"Value",#N/A,FALSE,"Wacker";"Sensitivity",#N/A,FALSE,"Wacker";"Paine",#N/A,FALSE,"Wacker";"Quaker",#N/A,FALSE,"Wacker";"Wacker",#N/A,FALSE,"Wacker";"1900",#N/A,FALSE,"Wacker";"1901",#N/A,FALSE,"Wacker"}</definedName>
    <definedName name="____New12" hidden="1">{"Main",#N/A,FALSE,"Wacker";"Main2",#N/A,FALSE,"Wacker";"Value",#N/A,FALSE,"Wacker";"Sensitivity",#N/A,FALSE,"Wacker";"Paine",#N/A,FALSE,"Wacker";"Quaker",#N/A,FALSE,"Wacker";"Wacker",#N/A,FALSE,"Wacker";"1900",#N/A,FALSE,"Wacker";"1901",#N/A,FALSE,"Wacker"}</definedName>
    <definedName name="____New13" localSheetId="12" hidden="1">{"Main",#N/A,FALSE,"Wacker";"Main2",#N/A,FALSE,"Wacker";"Value",#N/A,FALSE,"Wacker";"Sensitivity",#N/A,FALSE,"Wacker";"Paine",#N/A,FALSE,"Wacker";"Quaker",#N/A,FALSE,"Wacker";"Wacker",#N/A,FALSE,"Wacker";"1900",#N/A,FALSE,"Wacker";"1901",#N/A,FALSE,"Wacker"}</definedName>
    <definedName name="____New13" hidden="1">{"Main",#N/A,FALSE,"Wacker";"Main2",#N/A,FALSE,"Wacker";"Value",#N/A,FALSE,"Wacker";"Sensitivity",#N/A,FALSE,"Wacker";"Paine",#N/A,FALSE,"Wacker";"Quaker",#N/A,FALSE,"Wacker";"Wacker",#N/A,FALSE,"Wacker";"1900",#N/A,FALSE,"Wacker";"1901",#N/A,FALSE,"Wacker"}</definedName>
    <definedName name="____New15" localSheetId="12" hidden="1">{"Main",#N/A,FALSE,"Wacker";"Main2",#N/A,FALSE,"Wacker";"Value",#N/A,FALSE,"Wacker";"Sensitivity",#N/A,FALSE,"Wacker";"Paine",#N/A,FALSE,"Wacker";"Quaker",#N/A,FALSE,"Wacker";"Wacker",#N/A,FALSE,"Wacker";"1900",#N/A,FALSE,"Wacker";"1901",#N/A,FALSE,"Wacker"}</definedName>
    <definedName name="____New15" hidden="1">{"Main",#N/A,FALSE,"Wacker";"Main2",#N/A,FALSE,"Wacker";"Value",#N/A,FALSE,"Wacker";"Sensitivity",#N/A,FALSE,"Wacker";"Paine",#N/A,FALSE,"Wacker";"Quaker",#N/A,FALSE,"Wacker";"Wacker",#N/A,FALSE,"Wacker";"1900",#N/A,FALSE,"Wacker";"1901",#N/A,FALSE,"Wacker"}</definedName>
    <definedName name="____New2" localSheetId="12" hidden="1">{"Main",#N/A,FALSE,"Wacker";"Main2",#N/A,FALSE,"Wacker";"Value",#N/A,FALSE,"Wacker";"Sensitivity",#N/A,FALSE,"Wacker";"Paine",#N/A,FALSE,"Wacker";"Quaker",#N/A,FALSE,"Wacker";"Wacker",#N/A,FALSE,"Wacker";"1900",#N/A,FALSE,"Wacker";"1901",#N/A,FALSE,"Wacker"}</definedName>
    <definedName name="____New2" hidden="1">{"Main",#N/A,FALSE,"Wacker";"Main2",#N/A,FALSE,"Wacker";"Value",#N/A,FALSE,"Wacker";"Sensitivity",#N/A,FALSE,"Wacker";"Paine",#N/A,FALSE,"Wacker";"Quaker",#N/A,FALSE,"Wacker";"Wacker",#N/A,FALSE,"Wacker";"1900",#N/A,FALSE,"Wacker";"1901",#N/A,FALSE,"Wacker"}</definedName>
    <definedName name="____New3" localSheetId="12" hidden="1">{"Main",#N/A,FALSE,"Wacker";"Main2",#N/A,FALSE,"Wacker";"Value",#N/A,FALSE,"Wacker";"Sensitivity",#N/A,FALSE,"Wacker";"Paine",#N/A,FALSE,"Wacker";"Quaker",#N/A,FALSE,"Wacker";"Wacker",#N/A,FALSE,"Wacker";"1900",#N/A,FALSE,"Wacker";"1901",#N/A,FALSE,"Wacker"}</definedName>
    <definedName name="____New3" hidden="1">{"Main",#N/A,FALSE,"Wacker";"Main2",#N/A,FALSE,"Wacker";"Value",#N/A,FALSE,"Wacker";"Sensitivity",#N/A,FALSE,"Wacker";"Paine",#N/A,FALSE,"Wacker";"Quaker",#N/A,FALSE,"Wacker";"Wacker",#N/A,FALSE,"Wacker";"1900",#N/A,FALSE,"Wacker";"1901",#N/A,FALSE,"Wacker"}</definedName>
    <definedName name="____New4" localSheetId="12" hidden="1">{"View1",#N/A,FALSE,"Sheet1";"View2",#N/A,FALSE,"Sheet1"}</definedName>
    <definedName name="____New4" hidden="1">{"View1",#N/A,FALSE,"Sheet1";"View2",#N/A,FALSE,"Sheet1"}</definedName>
    <definedName name="____New5" localSheetId="12" hidden="1">{"View1",#N/A,FALSE,"Sheet1";"View2",#N/A,FALSE,"Sheet1"}</definedName>
    <definedName name="____New5" hidden="1">{"View1",#N/A,FALSE,"Sheet1";"View2",#N/A,FALSE,"Sheet1"}</definedName>
    <definedName name="____New6" localSheetId="12" hidden="1">{"View1",#N/A,FALSE,"Sheet1";"View2",#N/A,FALSE,"Sheet1"}</definedName>
    <definedName name="____New6" hidden="1">{"View1",#N/A,FALSE,"Sheet1";"View2",#N/A,FALSE,"Sheet1"}</definedName>
    <definedName name="____New7" localSheetId="12" hidden="1">{"View1",#N/A,FALSE,"Sheet1";"View2",#N/A,FALSE,"Sheet1"}</definedName>
    <definedName name="____New7" hidden="1">{"View1",#N/A,FALSE,"Sheet1";"View2",#N/A,FALSE,"Sheet1"}</definedName>
    <definedName name="____New8" localSheetId="12" hidden="1">{"View1",#N/A,FALSE,"Sheet1";"View2",#N/A,FALSE,"Sheet1"}</definedName>
    <definedName name="____New8" hidden="1">{"View1",#N/A,FALSE,"Sheet1";"View2",#N/A,FALSE,"Sheet1"}</definedName>
    <definedName name="____New9" localSheetId="12" hidden="1">{"View1",#N/A,FALSE,"Sheet1";"View2",#N/A,FALSE,"Sheet1"}</definedName>
    <definedName name="____New9" hidden="1">{"View1",#N/A,FALSE,"Sheet1";"View2",#N/A,FALSE,"Sheet1"}</definedName>
    <definedName name="____wrn1" localSheetId="12" hidden="1">{"schedule1",#N/A,FALSE,"Sheet1";"schedule2",#N/A,FALSE,"Sheet1";"schedule3",#N/A,FALSE,"Sheet1";"schedule4",#N/A,FALSE,"Sheet1";"schedule5",#N/A,FALSE,"Sheet1";"schedule6",#N/A,FALSE,"Sheet1"}</definedName>
    <definedName name="____wrn1" hidden="1">{"schedule1",#N/A,FALSE,"Sheet1";"schedule2",#N/A,FALSE,"Sheet1";"schedule3",#N/A,FALSE,"Sheet1";"schedule4",#N/A,FALSE,"Sheet1";"schedule5",#N/A,FALSE,"Sheet1";"schedule6",#N/A,FALSE,"Sheet1"}</definedName>
    <definedName name="___fff2" localSheetId="12" hidden="1">{"Main",#N/A,FALSE,"Wacker";"Main2",#N/A,FALSE,"Wacker";"Value",#N/A,FALSE,"Wacker";"Sensitivity",#N/A,FALSE,"Wacker";"Paine",#N/A,FALSE,"Wacker";"Quaker",#N/A,FALSE,"Wacker";"Wacker",#N/A,FALSE,"Wacker";"1900",#N/A,FALSE,"Wacker";"1901",#N/A,FALSE,"Wacker"}</definedName>
    <definedName name="___fff2" hidden="1">{"Main",#N/A,FALSE,"Wacker";"Main2",#N/A,FALSE,"Wacker";"Value",#N/A,FALSE,"Wacker";"Sensitivity",#N/A,FALSE,"Wacker";"Paine",#N/A,FALSE,"Wacker";"Quaker",#N/A,FALSE,"Wacker";"Wacker",#N/A,FALSE,"Wacker";"1900",#N/A,FALSE,"Wacker";"1901",#N/A,FALSE,"Wacker"}</definedName>
    <definedName name="___ggg2" localSheetId="12" hidden="1">{"View1",#N/A,FALSE,"Sheet1";"View2",#N/A,FALSE,"Sheet1"}</definedName>
    <definedName name="___ggg2" hidden="1">{"View1",#N/A,FALSE,"Sheet1";"View2",#N/A,FALSE,"Sheet1"}</definedName>
    <definedName name="___New10" localSheetId="12" hidden="1">{"View1",#N/A,FALSE,"Sheet1";"View2",#N/A,FALSE,"Sheet1"}</definedName>
    <definedName name="___New10" hidden="1">{"View1",#N/A,FALSE,"Sheet1";"View2",#N/A,FALSE,"Sheet1"}</definedName>
    <definedName name="___New11" localSheetId="12" hidden="1">{"View1",#N/A,FALSE,"Sheet1";"View2",#N/A,FALSE,"Sheet1"}</definedName>
    <definedName name="___New11" hidden="1">{"View1",#N/A,FALSE,"Sheet1";"View2",#N/A,FALSE,"Sheet1"}</definedName>
    <definedName name="___New12" localSheetId="12" hidden="1">{"Main",#N/A,FALSE,"Wacker";"Main2",#N/A,FALSE,"Wacker";"Value",#N/A,FALSE,"Wacker";"Sensitivity",#N/A,FALSE,"Wacker";"Paine",#N/A,FALSE,"Wacker";"Quaker",#N/A,FALSE,"Wacker";"Wacker",#N/A,FALSE,"Wacker";"1900",#N/A,FALSE,"Wacker";"1901",#N/A,FALSE,"Wacker"}</definedName>
    <definedName name="___New12" hidden="1">{"Main",#N/A,FALSE,"Wacker";"Main2",#N/A,FALSE,"Wacker";"Value",#N/A,FALSE,"Wacker";"Sensitivity",#N/A,FALSE,"Wacker";"Paine",#N/A,FALSE,"Wacker";"Quaker",#N/A,FALSE,"Wacker";"Wacker",#N/A,FALSE,"Wacker";"1900",#N/A,FALSE,"Wacker";"1901",#N/A,FALSE,"Wacker"}</definedName>
    <definedName name="___New13" localSheetId="12" hidden="1">{"Main",#N/A,FALSE,"Wacker";"Main2",#N/A,FALSE,"Wacker";"Value",#N/A,FALSE,"Wacker";"Sensitivity",#N/A,FALSE,"Wacker";"Paine",#N/A,FALSE,"Wacker";"Quaker",#N/A,FALSE,"Wacker";"Wacker",#N/A,FALSE,"Wacker";"1900",#N/A,FALSE,"Wacker";"1901",#N/A,FALSE,"Wacker"}</definedName>
    <definedName name="___New13" hidden="1">{"Main",#N/A,FALSE,"Wacker";"Main2",#N/A,FALSE,"Wacker";"Value",#N/A,FALSE,"Wacker";"Sensitivity",#N/A,FALSE,"Wacker";"Paine",#N/A,FALSE,"Wacker";"Quaker",#N/A,FALSE,"Wacker";"Wacker",#N/A,FALSE,"Wacker";"1900",#N/A,FALSE,"Wacker";"1901",#N/A,FALSE,"Wacker"}</definedName>
    <definedName name="___New15" localSheetId="12" hidden="1">{"Main",#N/A,FALSE,"Wacker";"Main2",#N/A,FALSE,"Wacker";"Value",#N/A,FALSE,"Wacker";"Sensitivity",#N/A,FALSE,"Wacker";"Paine",#N/A,FALSE,"Wacker";"Quaker",#N/A,FALSE,"Wacker";"Wacker",#N/A,FALSE,"Wacker";"1900",#N/A,FALSE,"Wacker";"1901",#N/A,FALSE,"Wacker"}</definedName>
    <definedName name="___New15" hidden="1">{"Main",#N/A,FALSE,"Wacker";"Main2",#N/A,FALSE,"Wacker";"Value",#N/A,FALSE,"Wacker";"Sensitivity",#N/A,FALSE,"Wacker";"Paine",#N/A,FALSE,"Wacker";"Quaker",#N/A,FALSE,"Wacker";"Wacker",#N/A,FALSE,"Wacker";"1900",#N/A,FALSE,"Wacker";"1901",#N/A,FALSE,"Wacker"}</definedName>
    <definedName name="___New2" localSheetId="12" hidden="1">{"Main",#N/A,FALSE,"Wacker";"Main2",#N/A,FALSE,"Wacker";"Value",#N/A,FALSE,"Wacker";"Sensitivity",#N/A,FALSE,"Wacker";"Paine",#N/A,FALSE,"Wacker";"Quaker",#N/A,FALSE,"Wacker";"Wacker",#N/A,FALSE,"Wacker";"1900",#N/A,FALSE,"Wacker";"1901",#N/A,FALSE,"Wacker"}</definedName>
    <definedName name="___New2" hidden="1">{"Main",#N/A,FALSE,"Wacker";"Main2",#N/A,FALSE,"Wacker";"Value",#N/A,FALSE,"Wacker";"Sensitivity",#N/A,FALSE,"Wacker";"Paine",#N/A,FALSE,"Wacker";"Quaker",#N/A,FALSE,"Wacker";"Wacker",#N/A,FALSE,"Wacker";"1900",#N/A,FALSE,"Wacker";"1901",#N/A,FALSE,"Wacker"}</definedName>
    <definedName name="___New3" localSheetId="12" hidden="1">{"Main",#N/A,FALSE,"Wacker";"Main2",#N/A,FALSE,"Wacker";"Value",#N/A,FALSE,"Wacker";"Sensitivity",#N/A,FALSE,"Wacker";"Paine",#N/A,FALSE,"Wacker";"Quaker",#N/A,FALSE,"Wacker";"Wacker",#N/A,FALSE,"Wacker";"1900",#N/A,FALSE,"Wacker";"1901",#N/A,FALSE,"Wacker"}</definedName>
    <definedName name="___New3" hidden="1">{"Main",#N/A,FALSE,"Wacker";"Main2",#N/A,FALSE,"Wacker";"Value",#N/A,FALSE,"Wacker";"Sensitivity",#N/A,FALSE,"Wacker";"Paine",#N/A,FALSE,"Wacker";"Quaker",#N/A,FALSE,"Wacker";"Wacker",#N/A,FALSE,"Wacker";"1900",#N/A,FALSE,"Wacker";"1901",#N/A,FALSE,"Wacker"}</definedName>
    <definedName name="___New4" localSheetId="12" hidden="1">{"View1",#N/A,FALSE,"Sheet1";"View2",#N/A,FALSE,"Sheet1"}</definedName>
    <definedName name="___New4" hidden="1">{"View1",#N/A,FALSE,"Sheet1";"View2",#N/A,FALSE,"Sheet1"}</definedName>
    <definedName name="___New5" localSheetId="12" hidden="1">{"View1",#N/A,FALSE,"Sheet1";"View2",#N/A,FALSE,"Sheet1"}</definedName>
    <definedName name="___New5" hidden="1">{"View1",#N/A,FALSE,"Sheet1";"View2",#N/A,FALSE,"Sheet1"}</definedName>
    <definedName name="___New6" localSheetId="12" hidden="1">{"View1",#N/A,FALSE,"Sheet1";"View2",#N/A,FALSE,"Sheet1"}</definedName>
    <definedName name="___New6" hidden="1">{"View1",#N/A,FALSE,"Sheet1";"View2",#N/A,FALSE,"Sheet1"}</definedName>
    <definedName name="___New7" localSheetId="12" hidden="1">{"View1",#N/A,FALSE,"Sheet1";"View2",#N/A,FALSE,"Sheet1"}</definedName>
    <definedName name="___New7" hidden="1">{"View1",#N/A,FALSE,"Sheet1";"View2",#N/A,FALSE,"Sheet1"}</definedName>
    <definedName name="___New8" localSheetId="12" hidden="1">{"View1",#N/A,FALSE,"Sheet1";"View2",#N/A,FALSE,"Sheet1"}</definedName>
    <definedName name="___New8" hidden="1">{"View1",#N/A,FALSE,"Sheet1";"View2",#N/A,FALSE,"Sheet1"}</definedName>
    <definedName name="___New9" localSheetId="12" hidden="1">{"View1",#N/A,FALSE,"Sheet1";"View2",#N/A,FALSE,"Sheet1"}</definedName>
    <definedName name="___New9" hidden="1">{"View1",#N/A,FALSE,"Sheet1";"View2",#N/A,FALSE,"Sheet1"}</definedName>
    <definedName name="___wrn1" localSheetId="12" hidden="1">{"schedule1",#N/A,FALSE,"Sheet1";"schedule2",#N/A,FALSE,"Sheet1";"schedule3",#N/A,FALSE,"Sheet1";"schedule4",#N/A,FALSE,"Sheet1";"schedule5",#N/A,FALSE,"Sheet1";"schedule6",#N/A,FALSE,"Sheet1"}</definedName>
    <definedName name="___wrn1" hidden="1">{"schedule1",#N/A,FALSE,"Sheet1";"schedule2",#N/A,FALSE,"Sheet1";"schedule3",#N/A,FALSE,"Sheet1";"schedule4",#N/A,FALSE,"Sheet1";"schedule5",#N/A,FALSE,"Sheet1";"schedule6",#N/A,FALSE,"Sheet1"}</definedName>
    <definedName name="__123Graph_B" hidden="1">'[1]Annual Report'!#REF!</definedName>
    <definedName name="__123Graph_D" hidden="1">'[1]Annual Report'!#REF!</definedName>
    <definedName name="__123Graph_E" hidden="1">'[1]Annual Report'!#REF!</definedName>
    <definedName name="__123Graph_F" hidden="1">'[1]Annual Report'!#REF!</definedName>
    <definedName name="__123Graph_X" hidden="1">#REF!</definedName>
    <definedName name="__fff2" localSheetId="12" hidden="1">{"Main",#N/A,FALSE,"Wacker";"Main2",#N/A,FALSE,"Wacker";"Value",#N/A,FALSE,"Wacker";"Sensitivity",#N/A,FALSE,"Wacker";"Paine",#N/A,FALSE,"Wacker";"Quaker",#N/A,FALSE,"Wacker";"Wacker",#N/A,FALSE,"Wacker";"1900",#N/A,FALSE,"Wacker";"1901",#N/A,FALSE,"Wacker"}</definedName>
    <definedName name="__fff2" hidden="1">{"Main",#N/A,FALSE,"Wacker";"Main2",#N/A,FALSE,"Wacker";"Value",#N/A,FALSE,"Wacker";"Sensitivity",#N/A,FALSE,"Wacker";"Paine",#N/A,FALSE,"Wacker";"Quaker",#N/A,FALSE,"Wacker";"Wacker",#N/A,FALSE,"Wacker";"1900",#N/A,FALSE,"Wacker";"1901",#N/A,FALSE,"Wacker"}</definedName>
    <definedName name="__ggg2" localSheetId="12" hidden="1">{"View1",#N/A,FALSE,"Sheet1";"View2",#N/A,FALSE,"Sheet1"}</definedName>
    <definedName name="__ggg2" hidden="1">{"View1",#N/A,FALSE,"Sheet1";"View2",#N/A,FALSE,"Sheet1"}</definedName>
    <definedName name="__New10" localSheetId="12" hidden="1">{"View1",#N/A,FALSE,"Sheet1";"View2",#N/A,FALSE,"Sheet1"}</definedName>
    <definedName name="__New10" hidden="1">{"View1",#N/A,FALSE,"Sheet1";"View2",#N/A,FALSE,"Sheet1"}</definedName>
    <definedName name="__New11" localSheetId="12" hidden="1">{"View1",#N/A,FALSE,"Sheet1";"View2",#N/A,FALSE,"Sheet1"}</definedName>
    <definedName name="__New11" hidden="1">{"View1",#N/A,FALSE,"Sheet1";"View2",#N/A,FALSE,"Sheet1"}</definedName>
    <definedName name="__New12" localSheetId="12" hidden="1">{"Main",#N/A,FALSE,"Wacker";"Main2",#N/A,FALSE,"Wacker";"Value",#N/A,FALSE,"Wacker";"Sensitivity",#N/A,FALSE,"Wacker";"Paine",#N/A,FALSE,"Wacker";"Quaker",#N/A,FALSE,"Wacker";"Wacker",#N/A,FALSE,"Wacker";"1900",#N/A,FALSE,"Wacker";"1901",#N/A,FALSE,"Wacker"}</definedName>
    <definedName name="__New12" hidden="1">{"Main",#N/A,FALSE,"Wacker";"Main2",#N/A,FALSE,"Wacker";"Value",#N/A,FALSE,"Wacker";"Sensitivity",#N/A,FALSE,"Wacker";"Paine",#N/A,FALSE,"Wacker";"Quaker",#N/A,FALSE,"Wacker";"Wacker",#N/A,FALSE,"Wacker";"1900",#N/A,FALSE,"Wacker";"1901",#N/A,FALSE,"Wacker"}</definedName>
    <definedName name="__New13" localSheetId="12" hidden="1">{"Main",#N/A,FALSE,"Wacker";"Main2",#N/A,FALSE,"Wacker";"Value",#N/A,FALSE,"Wacker";"Sensitivity",#N/A,FALSE,"Wacker";"Paine",#N/A,FALSE,"Wacker";"Quaker",#N/A,FALSE,"Wacker";"Wacker",#N/A,FALSE,"Wacker";"1900",#N/A,FALSE,"Wacker";"1901",#N/A,FALSE,"Wacker"}</definedName>
    <definedName name="__New13" hidden="1">{"Main",#N/A,FALSE,"Wacker";"Main2",#N/A,FALSE,"Wacker";"Value",#N/A,FALSE,"Wacker";"Sensitivity",#N/A,FALSE,"Wacker";"Paine",#N/A,FALSE,"Wacker";"Quaker",#N/A,FALSE,"Wacker";"Wacker",#N/A,FALSE,"Wacker";"1900",#N/A,FALSE,"Wacker";"1901",#N/A,FALSE,"Wacker"}</definedName>
    <definedName name="__New15" localSheetId="12" hidden="1">{"Main",#N/A,FALSE,"Wacker";"Main2",#N/A,FALSE,"Wacker";"Value",#N/A,FALSE,"Wacker";"Sensitivity",#N/A,FALSE,"Wacker";"Paine",#N/A,FALSE,"Wacker";"Quaker",#N/A,FALSE,"Wacker";"Wacker",#N/A,FALSE,"Wacker";"1900",#N/A,FALSE,"Wacker";"1901",#N/A,FALSE,"Wacker"}</definedName>
    <definedName name="__New15" hidden="1">{"Main",#N/A,FALSE,"Wacker";"Main2",#N/A,FALSE,"Wacker";"Value",#N/A,FALSE,"Wacker";"Sensitivity",#N/A,FALSE,"Wacker";"Paine",#N/A,FALSE,"Wacker";"Quaker",#N/A,FALSE,"Wacker";"Wacker",#N/A,FALSE,"Wacker";"1900",#N/A,FALSE,"Wacker";"1901",#N/A,FALSE,"Wacker"}</definedName>
    <definedName name="__New2" localSheetId="12" hidden="1">{"Main",#N/A,FALSE,"Wacker";"Main2",#N/A,FALSE,"Wacker";"Value",#N/A,FALSE,"Wacker";"Sensitivity",#N/A,FALSE,"Wacker";"Paine",#N/A,FALSE,"Wacker";"Quaker",#N/A,FALSE,"Wacker";"Wacker",#N/A,FALSE,"Wacker";"1900",#N/A,FALSE,"Wacker";"1901",#N/A,FALSE,"Wacker"}</definedName>
    <definedName name="__New2" hidden="1">{"Main",#N/A,FALSE,"Wacker";"Main2",#N/A,FALSE,"Wacker";"Value",#N/A,FALSE,"Wacker";"Sensitivity",#N/A,FALSE,"Wacker";"Paine",#N/A,FALSE,"Wacker";"Quaker",#N/A,FALSE,"Wacker";"Wacker",#N/A,FALSE,"Wacker";"1900",#N/A,FALSE,"Wacker";"1901",#N/A,FALSE,"Wacker"}</definedName>
    <definedName name="__New3" localSheetId="12" hidden="1">{"Main",#N/A,FALSE,"Wacker";"Main2",#N/A,FALSE,"Wacker";"Value",#N/A,FALSE,"Wacker";"Sensitivity",#N/A,FALSE,"Wacker";"Paine",#N/A,FALSE,"Wacker";"Quaker",#N/A,FALSE,"Wacker";"Wacker",#N/A,FALSE,"Wacker";"1900",#N/A,FALSE,"Wacker";"1901",#N/A,FALSE,"Wacker"}</definedName>
    <definedName name="__New3" hidden="1">{"Main",#N/A,FALSE,"Wacker";"Main2",#N/A,FALSE,"Wacker";"Value",#N/A,FALSE,"Wacker";"Sensitivity",#N/A,FALSE,"Wacker";"Paine",#N/A,FALSE,"Wacker";"Quaker",#N/A,FALSE,"Wacker";"Wacker",#N/A,FALSE,"Wacker";"1900",#N/A,FALSE,"Wacker";"1901",#N/A,FALSE,"Wacker"}</definedName>
    <definedName name="__New4" localSheetId="12" hidden="1">{"View1",#N/A,FALSE,"Sheet1";"View2",#N/A,FALSE,"Sheet1"}</definedName>
    <definedName name="__New4" hidden="1">{"View1",#N/A,FALSE,"Sheet1";"View2",#N/A,FALSE,"Sheet1"}</definedName>
    <definedName name="__New5" localSheetId="12" hidden="1">{"View1",#N/A,FALSE,"Sheet1";"View2",#N/A,FALSE,"Sheet1"}</definedName>
    <definedName name="__New5" hidden="1">{"View1",#N/A,FALSE,"Sheet1";"View2",#N/A,FALSE,"Sheet1"}</definedName>
    <definedName name="__New6" localSheetId="12" hidden="1">{"View1",#N/A,FALSE,"Sheet1";"View2",#N/A,FALSE,"Sheet1"}</definedName>
    <definedName name="__New6" hidden="1">{"View1",#N/A,FALSE,"Sheet1";"View2",#N/A,FALSE,"Sheet1"}</definedName>
    <definedName name="__New7" localSheetId="12" hidden="1">{"View1",#N/A,FALSE,"Sheet1";"View2",#N/A,FALSE,"Sheet1"}</definedName>
    <definedName name="__New7" hidden="1">{"View1",#N/A,FALSE,"Sheet1";"View2",#N/A,FALSE,"Sheet1"}</definedName>
    <definedName name="__New8" localSheetId="12" hidden="1">{"View1",#N/A,FALSE,"Sheet1";"View2",#N/A,FALSE,"Sheet1"}</definedName>
    <definedName name="__New8" hidden="1">{"View1",#N/A,FALSE,"Sheet1";"View2",#N/A,FALSE,"Sheet1"}</definedName>
    <definedName name="__New9" localSheetId="12" hidden="1">{"View1",#N/A,FALSE,"Sheet1";"View2",#N/A,FALSE,"Sheet1"}</definedName>
    <definedName name="__New9" hidden="1">{"View1",#N/A,FALSE,"Sheet1";"View2",#N/A,FALSE,"Sheet1"}</definedName>
    <definedName name="__wrn1" localSheetId="12" hidden="1">{"schedule1",#N/A,FALSE,"Sheet1";"schedule2",#N/A,FALSE,"Sheet1";"schedule3",#N/A,FALSE,"Sheet1";"schedule4",#N/A,FALSE,"Sheet1";"schedule5",#N/A,FALSE,"Sheet1";"schedule6",#N/A,FALSE,"Sheet1"}</definedName>
    <definedName name="__wrn1" hidden="1">{"schedule1",#N/A,FALSE,"Sheet1";"schedule2",#N/A,FALSE,"Sheet1";"schedule3",#N/A,FALSE,"Sheet1";"schedule4",#N/A,FALSE,"Sheet1";"schedule5",#N/A,FALSE,"Sheet1";"schedule6",#N/A,FALSE,"Sheet1"}</definedName>
    <definedName name="_10__123Graph_AChart_5E" hidden="1">[2]graphs!#REF!</definedName>
    <definedName name="_12__123Graph_AChart_6E" hidden="1">[2]graphs!#REF!</definedName>
    <definedName name="_14__123Graph_AChart_7E" hidden="1">[2]graphs!#REF!</definedName>
    <definedName name="_16__123Graph_AChart_8E" hidden="1">[2]graphs!#REF!</definedName>
    <definedName name="_18__123Graph_BChart_1E" hidden="1">[2]graphs!#REF!</definedName>
    <definedName name="_2__123Graph_AChart_1E" hidden="1">[2]graphs!#REF!</definedName>
    <definedName name="_20__123Graph_BChart_2E" hidden="1">[2]graphs!#REF!</definedName>
    <definedName name="_22__123Graph_BChart_3E" hidden="1">[2]graphs!#REF!</definedName>
    <definedName name="_24__123Graph_BChart_4E" hidden="1">[2]graphs!#REF!</definedName>
    <definedName name="_26__123Graph_BChart_5E" hidden="1">[2]graphs!#REF!</definedName>
    <definedName name="_28__123Graph_BChart_6E" hidden="1">[2]graphs!#REF!</definedName>
    <definedName name="_30__123Graph_BChart_7E" hidden="1">[2]graphs!#REF!</definedName>
    <definedName name="_32__123Graph_BChart_8E" hidden="1">[2]graphs!#REF!</definedName>
    <definedName name="_34__123Graph_CChart_1E" hidden="1">[2]graphs!#REF!</definedName>
    <definedName name="_36__123Graph_CChart_2E" hidden="1">[2]graphs!#REF!</definedName>
    <definedName name="_38__123Graph_CChart_3E" hidden="1">[2]graphs!#REF!</definedName>
    <definedName name="_4__123Graph_AChart_2E" hidden="1">[2]graphs!#REF!</definedName>
    <definedName name="_40__123Graph_CChart_4E" hidden="1">[2]graphs!#REF!</definedName>
    <definedName name="_42__123Graph_CChart_5E" hidden="1">[2]graphs!#REF!</definedName>
    <definedName name="_44__123Graph_CChart_6E" hidden="1">[2]graphs!#REF!</definedName>
    <definedName name="_46__123Graph_CChart_7E" hidden="1">[2]graphs!#REF!</definedName>
    <definedName name="_48__123Graph_CChart_8E" hidden="1">[2]graphs!#REF!</definedName>
    <definedName name="_50__123Graph_XChart_2E" hidden="1">[2]graphs!#REF!</definedName>
    <definedName name="_52__123Graph_XChart_3E" hidden="1">[2]graphs!#REF!</definedName>
    <definedName name="_54__123Graph_XChart_4E" hidden="1">[2]graphs!#REF!</definedName>
    <definedName name="_56__123Graph_XChart_5E" hidden="1">[2]graphs!#REF!</definedName>
    <definedName name="_58__123Graph_XChart_6E" hidden="1">[2]graphs!#REF!</definedName>
    <definedName name="_6__123Graph_AChart_3E" hidden="1">[2]graphs!#REF!</definedName>
    <definedName name="_60__123Graph_XChart_7E" hidden="1">[2]graphs!#REF!</definedName>
    <definedName name="_62__123Graph_XChart_8E" hidden="1">[2]graphs!#REF!</definedName>
    <definedName name="_8__123Graph_AChart_4E" hidden="1">[2]graphs!#REF!</definedName>
    <definedName name="_eu_lblSeed1" hidden="1">6648124</definedName>
    <definedName name="_eu_lblSeed2" hidden="1">3105613</definedName>
    <definedName name="_eu_lblSeed3" hidden="1">9092828</definedName>
    <definedName name="_eu_lblSeed4" hidden="1">8231087</definedName>
    <definedName name="_eu_lblSeed5" hidden="1">8045525</definedName>
    <definedName name="_eu_lblSeed6" hidden="1">1463957</definedName>
    <definedName name="_eu_lblSeed7" hidden="1">1146085</definedName>
    <definedName name="_eu_lblSeed8" hidden="1">0</definedName>
    <definedName name="_EverettAUSARGUS" hidden="1">#REF!</definedName>
    <definedName name="_fff2" localSheetId="12" hidden="1">{"Main",#N/A,FALSE,"Wacker";"Main2",#N/A,FALSE,"Wacker";"Value",#N/A,FALSE,"Wacker";"Sensitivity",#N/A,FALSE,"Wacker";"Paine",#N/A,FALSE,"Wacker";"Quaker",#N/A,FALSE,"Wacker";"Wacker",#N/A,FALSE,"Wacker";"1900",#N/A,FALSE,"Wacker";"1901",#N/A,FALSE,"Wacker"}</definedName>
    <definedName name="_fff2" hidden="1">{"Main",#N/A,FALSE,"Wacker";"Main2",#N/A,FALSE,"Wacker";"Value",#N/A,FALSE,"Wacker";"Sensitivity",#N/A,FALSE,"Wacker";"Paine",#N/A,FALSE,"Wacker";"Quaker",#N/A,FALSE,"Wacker";"Wacker",#N/A,FALSE,"Wacker";"1900",#N/A,FALSE,"Wacker";"1901",#N/A,FALSE,"Wacker"}</definedName>
    <definedName name="_Fill" hidden="1">#REF!</definedName>
    <definedName name="_xlnm._FilterDatabase" localSheetId="0" hidden="1">'Property Snapshots'!$R$5:$AF$218</definedName>
    <definedName name="_xlnm._FilterDatabase" localSheetId="10" hidden="1">'Sales Category '!$A$5:$C$150</definedName>
    <definedName name="_xlnm._FilterDatabase" localSheetId="3" hidden="1">'Tenant Analysis (Formulas) '!$A$6:$BM$144</definedName>
    <definedName name="_xlnm._FilterDatabase" localSheetId="2" hidden="1">'Tenant Analysis (Sortable)'!$A$6:$BN$144</definedName>
    <definedName name="_xlnm._FilterDatabase" localSheetId="13" hidden="1">'Tenant List '!$A$1:$D$133</definedName>
    <definedName name="_ggg2" localSheetId="12" hidden="1">{"View1",#N/A,FALSE,"Sheet1";"View2",#N/A,FALSE,"Sheet1"}</definedName>
    <definedName name="_ggg2" hidden="1">{"View1",#N/A,FALSE,"Sheet1";"View2",#N/A,FALSE,"Sheet1"}</definedName>
    <definedName name="_Key1" hidden="1">#REF!</definedName>
    <definedName name="_Key2" hidden="1">#REF!</definedName>
    <definedName name="_New10" localSheetId="12" hidden="1">{"View1",#N/A,FALSE,"Sheet1";"View2",#N/A,FALSE,"Sheet1"}</definedName>
    <definedName name="_New10" hidden="1">{"View1",#N/A,FALSE,"Sheet1";"View2",#N/A,FALSE,"Sheet1"}</definedName>
    <definedName name="_New11" localSheetId="12" hidden="1">{"View1",#N/A,FALSE,"Sheet1";"View2",#N/A,FALSE,"Sheet1"}</definedName>
    <definedName name="_New11" hidden="1">{"View1",#N/A,FALSE,"Sheet1";"View2",#N/A,FALSE,"Sheet1"}</definedName>
    <definedName name="_New12" localSheetId="12" hidden="1">{"Main",#N/A,FALSE,"Wacker";"Main2",#N/A,FALSE,"Wacker";"Value",#N/A,FALSE,"Wacker";"Sensitivity",#N/A,FALSE,"Wacker";"Paine",#N/A,FALSE,"Wacker";"Quaker",#N/A,FALSE,"Wacker";"Wacker",#N/A,FALSE,"Wacker";"1900",#N/A,FALSE,"Wacker";"1901",#N/A,FALSE,"Wacker"}</definedName>
    <definedName name="_New12" hidden="1">{"Main",#N/A,FALSE,"Wacker";"Main2",#N/A,FALSE,"Wacker";"Value",#N/A,FALSE,"Wacker";"Sensitivity",#N/A,FALSE,"Wacker";"Paine",#N/A,FALSE,"Wacker";"Quaker",#N/A,FALSE,"Wacker";"Wacker",#N/A,FALSE,"Wacker";"1900",#N/A,FALSE,"Wacker";"1901",#N/A,FALSE,"Wacker"}</definedName>
    <definedName name="_New13" localSheetId="12" hidden="1">{"Main",#N/A,FALSE,"Wacker";"Main2",#N/A,FALSE,"Wacker";"Value",#N/A,FALSE,"Wacker";"Sensitivity",#N/A,FALSE,"Wacker";"Paine",#N/A,FALSE,"Wacker";"Quaker",#N/A,FALSE,"Wacker";"Wacker",#N/A,FALSE,"Wacker";"1900",#N/A,FALSE,"Wacker";"1901",#N/A,FALSE,"Wacker"}</definedName>
    <definedName name="_New13" hidden="1">{"Main",#N/A,FALSE,"Wacker";"Main2",#N/A,FALSE,"Wacker";"Value",#N/A,FALSE,"Wacker";"Sensitivity",#N/A,FALSE,"Wacker";"Paine",#N/A,FALSE,"Wacker";"Quaker",#N/A,FALSE,"Wacker";"Wacker",#N/A,FALSE,"Wacker";"1900",#N/A,FALSE,"Wacker";"1901",#N/A,FALSE,"Wacker"}</definedName>
    <definedName name="_New15" localSheetId="12" hidden="1">{"Main",#N/A,FALSE,"Wacker";"Main2",#N/A,FALSE,"Wacker";"Value",#N/A,FALSE,"Wacker";"Sensitivity",#N/A,FALSE,"Wacker";"Paine",#N/A,FALSE,"Wacker";"Quaker",#N/A,FALSE,"Wacker";"Wacker",#N/A,FALSE,"Wacker";"1900",#N/A,FALSE,"Wacker";"1901",#N/A,FALSE,"Wacker"}</definedName>
    <definedName name="_New15" hidden="1">{"Main",#N/A,FALSE,"Wacker";"Main2",#N/A,FALSE,"Wacker";"Value",#N/A,FALSE,"Wacker";"Sensitivity",#N/A,FALSE,"Wacker";"Paine",#N/A,FALSE,"Wacker";"Quaker",#N/A,FALSE,"Wacker";"Wacker",#N/A,FALSE,"Wacker";"1900",#N/A,FALSE,"Wacker";"1901",#N/A,FALSE,"Wacker"}</definedName>
    <definedName name="_New2" localSheetId="12" hidden="1">{"Main",#N/A,FALSE,"Wacker";"Main2",#N/A,FALSE,"Wacker";"Value",#N/A,FALSE,"Wacker";"Sensitivity",#N/A,FALSE,"Wacker";"Paine",#N/A,FALSE,"Wacker";"Quaker",#N/A,FALSE,"Wacker";"Wacker",#N/A,FALSE,"Wacker";"1900",#N/A,FALSE,"Wacker";"1901",#N/A,FALSE,"Wacker"}</definedName>
    <definedName name="_New2" hidden="1">{"Main",#N/A,FALSE,"Wacker";"Main2",#N/A,FALSE,"Wacker";"Value",#N/A,FALSE,"Wacker";"Sensitivity",#N/A,FALSE,"Wacker";"Paine",#N/A,FALSE,"Wacker";"Quaker",#N/A,FALSE,"Wacker";"Wacker",#N/A,FALSE,"Wacker";"1900",#N/A,FALSE,"Wacker";"1901",#N/A,FALSE,"Wacker"}</definedName>
    <definedName name="_New3" localSheetId="12" hidden="1">{"Main",#N/A,FALSE,"Wacker";"Main2",#N/A,FALSE,"Wacker";"Value",#N/A,FALSE,"Wacker";"Sensitivity",#N/A,FALSE,"Wacker";"Paine",#N/A,FALSE,"Wacker";"Quaker",#N/A,FALSE,"Wacker";"Wacker",#N/A,FALSE,"Wacker";"1900",#N/A,FALSE,"Wacker";"1901",#N/A,FALSE,"Wacker"}</definedName>
    <definedName name="_New3" hidden="1">{"Main",#N/A,FALSE,"Wacker";"Main2",#N/A,FALSE,"Wacker";"Value",#N/A,FALSE,"Wacker";"Sensitivity",#N/A,FALSE,"Wacker";"Paine",#N/A,FALSE,"Wacker";"Quaker",#N/A,FALSE,"Wacker";"Wacker",#N/A,FALSE,"Wacker";"1900",#N/A,FALSE,"Wacker";"1901",#N/A,FALSE,"Wacker"}</definedName>
    <definedName name="_New4" localSheetId="12" hidden="1">{"View1",#N/A,FALSE,"Sheet1";"View2",#N/A,FALSE,"Sheet1"}</definedName>
    <definedName name="_New4" hidden="1">{"View1",#N/A,FALSE,"Sheet1";"View2",#N/A,FALSE,"Sheet1"}</definedName>
    <definedName name="_New5" localSheetId="12" hidden="1">{"View1",#N/A,FALSE,"Sheet1";"View2",#N/A,FALSE,"Sheet1"}</definedName>
    <definedName name="_New5" hidden="1">{"View1",#N/A,FALSE,"Sheet1";"View2",#N/A,FALSE,"Sheet1"}</definedName>
    <definedName name="_New6" localSheetId="12" hidden="1">{"View1",#N/A,FALSE,"Sheet1";"View2",#N/A,FALSE,"Sheet1"}</definedName>
    <definedName name="_New6" hidden="1">{"View1",#N/A,FALSE,"Sheet1";"View2",#N/A,FALSE,"Sheet1"}</definedName>
    <definedName name="_New7" localSheetId="12" hidden="1">{"View1",#N/A,FALSE,"Sheet1";"View2",#N/A,FALSE,"Sheet1"}</definedName>
    <definedName name="_New7" hidden="1">{"View1",#N/A,FALSE,"Sheet1";"View2",#N/A,FALSE,"Sheet1"}</definedName>
    <definedName name="_New8" localSheetId="12" hidden="1">{"View1",#N/A,FALSE,"Sheet1";"View2",#N/A,FALSE,"Sheet1"}</definedName>
    <definedName name="_New8" hidden="1">{"View1",#N/A,FALSE,"Sheet1";"View2",#N/A,FALSE,"Sheet1"}</definedName>
    <definedName name="_New9" localSheetId="12" hidden="1">{"View1",#N/A,FALSE,"Sheet1";"View2",#N/A,FALSE,"Sheet1"}</definedName>
    <definedName name="_New9" hidden="1">{"View1",#N/A,FALSE,"Sheet1";"View2",#N/A,FALSE,"Sheet1"}</definedName>
    <definedName name="_Order1" hidden="1">0</definedName>
    <definedName name="_Order2" hidden="1">255</definedName>
    <definedName name="_Sort" hidden="1">#REF!</definedName>
    <definedName name="_Table1_In1" hidden="1">#REF!</definedName>
    <definedName name="_Table1_Out" hidden="1">#REF!</definedName>
    <definedName name="_wrn1" localSheetId="12" hidden="1">{"schedule1",#N/A,FALSE,"Sheet1";"schedule2",#N/A,FALSE,"Sheet1";"schedule3",#N/A,FALSE,"Sheet1";"schedule4",#N/A,FALSE,"Sheet1";"schedule5",#N/A,FALSE,"Sheet1";"schedule6",#N/A,FALSE,"Sheet1"}</definedName>
    <definedName name="_wrn1" hidden="1">{"schedule1",#N/A,FALSE,"Sheet1";"schedule2",#N/A,FALSE,"Sheet1";"schedule3",#N/A,FALSE,"Sheet1";"schedule4",#N/A,FALSE,"Sheet1";"schedule5",#N/A,FALSE,"Sheet1";"schedule6",#N/A,FALSE,"Sheet1"}</definedName>
    <definedName name="asfag2" localSheetId="12" hidden="1">{"Main",#N/A,FALSE,"Wacker";"Main2",#N/A,FALSE,"Wacker";"Value",#N/A,FALSE,"Wacker";"Sensitivity",#N/A,FALSE,"Wacker";"Paine",#N/A,FALSE,"Wacker";"Quaker",#N/A,FALSE,"Wacker";"Wacker",#N/A,FALSE,"Wacker";"1900",#N/A,FALSE,"Wacker";"1901",#N/A,FALSE,"Wacker"}</definedName>
    <definedName name="asfag2" hidden="1">{"Main",#N/A,FALSE,"Wacker";"Main2",#N/A,FALSE,"Wacker";"Value",#N/A,FALSE,"Wacker";"Sensitivity",#N/A,FALSE,"Wacker";"Paine",#N/A,FALSE,"Wacker";"Quaker",#N/A,FALSE,"Wacker";"Wacker",#N/A,FALSE,"Wacker";"1900",#N/A,FALSE,"Wacker";"1901",#N/A,FALSE,"Wacker"}</definedName>
    <definedName name="asfasg" localSheetId="12" hidden="1">{"Main",#N/A,FALSE,"Wacker";"Main2",#N/A,FALSE,"Wacker";"Value",#N/A,FALSE,"Wacker";"Sensitivity",#N/A,FALSE,"Wacker";"Paine",#N/A,FALSE,"Wacker";"Quaker",#N/A,FALSE,"Wacker";"Wacker",#N/A,FALSE,"Wacker";"1900",#N/A,FALSE,"Wacker";"1901",#N/A,FALSE,"Wacker"}</definedName>
    <definedName name="asfasg" hidden="1">{"Main",#N/A,FALSE,"Wacker";"Main2",#N/A,FALSE,"Wacker";"Value",#N/A,FALSE,"Wacker";"Sensitivity",#N/A,FALSE,"Wacker";"Paine",#N/A,FALSE,"Wacker";"Quaker",#N/A,FALSE,"Wacker";"Wacker",#N/A,FALSE,"Wacker";"1900",#N/A,FALSE,"Wacker";"1901",#N/A,FALSE,"Wacker"}</definedName>
    <definedName name="COR" localSheetId="12" hidden="1">#REF!</definedName>
    <definedName name="COR" hidden="1">#REF!</definedName>
    <definedName name="dsadfasdf" localSheetId="12" hidden="1">{"Main",#N/A,FALSE,"Wacker";"Main2",#N/A,FALSE,"Wacker";"Value",#N/A,FALSE,"Wacker";"Sensitivity",#N/A,FALSE,"Wacker";"Paine",#N/A,FALSE,"Wacker";"Quaker",#N/A,FALSE,"Wacker";"Wacker",#N/A,FALSE,"Wacker";"1900",#N/A,FALSE,"Wacker";"1901",#N/A,FALSE,"Wacker"}</definedName>
    <definedName name="dsadfasdf" hidden="1">{"Main",#N/A,FALSE,"Wacker";"Main2",#N/A,FALSE,"Wacker";"Value",#N/A,FALSE,"Wacker";"Sensitivity",#N/A,FALSE,"Wacker";"Paine",#N/A,FALSE,"Wacker";"Quaker",#N/A,FALSE,"Wacker";"Wacker",#N/A,FALSE,"Wacker";"1900",#N/A,FALSE,"Wacker";"1901",#N/A,FALSE,"Wacker"}</definedName>
    <definedName name="ff" localSheetId="12" hidden="1">{"Main",#N/A,FALSE,"Wacker";"Main2",#N/A,FALSE,"Wacker";"Value",#N/A,FALSE,"Wacker";"Sensitivity",#N/A,FALSE,"Wacker";"Paine",#N/A,FALSE,"Wacker";"Quaker",#N/A,FALSE,"Wacker";"Wacker",#N/A,FALSE,"Wacker";"1900",#N/A,FALSE,"Wacker";"1901",#N/A,FALSE,"Wacker"}</definedName>
    <definedName name="ff" hidden="1">{"Main",#N/A,FALSE,"Wacker";"Main2",#N/A,FALSE,"Wacker";"Value",#N/A,FALSE,"Wacker";"Sensitivity",#N/A,FALSE,"Wacker";"Paine",#N/A,FALSE,"Wacker";"Quaker",#N/A,FALSE,"Wacker";"Wacker",#N/A,FALSE,"Wacker";"1900",#N/A,FALSE,"Wacker";"1901",#N/A,FALSE,"Wacker"}</definedName>
    <definedName name="gg" localSheetId="12" hidden="1">{"View1",#N/A,FALSE,"Sheet1";"View2",#N/A,FALSE,"Sheet1"}</definedName>
    <definedName name="gg" hidden="1">{"View1",#N/A,FALSE,"Sheet1";"View2",#N/A,FALSE,"Sheet1"}</definedName>
    <definedName name="ggg" localSheetId="12" hidden="1">{"View1",#N/A,FALSE,"Sheet1";"View2",#N/A,FALSE,"Sheet1"}</definedName>
    <definedName name="ggg" hidden="1">{"View1",#N/A,FALSE,"Sheet1";"View2",#N/A,FALSE,"Sheet1"}</definedName>
    <definedName name="gggg2" localSheetId="12" hidden="1">{"View1",#N/A,FALSE,"Sheet1";"View2",#N/A,FALSE,"Sheet1"}</definedName>
    <definedName name="gggg2" hidden="1">{"View1",#N/A,FALSE,"Sheet1";"View2",#N/A,FALSE,"Sheet1"}</definedName>
    <definedName name="HMLkUp" hidden="1">'[3]Historic Market'!$BD$6:$BD$12</definedName>
    <definedName name="HMSeek" hidden="1">'[3]Historic Market'!$BD$13:$BD$13</definedName>
    <definedName name="IHMConsultant" hidden="1">[3]Project!$B$13:$B$13</definedName>
    <definedName name="IHMFirstProjected" hidden="1">[3]Project!$B$10:$B$10</definedName>
    <definedName name="IHMLastHistoric" hidden="1">[3]Project!$B$11:$B$11</definedName>
    <definedName name="IHMLocation" hidden="1">[3]Project!$B$20:$B$20</definedName>
    <definedName name="IHMModelVersion" hidden="1">[3]Project!$B$17:$B$17</definedName>
    <definedName name="IHMNumRooms" hidden="1">[3]Project!$B$9:$B$9</definedName>
    <definedName name="IHMPrintCF1" hidden="1">'[3]Projected CF'!$BW$534:$CS$580</definedName>
    <definedName name="IHMPrintMR1" hidden="1">'[3]Market Report'!$A$6:$U$49</definedName>
    <definedName name="IHMPrintMR2" hidden="1">'[3]Market Report'!$V$6:$AB$113</definedName>
    <definedName name="IHMPrintPO1" hidden="1">'[3]Projected Occupancy'!$A$5:$M$97</definedName>
    <definedName name="IHMPrintPO2" hidden="1">'[3]Projected Occupancy'!$A$99:$AW$277</definedName>
    <definedName name="IHMPrintPO3" hidden="1">'[3]Projected Occupancy'!$A$280:$L$385</definedName>
    <definedName name="IHMPrintPR1" hidden="1">'[3]Projected Rate'!$A$3:$M$51</definedName>
    <definedName name="IHMPrintVAL1" localSheetId="12" hidden="1">#REF!</definedName>
    <definedName name="IHMPrintVAL1" hidden="1">#REF!</definedName>
    <definedName name="IHMPrintVAL2" localSheetId="12" hidden="1">#REF!</definedName>
    <definedName name="IHMPrintVAL2" hidden="1">#REF!</definedName>
    <definedName name="IHMProjectCity" hidden="1">[3]Project!$B$7:$B$7</definedName>
    <definedName name="IHMProjectName" hidden="1">[3]Project!$B$6:$B$6</definedName>
    <definedName name="IHMProjectState" hidden="1">[3]Project!$B$8:$B$8</definedName>
    <definedName name="IHMPropertyLocation" hidden="1">[3]Project!$B$19:$B$19</definedName>
    <definedName name="IHMReviewer" hidden="1">[3]Project!$B$12:$B$12</definedName>
    <definedName name="IntroPrintArea" hidden="1">#REF!</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DAILY_VOL" hidden="1">"c65"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SIC_EPS_EXCL" hidden="1">"c85"</definedName>
    <definedName name="IQ_BASIC_EPS_INCL" hidden="1">"c86"</definedName>
    <definedName name="IQ_BASIC_NORMAL_EPS" hidden="1">"c1592"</definedName>
    <definedName name="IQ_BASIC_WEIGHT" hidden="1">"c87"</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ROK_COMISSION" hidden="1">"c98"</definedName>
    <definedName name="IQ_BUILDINGS" hidden="1">"c99"</definedName>
    <definedName name="IQ_BUSINESS_DESCRIPTION" hidden="1">"c322"</definedName>
    <definedName name="IQ_BV_OVER_SHARES" hidden="1">"c1349"</definedName>
    <definedName name="IQ_BV_SHARE" hidden="1">"c100"</definedName>
    <definedName name="IQ_CAL_Q" hidden="1">"c101"</definedName>
    <definedName name="IQ_CAL_Y" hidden="1">"c102"</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BNK" hidden="1">"c110"</definedName>
    <definedName name="IQ_CAPEX_BR" hidden="1">"c111"</definedName>
    <definedName name="IQ_CAPEX_FIN" hidden="1">"c112"</definedName>
    <definedName name="IQ_CAPEX_INS" hidden="1">"c113"</definedName>
    <definedName name="IQ_CAPEX_UTI" hidden="1">"c114"</definedName>
    <definedName name="IQ_CAPITAL_LEASE" hidden="1">"c1350"</definedName>
    <definedName name="IQ_CAPITAL_LEASES" hidden="1">"c115"</definedName>
    <definedName name="IQ_CAPITALIZED_INTEREST" hidden="1">"c2076"</definedName>
    <definedName name="IQ_CASH" hidden="1">"c1458"</definedName>
    <definedName name="IQ_CASH_ACQUIRE_CF" hidden="1">"c1630"</definedName>
    <definedName name="IQ_CASH_CONVERSION" hidden="1">"c117"</definedName>
    <definedName name="IQ_CASH_DUE_BANKS" hidden="1">"c1351"</definedName>
    <definedName name="IQ_CASH_EQUIV" hidden="1">"c118"</definedName>
    <definedName name="IQ_CASH_FINAN" hidden="1">"c119"</definedName>
    <definedName name="IQ_CASH_INTEREST" hidden="1">"c120"</definedName>
    <definedName name="IQ_CASH_INVEST" hidden="1">"c121"</definedName>
    <definedName name="IQ_CASH_OPER" hidden="1">"c122"</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WORKING_CAPITAL" hidden="1">"c1909"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UTSTANDING_BS_DATE" hidden="1">"c1971"</definedName>
    <definedName name="IQ_CLASSA_OUTSTANDING_FILING_DATE" hidden="1">"c1973"</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LEASES" hidden="1">"c245"</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OTHER_COST" hidden="1">"c284"</definedName>
    <definedName name="IQ_DEF_BENEFIT_ROA" hidden="1">"c285"</definedName>
    <definedName name="IQ_DEF_BENEFIT_SERVICE_COST" hidden="1">"c286"</definedName>
    <definedName name="IQ_DEF_BENEFIT_TOTAL_COST" hidden="1">"c287"</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O" hidden="1">"c333"</definedName>
    <definedName name="IQ_DO_ASSETS_CURRENT" hidden="1">"c334"</definedName>
    <definedName name="IQ_DO_ASSETS_LT" hidden="1">"c335"</definedName>
    <definedName name="IQ_DO_CF" hidden="1">"c336"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ST" hidden="1">"c1681"</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ST" hidden="1">"c369"</definedName>
    <definedName name="IQ_EBITDA_HIGH_EST" hidden="1">"c370"</definedName>
    <definedName name="IQ_EBITDA_INT" hidden="1">"c373"</definedName>
    <definedName name="IQ_EBITDA_LOW_EST" hidden="1">"c371"</definedName>
    <definedName name="IQ_EBITDA_MARGIN" hidden="1">"c372"</definedName>
    <definedName name="IQ_EBITDA_MEDIAN_EST" hidden="1">"c1663"</definedName>
    <definedName name="IQ_EBITDA_NUM_EST" hidden="1">"c374"</definedName>
    <definedName name="IQ_EBITDA_OVER_TOTAL_IE" hidden="1">"c1371"</definedName>
    <definedName name="IQ_EBITDA_STDDEV_EST" hidden="1">"c375"</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UTI" hidden="1">"c390"</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LOW_EST" hidden="1">"c401"</definedName>
    <definedName name="IQ_EPS_MEDIAN_EST" hidden="1">"c1661"</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TDDEV_EST" hidden="1">"c403"</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V" hidden="1">"c2113"</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DATE" hidden="1">"c1634"</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STDDEV" hidden="1">"c1660"</definedName>
    <definedName name="IQ_EST_EPS_GROWTH_Q_1YR" hidden="1">"c1641"</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V_OVER_EMPLOYEE" hidden="1">"c1428"</definedName>
    <definedName name="IQ_EV_OVER_LTM_EBIT" hidden="1">"c1426"</definedName>
    <definedName name="IQ_EV_OVER_LTM_EBITDA" hidden="1">"c1427"</definedName>
    <definedName name="IQ_EV_OVER_LTM_REVENUE" hidden="1">"c1429"</definedName>
    <definedName name="IQ_EXCHANGE" hidden="1">"c405"</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EST" hidden="1">"c418"</definedName>
    <definedName name="IQ_FFO_HIGH_EST" hidden="1">"c419"</definedName>
    <definedName name="IQ_FFO_LOW_EST" hidden="1">"c420"</definedName>
    <definedName name="IQ_FFO_MEDIAN_EST" hidden="1">"c1665"</definedName>
    <definedName name="IQ_FFO_NUM_EST" hidden="1">"c421"</definedName>
    <definedName name="IQ_FFO_STDDEV_EST" hidden="1">"c422"</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DEBT_CURRENT" hidden="1">"c429"</definedName>
    <definedName name="IQ_FIN_DIV_DEBT_LT" hidden="1">"c430"</definedName>
    <definedName name="IQ_FIN_DIV_EXP" hidden="1">"c431"</definedName>
    <definedName name="IQ_FIN_DIV_INT_EXP" hidden="1">"c432"</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REV" hidden="1">"c437"</definedName>
    <definedName name="IQ_FINANCING_CASH" hidden="1">"c1405"</definedName>
    <definedName name="IQ_FINANCING_CASH_SUPPL" hidden="1">"c1406"</definedName>
    <definedName name="IQ_FINISHED_INV" hidden="1">"c438"</definedName>
    <definedName name="IQ_FIRST_YEAR_LIFE" hidden="1">"c439"</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DIVID" hidden="1">"c1446"</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ROFIT" hidden="1">"c1378"</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PRICE" hidden="1">"c545"</definedName>
    <definedName name="IQ_HOMEOWNERS_WRITTEN" hidden="1">"c546"</definedName>
    <definedName name="IQ_IMPAIR_OIL" hidden="1">"c547"</definedName>
    <definedName name="IQ_IMPAIRMENT_GW" hidden="1">"c548"</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S_ANNUITY_LIAB" hidden="1">"c563"</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PRD" hidden="1">"c644"</definedName>
    <definedName name="IQ_ISS_DEBT_NET" hidden="1">"c1391"</definedName>
    <definedName name="IQ_ISS_STOCK_NET" hidden="1">"c1601"</definedName>
    <definedName name="IQ_LAND" hidden="1">"c645"</definedName>
    <definedName name="IQ_LAST_SPLIT_DATE" hidden="1">"c2095"</definedName>
    <definedName name="IQ_LAST_SPLIT_FACTOR" hidden="1">"c2093"</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ICENSED_POPS" hidden="1">"c2123"</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W_TARGET_PRICE" hidden="1">"c1652"</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REPAIR" hidden="1">"c2087"</definedName>
    <definedName name="IQ_MARKET_CAP_LFCF" hidden="1">"c2209"</definedName>
    <definedName name="IQ_MARKETCAP" hidden="1">"c712"</definedName>
    <definedName name="IQ_MARKETING" hidden="1">"c2239"</definedName>
    <definedName name="IQ_MEDIAN_TARGET_PRICE" hidden="1">"c1650"</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NAMES_REVISION_DATE_" hidden="1">40920.6480092593</definedName>
    <definedName name="IQ_NAV_ACT_OR_EST" hidden="1">"c2225"</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DEBT" hidden="1">"c1584"</definedName>
    <definedName name="IQ_NET_DEBT_EBITDA" hidden="1">"c750"</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FAS" hidden="1">"c795"</definedName>
    <definedName name="IQ_NI_STDDEV_EST" hidden="1">"c1721"</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CLOSE_BALANCE_GAS" hidden="1">"c2049"</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OIL" hidden="1">"c2035"</definedName>
    <definedName name="IQ_OG_PURCHASES_GAS" hidden="1">"c2045"</definedName>
    <definedName name="IQ_OG_PURCHASES_OIL" hidden="1">"c2033"</definedName>
    <definedName name="IQ_OG_REVISIONS_GAS" hidden="1">"c2042"</definedName>
    <definedName name="IQ_OG_REVISIONS_OIL" hidden="1">"c2030"</definedName>
    <definedName name="IQ_OG_SALES_IN_PLACE_GAS" hidden="1">"c2046"</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ISSUED" hidden="1">"c857"</definedName>
    <definedName name="IQ_ORDER_BACKLOG" hidden="1">"c2090"</definedName>
    <definedName name="IQ_OTHER_ADJUST_GROSS_LOANS" hidden="1">"c859"</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UTSTANDING_BS_DATE" hidden="1">"c2128"</definedName>
    <definedName name="IQ_OUTSTANDING_FILING_DATE" hidden="1">"c2127"</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WRITTEN" hidden="1">"c1027"</definedName>
    <definedName name="IQ_PE_EXCL" hidden="1">"c1028"</definedName>
    <definedName name="IQ_PE_EXCL_AVG" hidden="1">"c1029"</definedName>
    <definedName name="IQ_PE_EXCL_FWD" hidden="1">"c1030"</definedName>
    <definedName name="IQ_PE_NORMALIZED" hidden="1">"c2207"</definedName>
    <definedName name="IQ_PE_RATIO" hidden="1">"c1610"</definedName>
    <definedName name="IQ_PEG_FWD" hidden="1">"c1863"</definedName>
    <definedName name="IQ_PENSION" hidden="1">"c1031"</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FFO_12MONTHS" hidden="1">"c1828"</definedName>
    <definedName name="IQ_PERCENT_CHANGE_EST_FFO_18MONTHS" hidden="1">"c1829"</definedName>
    <definedName name="IQ_PERCENT_CHANGE_EST_FFO_3MONTHS" hidden="1">"c1825"</definedName>
    <definedName name="IQ_PERCENT_CHANGE_EST_FFO_6MONTHS" hidden="1">"c1826"</definedName>
    <definedName name="IQ_PERCENT_CHANGE_EST_FFO_9MONTHS" hidden="1">"c1827"</definedName>
    <definedName name="IQ_PERCENT_CHANGE_EST_FFO_DAY" hidden="1">"c1822"</definedName>
    <definedName name="IQ_PERCENT_CHANGE_EST_FFO_MONTH" hidden="1">"c1824"</definedName>
    <definedName name="IQ_PERCENT_CHANGE_EST_FFO_WEEK" hidden="1">"c1823"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DATE" hidden="1">"c1069"</definedName>
    <definedName name="IQ_PRICING_DATE" hidden="1">"c1613"</definedName>
    <definedName name="IQ_PRIMARY_INDUSTRY" hidden="1">"c1070"</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QUICK_RATIO" hidden="1">"c1086"</definedName>
    <definedName name="IQ_RATE_COMP_GROWTH_DOMESTIC" hidden="1">"c1087"</definedName>
    <definedName name="IQ_RATE_COMP_GROWTH_FOREIGN" hidden="1">"c1088"</definedName>
    <definedName name="IQ_RAW_INV" hidden="1">"c1089"</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VG_STORE_SIZE_GROSS" hidden="1">"c2066"</definedName>
    <definedName name="IQ_RETAIL_AVG_STORE_SIZE_NET" hidden="1">"c2067"</definedName>
    <definedName name="IQ_RETAIL_CLOSED_STORES" hidden="1">"c2063"</definedName>
    <definedName name="IQ_RETAIL_OPENED_STORES" hidden="1">"c2062"</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Q_FOOTAGE" hidden="1">"c2064"</definedName>
    <definedName name="IQ_RETAIL_STORE_SELLING_AREA" hidden="1">"c2065"</definedName>
    <definedName name="IQ_RETAIL_TOTAL_STORES" hidden="1">"c2061"</definedName>
    <definedName name="IQ_RETAINED_EARN" hidden="1">"c1420"</definedName>
    <definedName name="IQ_RETURN_ASSETS" hidden="1">"c1113"</definedName>
    <definedName name="IQ_RETURN_ASSETS_BANK" hidden="1">"c1114"</definedName>
    <definedName name="IQ_RETURN_ASSETS_BROK" hidden="1">"c1115"</definedName>
    <definedName name="IQ_RETURN_ASSETS_FS" hidden="1">"c1116"</definedName>
    <definedName name="IQ_RETURN_CAPITAL" hidden="1">"c1117"</definedName>
    <definedName name="IQ_RETURN_EQUITY" hidden="1">"c1118"</definedName>
    <definedName name="IQ_RETURN_EQUITY_BANK" hidden="1">"c1119"</definedName>
    <definedName name="IQ_RETURN_EQUITY_BROK" hidden="1">"c1120"</definedName>
    <definedName name="IQ_RETURN_EQUITY_FS" hidden="1">"c1121"</definedName>
    <definedName name="IQ_RETURN_INVESTMENT" hidden="1">"c1421"</definedName>
    <definedName name="IQ_REV" hidden="1">"c1122"</definedName>
    <definedName name="IQ_REV_BEFORE_LL" hidden="1">"c1123"</definedName>
    <definedName name="IQ_REV_STDDEV_EST" hidden="1">"c1124"</definedName>
    <definedName name="IQ_REV_UTI" hidden="1">"c1125"</definedName>
    <definedName name="IQ_REVENUE" hidden="1">"c1422"</definedName>
    <definedName name="IQ_REVENUE_ACT_OR_EST" hidden="1">"c2214"</definedName>
    <definedName name="IQ_REVENUE_EST" hidden="1">"c1126"</definedName>
    <definedName name="IQ_REVENUE_HIGH_EST" hidden="1">"c1127"</definedName>
    <definedName name="IQ_REVENUE_LOW_EST" hidden="1">"c1128"</definedName>
    <definedName name="IQ_REVENUE_MEDIAN_EST" hidden="1">"c1662"</definedName>
    <definedName name="IQ_REVENUE_NUM_EST" hidden="1">"c1129"</definedName>
    <definedName name="IQ_REVISION_DATE_" hidden="1">38979.7322685185</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VING_DEP" hidden="1">"c1150"</definedName>
    <definedName name="IQ_SECUR_RECEIV" hidden="1">"c1151"</definedName>
    <definedName name="IQ_SECURITY_BORROW" hidden="1">"c1152"</definedName>
    <definedName name="IQ_SECURITY_OWN" hidden="1">"c1153"</definedName>
    <definedName name="IQ_SECURITY_RESELL" hidden="1">"c1154"</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CF" hidden="1">"c1203"</definedName>
    <definedName name="IQ_STRIKE_PRICE_ISSUED" hidden="1">"c1645"</definedName>
    <definedName name="IQ_STRIKE_PRICE_OS" hidden="1">"c1646"</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STDDEV" hidden="1">"c1654"</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MPLOYEE_AVG" hidden="1">"c1225"</definedName>
    <definedName name="IQ_TEV_TOTAL_REV" hidden="1">"c1226"</definedName>
    <definedName name="IQ_TEV_TOTAL_REV_AVG" hidden="1">"c1227"</definedName>
    <definedName name="IQ_TEV_TOTAL_REV_FWD" hidden="1">"c1228"</definedName>
    <definedName name="IQ_TEV_UFCF" hidden="1">"c2208"</definedName>
    <definedName name="IQ_TIER_ONE_RATIO" hidden="1">"c1229"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QUITY" hidden="1">"c1250"</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EXP" hidden="1">"c1291"</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S" hidden="1">"c2119"</definedName>
    <definedName name="IQ_TOTAL_UNUSUAL" hidden="1">"c1508"</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USUAL_EXP" hidden="1">"c1456"</definedName>
    <definedName name="IQ_US_GAAP" hidden="1">"c1331"</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EEK" hidden="1">50000</definedName>
    <definedName name="IQ_WEIGHTED_AVG_PRICE" hidden="1">"c1334"</definedName>
    <definedName name="IQ_WIP_INV" hidden="1">"c1335"</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Z_SCORE" hidden="1">"c1339"</definedName>
    <definedName name="ke" hidden="1">#REF!</definedName>
    <definedName name="NAS" localSheetId="12" hidden="1">#REF!</definedName>
    <definedName name="NAS" hidden="1">#REF!</definedName>
    <definedName name="New" localSheetId="12" hidden="1">{"Main",#N/A,FALSE,"Wacker";"Main2",#N/A,FALSE,"Wacker";"Value",#N/A,FALSE,"Wacker";"Sensitivity",#N/A,FALSE,"Wacker";"Paine",#N/A,FALSE,"Wacker";"Quaker",#N/A,FALSE,"Wacker";"Wacker",#N/A,FALSE,"Wacker";"1900",#N/A,FALSE,"Wacker";"1901",#N/A,FALSE,"Wacker"}</definedName>
    <definedName name="New" hidden="1">{"Main",#N/A,FALSE,"Wacker";"Main2",#N/A,FALSE,"Wacker";"Value",#N/A,FALSE,"Wacker";"Sensitivity",#N/A,FALSE,"Wacker";"Paine",#N/A,FALSE,"Wacker";"Quaker",#N/A,FALSE,"Wacker";"Wacker",#N/A,FALSE,"Wacker";"1900",#N/A,FALSE,"Wacker";"1901",#N/A,FALSE,"Wacker"}</definedName>
    <definedName name="newdebt" localSheetId="12" hidden="1">{"Main",#N/A,FALSE,"Wacker";"Main2",#N/A,FALSE,"Wacker";"Value",#N/A,FALSE,"Wacker";"Sensitivity",#N/A,FALSE,"Wacker";"Paine",#N/A,FALSE,"Wacker";"Quaker",#N/A,FALSE,"Wacker";"Wacker",#N/A,FALSE,"Wacker";"1900",#N/A,FALSE,"Wacker";"1901",#N/A,FALSE,"Wacker"}</definedName>
    <definedName name="newdebt" hidden="1">{"Main",#N/A,FALSE,"Wacker";"Main2",#N/A,FALSE,"Wacker";"Value",#N/A,FALSE,"Wacker";"Sensitivity",#N/A,FALSE,"Wacker";"Paine",#N/A,FALSE,"Wacker";"Quaker",#N/A,FALSE,"Wacker";"Wacker",#N/A,FALSE,"Wacker";"1900",#N/A,FALSE,"Wacker";"1901",#N/A,FALSE,"Wacker"}</definedName>
    <definedName name="_xlnm.Print_Area" localSheetId="0">'Property Snapshots'!$D$1:$M$485</definedName>
    <definedName name="SAPBEXdnldView" hidden="1">"42U8ZV4602R0BYBWZM19HZEXD"</definedName>
    <definedName name="SAPBEXsysID" hidden="1">"P12"</definedName>
    <definedName name="wrn.03._.Year._.Only." localSheetId="12" hidden="1">{#N/A,#N/A,FALSE,"ASSUMPTIONS";#N/A,#N/A,FALSE,"3-YEAR-LEVERAGED";#N/A,#N/A,FALSE,"3-YEAR-UNLEVERAGED"}</definedName>
    <definedName name="wrn.03._.Year._.Only." hidden="1">{#N/A,#N/A,FALSE,"ASSUMPTIONS";#N/A,#N/A,FALSE,"3-YEAR-LEVERAGED";#N/A,#N/A,FALSE,"3-YEAR-UNLEVERAGED"}</definedName>
    <definedName name="wrn.05._.Year._.Only." localSheetId="12" hidden="1">{#N/A,#N/A,FALSE,"ASSUMPTIONS";#N/A,#N/A,FALSE,"5-YEAR-LEVERAGED";#N/A,#N/A,FALSE,"5-YEAR-UNLEVERAGED"}</definedName>
    <definedName name="wrn.05._.Year._.Only." hidden="1">{#N/A,#N/A,FALSE,"ASSUMPTIONS";#N/A,#N/A,FALSE,"5-YEAR-LEVERAGED";#N/A,#N/A,FALSE,"5-YEAR-UNLEVERAGED"}</definedName>
    <definedName name="wrn.10._.Year._.Only." localSheetId="12" hidden="1">{#N/A,#N/A,FALSE,"ASSUMPTIONS";#N/A,#N/A,FALSE,"10-YEAR-LEVERAGED";#N/A,#N/A,FALSE,"10-YEAR-UNLEVERAGED"}</definedName>
    <definedName name="wrn.10._.Year._.Only." hidden="1">{#N/A,#N/A,FALSE,"ASSUMPTIONS";#N/A,#N/A,FALSE,"10-YEAR-LEVERAGED";#N/A,#N/A,FALSE,"10-YEAR-UNLEVERAGED"}</definedName>
    <definedName name="wrn.ALL." localSheetId="12" hidden="1">{#N/A,#N/A,TRUE,"3-Gateway";#N/A,#N/A,TRUE,"4-ByrkitAve.Bus.Ctr.";#N/A,#N/A,TRUE,"5- 851 Marietta Assoc.";#N/A,#N/A,TRUE,"6-Fesslers";#N/A,#N/A,TRUE,"7- 3300 Sample";#N/A,#N/A,TRUE,"8-Blackthorn-Wells";#N/A,#N/A,TRUE,"9-BlackthornNimtz";#N/A,#N/A,TRUE,"10-Willow Trace II";#N/A,#N/A,TRUE,"11-Homeland";#N/A,#N/A,TRUE,"12-Dugdale";#N/A,#N/A,TRUE,"13-Park Center";#N/A,#N/A,TRUE,"14-Michiana";#N/A,#N/A,TRUE,"15-LTV (Niles)";#N/A,#N/A,TRUE,"16-Niles-Colfax";#N/A,#N/A,TRUE,"17-Colfax Place";#N/A,#N/A,TRUE,"18-Pru Office"}</definedName>
    <definedName name="wrn.ALL." hidden="1">{#N/A,#N/A,TRUE,"3-Gateway";#N/A,#N/A,TRUE,"4-ByrkitAve.Bus.Ctr.";#N/A,#N/A,TRUE,"5- 851 Marietta Assoc.";#N/A,#N/A,TRUE,"6-Fesslers";#N/A,#N/A,TRUE,"7- 3300 Sample";#N/A,#N/A,TRUE,"8-Blackthorn-Wells";#N/A,#N/A,TRUE,"9-BlackthornNimtz";#N/A,#N/A,TRUE,"10-Willow Trace II";#N/A,#N/A,TRUE,"11-Homeland";#N/A,#N/A,TRUE,"12-Dugdale";#N/A,#N/A,TRUE,"13-Park Center";#N/A,#N/A,TRUE,"14-Michiana";#N/A,#N/A,TRUE,"15-LTV (Niles)";#N/A,#N/A,TRUE,"16-Niles-Colfax";#N/A,#N/A,TRUE,"17-Colfax Place";#N/A,#N/A,TRUE,"18-Pru Office"}</definedName>
    <definedName name="wrn.CAM." localSheetId="12" hidden="1">{"CAM",#N/A,FALSE,"INCOME"}</definedName>
    <definedName name="wrn.CAM." hidden="1">{"CAM",#N/A,FALSE,"INCOME"}</definedName>
    <definedName name="wrn.detail." localSheetId="12" hidden="1">{"detail1",#N/A,FALSE,"Sheet1";"detail2",#N/A,FALSE,"Sheet1";"detail3",#N/A,FALSE,"Sheet1";"detail4",#N/A,FALSE,"Sheet1";"detail5",#N/A,FALSE,"Sheet1";"detail6",#N/A,FALSE,"Sheet1";"detail7",#N/A,FALSE,"Sheet1";"detail8",#N/A,FALSE,"Sheet1";"detail9",#N/A,FALSE,"Sheet1"}</definedName>
    <definedName name="wrn.detail." hidden="1">{"detail1",#N/A,FALSE,"Sheet1";"detail2",#N/A,FALSE,"Sheet1";"detail3",#N/A,FALSE,"Sheet1";"detail4",#N/A,FALSE,"Sheet1";"detail5",#N/A,FALSE,"Sheet1";"detail6",#N/A,FALSE,"Sheet1";"detail7",#N/A,FALSE,"Sheet1";"detail8",#N/A,FALSE,"Sheet1";"detail9",#N/A,FALSE,"Sheet1"}</definedName>
    <definedName name="wrn.FCG." localSheetId="12" hidden="1">{#N/A,#N/A,TRUE,"Title Page";#N/A,#N/A,TRUE,"Executive Summary";#N/A,#N/A,TRUE,"Cash Flow";#N/A,#N/A,TRUE,"Exp Detail";#N/A,#N/A,TRUE,"Pricing Matrix";#N/A,#N/A,TRUE,"Value Matrix";#N/A,#N/A,TRUE,"Assumptions";#N/A,#N/A,TRUE,"Vacant Space";#N/A,#N/A,TRUE,"2nd Generation";#N/A,#N/A,TRUE,"Existing vs Mkt";#N/A,#N/A,TRUE,"Expiration Schedule";#N/A,#N/A,TRUE,"Expiration Graph ";#N/A,#N/A,TRUE,"Residual - Marketing";#N/A,#N/A,TRUE,"Vacancy Detail"}</definedName>
    <definedName name="wrn.FCG." hidden="1">{#N/A,#N/A,TRUE,"Title Page";#N/A,#N/A,TRUE,"Executive Summary";#N/A,#N/A,TRUE,"Cash Flow";#N/A,#N/A,TRUE,"Exp Detail";#N/A,#N/A,TRUE,"Pricing Matrix";#N/A,#N/A,TRUE,"Value Matrix";#N/A,#N/A,TRUE,"Assumptions";#N/A,#N/A,TRUE,"Vacant Space";#N/A,#N/A,TRUE,"2nd Generation";#N/A,#N/A,TRUE,"Existing vs Mkt";#N/A,#N/A,TRUE,"Expiration Schedule";#N/A,#N/A,TRUE,"Expiration Graph ";#N/A,#N/A,TRUE,"Residual - Marketing";#N/A,#N/A,TRUE,"Vacancy Detail"}</definedName>
    <definedName name="wrn.FCG.1" localSheetId="12" hidden="1">{#N/A,#N/A,TRUE,"Title Page";#N/A,#N/A,TRUE,"Executive Summary";#N/A,#N/A,TRUE,"Cash Flow";#N/A,#N/A,TRUE,"Exp Detail";#N/A,#N/A,TRUE,"Pricing Matrix";#N/A,#N/A,TRUE,"Value Matrix";#N/A,#N/A,TRUE,"Assumptions";#N/A,#N/A,TRUE,"Vacant Space";#N/A,#N/A,TRUE,"2nd Generation";#N/A,#N/A,TRUE,"Existing vs Mkt";#N/A,#N/A,TRUE,"Expiration Schedule";#N/A,#N/A,TRUE,"Expiration Graph ";#N/A,#N/A,TRUE,"Residual - Marketing";#N/A,#N/A,TRUE,"Vacancy Detail"}</definedName>
    <definedName name="wrn.FCG.1" hidden="1">{#N/A,#N/A,TRUE,"Title Page";#N/A,#N/A,TRUE,"Executive Summary";#N/A,#N/A,TRUE,"Cash Flow";#N/A,#N/A,TRUE,"Exp Detail";#N/A,#N/A,TRUE,"Pricing Matrix";#N/A,#N/A,TRUE,"Value Matrix";#N/A,#N/A,TRUE,"Assumptions";#N/A,#N/A,TRUE,"Vacant Space";#N/A,#N/A,TRUE,"2nd Generation";#N/A,#N/A,TRUE,"Existing vs Mkt";#N/A,#N/A,TRUE,"Expiration Schedule";#N/A,#N/A,TRUE,"Expiration Graph ";#N/A,#N/A,TRUE,"Residual - Marketing";#N/A,#N/A,TRUE,"Vacancy Detail"}</definedName>
    <definedName name="wrn.FOschedules." localSheetId="12" hidden="1">{"FOschedule1",#N/A,FALSE,"Sheet1";"FOschedule2",#N/A,FALSE,"Sheet1";"FOschedule3",#N/A,FALSE,"Sheet1"}</definedName>
    <definedName name="wrn.FOschedules." hidden="1">{"FOschedule1",#N/A,FALSE,"Sheet1";"FOschedule2",#N/A,FALSE,"Sheet1";"FOschedule3",#N/A,FALSE,"Sheet1"}</definedName>
    <definedName name="wrn.Full_Template." localSheetId="12"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Schedule";#N/A,#N/A,FALSE,"13Residual 2007";#N/A,#N/A,FALSE,"14Residual 2008";#N/A,#N/A,FALSE,"15Residual 2009";#N/A,#N/A,FALSE,"16Residual 2010";#N/A,#N/A,FALSE,"17Residual 2011";#N/A,#N/A,FALSE,"18Hold Disposition Matrix";#N/A,#N/A,FALSE,"19Other Disposition Matrix"}</definedName>
    <definedName name="wrn.Full_Template."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Schedule";#N/A,#N/A,FALSE,"13Residual 2007";#N/A,#N/A,FALSE,"14Residual 2008";#N/A,#N/A,FALSE,"15Residual 2009";#N/A,#N/A,FALSE,"16Residual 2010";#N/A,#N/A,FALSE,"17Residual 2011";#N/A,#N/A,FALSE,"18Hold Disposition Matrix";#N/A,#N/A,FALSE,"19Other Disposition Matrix"}</definedName>
    <definedName name="wrn.Full_Template1" localSheetId="12"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Schedule";#N/A,#N/A,FALSE,"13Residual 2007";#N/A,#N/A,FALSE,"14Residual 2008";#N/A,#N/A,FALSE,"15Residual 2009";#N/A,#N/A,FALSE,"16Residual 2010";#N/A,#N/A,FALSE,"17Residual 2011";#N/A,#N/A,FALSE,"18Hold Disposition Matrix";#N/A,#N/A,FALSE,"19Other Disposition Matrix"}</definedName>
    <definedName name="wrn.Full_Template1"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Schedule";#N/A,#N/A,FALSE,"13Residual 2007";#N/A,#N/A,FALSE,"14Residual 2008";#N/A,#N/A,FALSE,"15Residual 2009";#N/A,#N/A,FALSE,"16Residual 2010";#N/A,#N/A,FALSE,"17Residual 2011";#N/A,#N/A,FALSE,"18Hold Disposition Matrix";#N/A,#N/A,FALSE,"19Other Disposition Matrix"}</definedName>
    <definedName name="wrn.Full._.Report." localSheetId="12" hidden="1">{#N/A,#N/A,FALSE,"ASSUMPTIONS";#N/A,#N/A,FALSE,"10-YEAR-LEVERAGED";#N/A,#N/A,FALSE,"10-YEAR-UNLEVERAGED";#N/A,#N/A,FALSE,"5-YEAR-LEVERAGED";#N/A,#N/A,FALSE,"5-YEAR-UNLEVERAGED";#N/A,#N/A,FALSE,"3-YEAR-LEVERAGED";#N/A,#N/A,FALSE,"3-YEAR-UNLEVERAGED"}</definedName>
    <definedName name="wrn.Full._.Report." hidden="1">{#N/A,#N/A,FALSE,"ASSUMPTIONS";#N/A,#N/A,FALSE,"10-YEAR-LEVERAGED";#N/A,#N/A,FALSE,"10-YEAR-UNLEVERAGED";#N/A,#N/A,FALSE,"5-YEAR-LEVERAGED";#N/A,#N/A,FALSE,"5-YEAR-UNLEVERAGED";#N/A,#N/A,FALSE,"3-YEAR-LEVERAGED";#N/A,#N/A,FALSE,"3-YEAR-UNLEVERAGED"}</definedName>
    <definedName name="wrn.Hold._.Sell." localSheetId="12" hidden="1">{#N/A,#N/A,FALSE,"13Residual 2007";#N/A,#N/A,FALSE,"14Residual 2008";#N/A,#N/A,FALSE,"15Residual 2009";#N/A,#N/A,FALSE,"16Residual 2010";#N/A,#N/A,FALSE,"17Residual 2011";#N/A,#N/A,FALSE,"18Hold Disposition Matrix";#N/A,#N/A,FALSE,"19Other Disposition Matrix"}</definedName>
    <definedName name="wrn.Hold._.Sell." hidden="1">{#N/A,#N/A,FALSE,"13Residual 2007";#N/A,#N/A,FALSE,"14Residual 2008";#N/A,#N/A,FALSE,"15Residual 2009";#N/A,#N/A,FALSE,"16Residual 2010";#N/A,#N/A,FALSE,"17Residual 2011";#N/A,#N/A,FALSE,"18Hold Disposition Matrix";#N/A,#N/A,FALSE,"19Other Disposition Matrix"}</definedName>
    <definedName name="wrn.Hold._.Sell.1" localSheetId="12" hidden="1">{#N/A,#N/A,FALSE,"13Residual 2007";#N/A,#N/A,FALSE,"14Residual 2008";#N/A,#N/A,FALSE,"15Residual 2009";#N/A,#N/A,FALSE,"16Residual 2010";#N/A,#N/A,FALSE,"17Residual 2011";#N/A,#N/A,FALSE,"18Hold Disposition Matrix";#N/A,#N/A,FALSE,"19Other Disposition Matrix"}</definedName>
    <definedName name="wrn.Hold._.Sell.1" hidden="1">{#N/A,#N/A,FALSE,"13Residual 2007";#N/A,#N/A,FALSE,"14Residual 2008";#N/A,#N/A,FALSE,"15Residual 2009";#N/A,#N/A,FALSE,"16Residual 2010";#N/A,#N/A,FALSE,"17Residual 2011";#N/A,#N/A,FALSE,"18Hold Disposition Matrix";#N/A,#N/A,FALSE,"19Other Disposition Matrix"}</definedName>
    <definedName name="wrn.INCOME." localSheetId="12" hidden="1">{"RENT",#N/A,FALSE,"INCOME"}</definedName>
    <definedName name="wrn.INCOME." hidden="1">{"RENT",#N/A,FALSE,"INCOME"}</definedName>
    <definedName name="wrn.INS." localSheetId="12" hidden="1">{"INS",#N/A,FALSE,"INCOME"}</definedName>
    <definedName name="wrn.INS." hidden="1">{"INS",#N/A,FALSE,"INCOME"}</definedName>
    <definedName name="wrn.Marketing." localSheetId="12" hidden="1">{#N/A,#N/A,FALSE,"2Assumptions";#N/A,#N/A,FALSE,"3Cash Flow";#N/A,#N/A,FALSE,"I&amp;E";#N/A,#N/A,FALSE,"I&amp;E (2)";#N/A,#N/A,FALSE,"10Vacancy Matrix";#N/A,#N/A,FALSE,"11Expiration Schedule"}</definedName>
    <definedName name="wrn.Marketing." hidden="1">{#N/A,#N/A,FALSE,"2Assumptions";#N/A,#N/A,FALSE,"3Cash Flow";#N/A,#N/A,FALSE,"I&amp;E";#N/A,#N/A,FALSE,"I&amp;E (2)";#N/A,#N/A,FALSE,"10Vacancy Matrix";#N/A,#N/A,FALSE,"11Expiration Schedule"}</definedName>
    <definedName name="wrn.Marketing.1" localSheetId="12" hidden="1">{#N/A,#N/A,FALSE,"2Assumptions";#N/A,#N/A,FALSE,"3Cash Flow";#N/A,#N/A,FALSE,"I&amp;E";#N/A,#N/A,FALSE,"I&amp;E (2)";#N/A,#N/A,FALSE,"10Vacancy Matrix";#N/A,#N/A,FALSE,"11Expiration Schedule"}</definedName>
    <definedName name="wrn.Marketing.1" hidden="1">{#N/A,#N/A,FALSE,"2Assumptions";#N/A,#N/A,FALSE,"3Cash Flow";#N/A,#N/A,FALSE,"I&amp;E";#N/A,#N/A,FALSE,"I&amp;E (2)";#N/A,#N/A,FALSE,"10Vacancy Matrix";#N/A,#N/A,FALSE,"11Expiration Schedule"}</definedName>
    <definedName name="wrn.Package." localSheetId="12" hidden="1">{#N/A,#N/A,FALSE,"Executive Summary";#N/A,#N/A,FALSE,"Assumptions";#N/A,#N/A,FALSE,"Cash Flow";#N/A,#N/A,FALSE,"I&amp;E ";#N/A,#N/A,FALSE,"Occupancy Cost";#N/A,#N/A,FALSE,"Vacancy (Mall)";#N/A,#N/A,FALSE,"Expiration Schedule";#N/A,#N/A,FALSE,"Expiration Graph ";#N/A,#N/A,FALSE,"sales graph";#N/A,#N/A,FALSE,"Vacant rents";#N/A,#N/A,FALSE,"Hist Sales";#N/A,#N/A,FALSE,"Monthly Sales";#N/A,#N/A,FALSE,"Rent Roll"}</definedName>
    <definedName name="wrn.Package." hidden="1">{#N/A,#N/A,FALSE,"Executive Summary";#N/A,#N/A,FALSE,"Assumptions";#N/A,#N/A,FALSE,"Cash Flow";#N/A,#N/A,FALSE,"I&amp;E ";#N/A,#N/A,FALSE,"Occupancy Cost";#N/A,#N/A,FALSE,"Vacancy (Mall)";#N/A,#N/A,FALSE,"Expiration Schedule";#N/A,#N/A,FALSE,"Expiration Graph ";#N/A,#N/A,FALSE,"sales graph";#N/A,#N/A,FALSE,"Vacant rents";#N/A,#N/A,FALSE,"Hist Sales";#N/A,#N/A,FALSE,"Monthly Sales";#N/A,#N/A,FALSE,"Rent Roll"}</definedName>
    <definedName name="wrn.Package.1" localSheetId="12" hidden="1">{#N/A,#N/A,FALSE,"Executive Summary";#N/A,#N/A,FALSE,"Assumptions";#N/A,#N/A,FALSE,"Cash Flow";#N/A,#N/A,FALSE,"I&amp;E ";#N/A,#N/A,FALSE,"Occupancy Cost";#N/A,#N/A,FALSE,"Vacancy (Mall)";#N/A,#N/A,FALSE,"Expiration Schedule";#N/A,#N/A,FALSE,"Expiration Graph ";#N/A,#N/A,FALSE,"sales graph";#N/A,#N/A,FALSE,"Vacant rents";#N/A,#N/A,FALSE,"Hist Sales";#N/A,#N/A,FALSE,"Monthly Sales";#N/A,#N/A,FALSE,"Rent Roll"}</definedName>
    <definedName name="wrn.Package.1" hidden="1">{#N/A,#N/A,FALSE,"Executive Summary";#N/A,#N/A,FALSE,"Assumptions";#N/A,#N/A,FALSE,"Cash Flow";#N/A,#N/A,FALSE,"I&amp;E ";#N/A,#N/A,FALSE,"Occupancy Cost";#N/A,#N/A,FALSE,"Vacancy (Mall)";#N/A,#N/A,FALSE,"Expiration Schedule";#N/A,#N/A,FALSE,"Expiration Graph ";#N/A,#N/A,FALSE,"sales graph";#N/A,#N/A,FALSE,"Vacant rents";#N/A,#N/A,FALSE,"Hist Sales";#N/A,#N/A,FALSE,"Monthly Sales";#N/A,#N/A,FALSE,"Rent Roll"}</definedName>
    <definedName name="wrn.Partial." localSheetId="12" hidden="1">{#N/A,#N/A,FALSE,"Assumptions";#N/A,#N/A,FALSE,"Year One Pro Forma";#N/A,#N/A,FALSE,"Rent Roll Summary";#N/A,#N/A,FALSE,"Market Rent Detail";#N/A,#N/A,FALSE,"Rent Roll Summary";#N/A,#N/A,FALSE,"Market Rent Increases";#N/A,#N/A,FALSE,"Exec Sum 10Yr";#N/A,#N/A,FALSE,"Cash Flow Projections";#N/A,#N/A,FALSE,"Net Residual Value";#N/A,#N/A,FALSE,"Effective Rental Income Detail";#N/A,#N/A,FALSE,"Turnovers";#N/A,#N/A,FALSE,"Matrices"}</definedName>
    <definedName name="wrn.Partial." hidden="1">{#N/A,#N/A,FALSE,"Assumptions";#N/A,#N/A,FALSE,"Year One Pro Forma";#N/A,#N/A,FALSE,"Rent Roll Summary";#N/A,#N/A,FALSE,"Market Rent Detail";#N/A,#N/A,FALSE,"Rent Roll Summary";#N/A,#N/A,FALSE,"Market Rent Increases";#N/A,#N/A,FALSE,"Exec Sum 10Yr";#N/A,#N/A,FALSE,"Cash Flow Projections";#N/A,#N/A,FALSE,"Net Residual Value";#N/A,#N/A,FALSE,"Effective Rental Income Detail";#N/A,#N/A,FALSE,"Turnovers";#N/A,#N/A,FALSE,"Matrices"}</definedName>
    <definedName name="wrn.Partial.1" localSheetId="12" hidden="1">{#N/A,#N/A,FALSE,"Assumptions";#N/A,#N/A,FALSE,"Year One Pro Forma";#N/A,#N/A,FALSE,"Rent Roll Summary";#N/A,#N/A,FALSE,"Market Rent Detail";#N/A,#N/A,FALSE,"Rent Roll Summary";#N/A,#N/A,FALSE,"Market Rent Increases";#N/A,#N/A,FALSE,"Exec Sum 10Yr";#N/A,#N/A,FALSE,"Cash Flow Projections";#N/A,#N/A,FALSE,"Net Residual Value";#N/A,#N/A,FALSE,"Effective Rental Income Detail";#N/A,#N/A,FALSE,"Turnovers";#N/A,#N/A,FALSE,"Matrices"}</definedName>
    <definedName name="wrn.Partial.1" hidden="1">{#N/A,#N/A,FALSE,"Assumptions";#N/A,#N/A,FALSE,"Year One Pro Forma";#N/A,#N/A,FALSE,"Rent Roll Summary";#N/A,#N/A,FALSE,"Market Rent Detail";#N/A,#N/A,FALSE,"Rent Roll Summary";#N/A,#N/A,FALSE,"Market Rent Increases";#N/A,#N/A,FALSE,"Exec Sum 10Yr";#N/A,#N/A,FALSE,"Cash Flow Projections";#N/A,#N/A,FALSE,"Net Residual Value";#N/A,#N/A,FALSE,"Effective Rental Income Detail";#N/A,#N/A,FALSE,"Turnovers";#N/A,#N/A,FALSE,"Matrices"}</definedName>
    <definedName name="wrn.Pricing._.Strategy." localSheetId="12"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definedName>
    <definedName name="wrn.Pricing._.Strategy."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definedName>
    <definedName name="wrn.Pricing._.Strategy.1" localSheetId="12"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definedName>
    <definedName name="wrn.Pricing._.Strategy.1" hidden="1">{#N/A,#N/A,FALSE,"1Summary";#N/A,#N/A,FALSE,"2Assumptions";#N/A,#N/A,FALSE,"3Cash Flow";#N/A,#N/A,FALSE,"4Year 1 Reconciliation";#N/A,#N/A,FALSE,"5Residual";#N/A,#N/A,FALSE,"6Residual (Year 20)";#N/A,#N/A,FALSE,"7Financing Sensitivity";#N/A,#N/A,FALSE,"8Residual Sensitivity";#N/A,#N/A,FALSE,"9Pricing Matrix";#N/A,#N/A,FALSE,"10Vacancy Matrix";#N/A,#N/A,FALSE,"11Expiration Schedule";#N/A,#N/A,FALSE,"12Lease-up Schedule"}</definedName>
    <definedName name="wrn.Print." localSheetId="12" hidden="1">{"View1",#N/A,FALSE,"Sheet1";"View2",#N/A,FALSE,"Sheet1"}</definedName>
    <definedName name="wrn.Print." hidden="1">{"View1",#N/A,FALSE,"Sheet1";"View2",#N/A,FALSE,"Sheet1"}</definedName>
    <definedName name="wrn.Print._.It." localSheetId="12" hidden="1">{#N/A,#N/A,TRUE,"base case";#N/A,#N/A,TRUE,"valuation";#N/A,#N/A,TRUE,"sources and uses";#N/A,#N/A,TRUE,"recapitalization";#N/A,#N/A,TRUE,"flowchart";#N/A,#N/A,TRUE,"summary";#N/A,#N/A,TRUE,"sensitivities";#N/A,#N/A,TRUE,"pro forma";#N/A,#N/A,TRUE,"PAC shares"}</definedName>
    <definedName name="wrn.Print._.It." hidden="1">{#N/A,#N/A,TRUE,"base case";#N/A,#N/A,TRUE,"valuation";#N/A,#N/A,TRUE,"sources and uses";#N/A,#N/A,TRUE,"recapitalization";#N/A,#N/A,TRUE,"flowchart";#N/A,#N/A,TRUE,"summary";#N/A,#N/A,TRUE,"sensitivities";#N/A,#N/A,TRUE,"pro forma";#N/A,#N/A,TRUE,"PAC shares"}</definedName>
    <definedName name="wrn.Print.B" localSheetId="12" hidden="1">{"View1",#N/A,FALSE,"Sheet1";"View2",#N/A,FALSE,"Sheet1"}</definedName>
    <definedName name="wrn.Print.B" hidden="1">{"View1",#N/A,FALSE,"Sheet1";"View2",#N/A,FALSE,"Sheet1"}</definedName>
    <definedName name="wrn.print2" localSheetId="12" hidden="1">{"View1",#N/A,FALSE,"Sheet1";"View2",#N/A,FALSE,"Sheet1"}</definedName>
    <definedName name="wrn.print2" hidden="1">{"View1",#N/A,FALSE,"Sheet1";"View2",#N/A,FALSE,"Sheet1"}</definedName>
    <definedName name="wrn.PrintAll." localSheetId="12" hidden="1">{#N/A,#N/A,FALSE,"Broker Sheet";#N/A,#N/A,FALSE,"Exec.Summary";#N/A,#N/A,FALSE,"Argus Cash Flow";#N/A,#N/A,FALSE,"SPF";#N/A,#N/A,FALSE,"RentRoll"}</definedName>
    <definedName name="wrn.PrintAll." hidden="1">{#N/A,#N/A,FALSE,"Broker Sheet";#N/A,#N/A,FALSE,"Exec.Summary";#N/A,#N/A,FALSE,"Argus Cash Flow";#N/A,#N/A,FALSE,"SPF";#N/A,#N/A,FALSE,"RentRoll"}</definedName>
    <definedName name="wrn.PrintAll.1" localSheetId="12" hidden="1">{#N/A,#N/A,FALSE,"Broker Sheet";#N/A,#N/A,FALSE,"Exec.Summary";#N/A,#N/A,FALSE,"Argus Cash Flow";#N/A,#N/A,FALSE,"SPF";#N/A,#N/A,FALSE,"RentRoll"}</definedName>
    <definedName name="wrn.PrintAll.1" hidden="1">{#N/A,#N/A,FALSE,"Broker Sheet";#N/A,#N/A,FALSE,"Exec.Summary";#N/A,#N/A,FALSE,"Argus Cash Flow";#N/A,#N/A,FALSE,"SPF";#N/A,#N/A,FALSE,"RentRoll"}</definedName>
    <definedName name="wrn.printb2" localSheetId="12" hidden="1">{"View1",#N/A,FALSE,"Sheet1";"View2",#N/A,FALSE,"Sheet1"}</definedName>
    <definedName name="wrn.printb2" hidden="1">{"View1",#N/A,FALSE,"Sheet1";"View2",#N/A,FALSE,"Sheet1"}</definedName>
    <definedName name="wrn.Prints._.All." localSheetId="12" hidden="1">{"Main",#N/A,FALSE,"Wacker";"Main2",#N/A,FALSE,"Wacker";"Value",#N/A,FALSE,"Wacker";"Sensitivity",#N/A,FALSE,"Wacker";"Paine",#N/A,FALSE,"Wacker";"Quaker",#N/A,FALSE,"Wacker";"Wacker",#N/A,FALSE,"Wacker";"1900",#N/A,FALSE,"Wacker";"1901",#N/A,FALSE,"Wacker"}</definedName>
    <definedName name="wrn.Prints._.All." hidden="1">{"Main",#N/A,FALSE,"Wacker";"Main2",#N/A,FALSE,"Wacker";"Value",#N/A,FALSE,"Wacker";"Sensitivity",#N/A,FALSE,"Wacker";"Paine",#N/A,FALSE,"Wacker";"Quaker",#N/A,FALSE,"Wacker";"Wacker",#N/A,FALSE,"Wacker";"1900",#N/A,FALSE,"Wacker";"1901",#N/A,FALSE,"Wacker"}</definedName>
    <definedName name="wrn.Prints._All.B" localSheetId="12" hidden="1">{"Main",#N/A,FALSE,"Wacker";"Main2",#N/A,FALSE,"Wacker";"Value",#N/A,FALSE,"Wacker";"Sensitivity",#N/A,FALSE,"Wacker";"Paine",#N/A,FALSE,"Wacker";"Quaker",#N/A,FALSE,"Wacker";"Wacker",#N/A,FALSE,"Wacker";"1900",#N/A,FALSE,"Wacker";"1901",#N/A,FALSE,"Wacker"}</definedName>
    <definedName name="wrn.Prints._All.B" hidden="1">{"Main",#N/A,FALSE,"Wacker";"Main2",#N/A,FALSE,"Wacker";"Value",#N/A,FALSE,"Wacker";"Sensitivity",#N/A,FALSE,"Wacker";"Paine",#N/A,FALSE,"Wacker";"Quaker",#N/A,FALSE,"Wacker";"Wacker",#N/A,FALSE,"Wacker";"1900",#N/A,FALSE,"Wacker";"1901",#N/A,FALSE,"Wacker"}</definedName>
    <definedName name="wrn.Proforma." localSheetId="12" hidden="1">{#N/A,#N/A,TRUE,"Summary";#N/A,#N/A,TRUE,"InPlace";#N/A,#N/A,TRUE,"Stable";#N/A,#N/A,TRUE,"RentRoll";#N/A,#N/A,TRUE,"I&amp;E";#N/A,#N/A,TRUE,"Expense Detail";#N/A,#N/A,TRUE,"CAM Recov(InPlace)";#N/A,#N/A,TRUE,"CAM Recov(Stable)";#N/A,#N/A,TRUE,"Tax Recov";#N/A,#N/A,TRUE,"Expiration";#N/A,#N/A,TRUE,"Sales";#N/A,#N/A,TRUE,"Tax"}</definedName>
    <definedName name="wrn.Proforma." hidden="1">{#N/A,#N/A,TRUE,"Summary";#N/A,#N/A,TRUE,"InPlace";#N/A,#N/A,TRUE,"Stable";#N/A,#N/A,TRUE,"RentRoll";#N/A,#N/A,TRUE,"I&amp;E";#N/A,#N/A,TRUE,"Expense Detail";#N/A,#N/A,TRUE,"CAM Recov(InPlace)";#N/A,#N/A,TRUE,"CAM Recov(Stable)";#N/A,#N/A,TRUE,"Tax Recov";#N/A,#N/A,TRUE,"Expiration";#N/A,#N/A,TRUE,"Sales";#N/A,#N/A,TRUE,"Tax"}</definedName>
    <definedName name="wrn.Proforma.1" localSheetId="12" hidden="1">{#N/A,#N/A,TRUE,"Summary";#N/A,#N/A,TRUE,"InPlace";#N/A,#N/A,TRUE,"Stable";#N/A,#N/A,TRUE,"RentRoll";#N/A,#N/A,TRUE,"I&amp;E";#N/A,#N/A,TRUE,"Expense Detail";#N/A,#N/A,TRUE,"CAM Recov(InPlace)";#N/A,#N/A,TRUE,"CAM Recov(Stable)";#N/A,#N/A,TRUE,"Tax Recov";#N/A,#N/A,TRUE,"Expiration";#N/A,#N/A,TRUE,"Sales";#N/A,#N/A,TRUE,"Tax"}</definedName>
    <definedName name="wrn.Proforma.1" hidden="1">{#N/A,#N/A,TRUE,"Summary";#N/A,#N/A,TRUE,"InPlace";#N/A,#N/A,TRUE,"Stable";#N/A,#N/A,TRUE,"RentRoll";#N/A,#N/A,TRUE,"I&amp;E";#N/A,#N/A,TRUE,"Expense Detail";#N/A,#N/A,TRUE,"CAM Recov(InPlace)";#N/A,#N/A,TRUE,"CAM Recov(Stable)";#N/A,#N/A,TRUE,"Tax Recov";#N/A,#N/A,TRUE,"Expiration";#N/A,#N/A,TRUE,"Sales";#N/A,#N/A,TRUE,"Tax"}</definedName>
    <definedName name="wrn.Report." localSheetId="12" hidden="1">{#N/A,#N/A,FALSE,"Loan Summary";#N/A,#N/A,FALSE,"NOI";"RR and Expir",#N/A,FALSE,"Rental";"Sales History",#N/A,FALSE,"Rental";#N/A,#N/A,FALSE,"Reserves"}</definedName>
    <definedName name="wrn.Report." hidden="1">{#N/A,#N/A,FALSE,"Loan Summary";#N/A,#N/A,FALSE,"NOI";"RR and Expir",#N/A,FALSE,"Rental";"Sales History",#N/A,FALSE,"Rental";#N/A,#N/A,FALSE,"Reserves"}</definedName>
    <definedName name="wrn.schedules." localSheetId="12" hidden="1">{"schedule1",#N/A,FALSE,"Sheet1";"schedule2",#N/A,FALSE,"Sheet1";"schedule3",#N/A,FALSE,"Sheet1";"schedule4",#N/A,FALSE,"Sheet1";"schedule5",#N/A,FALSE,"Sheet1";"schedule6",#N/A,FALSE,"Sheet1"}</definedName>
    <definedName name="wrn.schedules." hidden="1">{"schedule1",#N/A,FALSE,"Sheet1";"schedule2",#N/A,FALSE,"Sheet1";"schedule3",#N/A,FALSE,"Sheet1";"schedule4",#N/A,FALSE,"Sheet1";"schedule5",#N/A,FALSE,"Sheet1";"schedule6",#N/A,FALSE,"Sheet1"}</definedName>
    <definedName name="wrn.TAX." localSheetId="12" hidden="1">{"TAX",#N/A,FALSE,"INCOME"}</definedName>
    <definedName name="wrn.TAX." hidden="1">{"TAX",#N/A,FALSE,"INCOME"}</definedName>
    <definedName name="wrn.Template." localSheetId="12" hidden="1">{#N/A,#N/A,FALSE,"1_Executive Summary";#N/A,#N/A,FALSE,"2_Assumptions";#N/A,#N/A,FALSE,"3_Footnotes";#N/A,#N/A,FALSE,"4_Cash Flow";#N/A,#N/A,FALSE,"6_Residual - Marketing";#N/A,#N/A,FALSE,"7_Residual Matrix";#N/A,#N/A,FALSE,"8_Pricing Matrix";#N/A,#N/A,FALSE,"9_Value Matrix";#N/A,#N/A,FALSE,"10_Vacancy Detail";#N/A,#N/A,FALSE,"11_Basic Expiration"}</definedName>
    <definedName name="wrn.Template." hidden="1">{#N/A,#N/A,FALSE,"1_Executive Summary";#N/A,#N/A,FALSE,"2_Assumptions";#N/A,#N/A,FALSE,"3_Footnotes";#N/A,#N/A,FALSE,"4_Cash Flow";#N/A,#N/A,FALSE,"6_Residual - Marketing";#N/A,#N/A,FALSE,"7_Residual Matrix";#N/A,#N/A,FALSE,"8_Pricing Matrix";#N/A,#N/A,FALSE,"9_Value Matrix";#N/A,#N/A,FALSE,"10_Vacancy Detail";#N/A,#N/A,FALSE,"11_Basic Expiration"}</definedName>
    <definedName name="wrn.Template.1" localSheetId="12" hidden="1">{#N/A,#N/A,FALSE,"1_Executive Summary";#N/A,#N/A,FALSE,"2_Assumptions";#N/A,#N/A,FALSE,"3_Footnotes";#N/A,#N/A,FALSE,"4_Cash Flow";#N/A,#N/A,FALSE,"6_Residual - Marketing";#N/A,#N/A,FALSE,"7_Residual Matrix";#N/A,#N/A,FALSE,"8_Pricing Matrix";#N/A,#N/A,FALSE,"9_Value Matrix";#N/A,#N/A,FALSE,"10_Vacancy Detail";#N/A,#N/A,FALSE,"11_Basic Expiration"}</definedName>
    <definedName name="wrn.Template.1" hidden="1">{#N/A,#N/A,FALSE,"1_Executive Summary";#N/A,#N/A,FALSE,"2_Assumptions";#N/A,#N/A,FALSE,"3_Footnotes";#N/A,#N/A,FALSE,"4_Cash Flow";#N/A,#N/A,FALSE,"6_Residual - Marketing";#N/A,#N/A,FALSE,"7_Residual Matrix";#N/A,#N/A,FALSE,"8_Pricing Matrix";#N/A,#N/A,FALSE,"9_Value Matrix";#N/A,#N/A,FALSE,"10_Vacancy Detail";#N/A,#N/A,FALSE,"11_Basic Expiration"}</definedName>
    <definedName name="wrn.USSC_Reports." localSheetId="12" hidden="1">{#N/A,#N/A,FALSE,"9Pricing Matrix";#N/A,#N/A,FALSE,"1Summary";#N/A,#N/A,FALSE,"2Assumptions";#N/A,#N/A,FALSE,"3Cash Flow";#N/A,#N/A,FALSE,"5Residual";#N/A,#N/A,FALSE,"Occupancy Cost";#N/A,#N/A,FALSE,"7Financing Sensitivity";#N/A,#N/A,FALSE,"8Residual Sensitivity";#N/A,#N/A,FALSE,"10Vacancy Matrix";#N/A,#N/A,FALSE,"11Expiration Schedule";#N/A,#N/A,FALSE,"12Lease-up Schedule";#N/A,#N/A,FALSE,"OFS-Lease-up Schedule";#N/A,#N/A,FALSE,"Short Holds"}</definedName>
    <definedName name="wrn.USSC_Reports." hidden="1">{#N/A,#N/A,FALSE,"9Pricing Matrix";#N/A,#N/A,FALSE,"1Summary";#N/A,#N/A,FALSE,"2Assumptions";#N/A,#N/A,FALSE,"3Cash Flow";#N/A,#N/A,FALSE,"5Residual";#N/A,#N/A,FALSE,"Occupancy Cost";#N/A,#N/A,FALSE,"7Financing Sensitivity";#N/A,#N/A,FALSE,"8Residual Sensitivity";#N/A,#N/A,FALSE,"10Vacancy Matrix";#N/A,#N/A,FALSE,"11Expiration Schedule";#N/A,#N/A,FALSE,"12Lease-up Schedule";#N/A,#N/A,FALSE,"OFS-Lease-up Schedule";#N/A,#N/A,FALSE,"Short Holds"}</definedName>
    <definedName name="wrn.USSC_Reports.1" localSheetId="12" hidden="1">{#N/A,#N/A,FALSE,"9Pricing Matrix";#N/A,#N/A,FALSE,"1Summary";#N/A,#N/A,FALSE,"2Assumptions";#N/A,#N/A,FALSE,"3Cash Flow";#N/A,#N/A,FALSE,"5Residual";#N/A,#N/A,FALSE,"Occupancy Cost";#N/A,#N/A,FALSE,"7Financing Sensitivity";#N/A,#N/A,FALSE,"8Residual Sensitivity";#N/A,#N/A,FALSE,"10Vacancy Matrix";#N/A,#N/A,FALSE,"11Expiration Schedule";#N/A,#N/A,FALSE,"12Lease-up Schedule";#N/A,#N/A,FALSE,"OFS-Lease-up Schedule";#N/A,#N/A,FALSE,"Short Holds"}</definedName>
    <definedName name="wrn.USSC_Reports.1" hidden="1">{#N/A,#N/A,FALSE,"9Pricing Matrix";#N/A,#N/A,FALSE,"1Summary";#N/A,#N/A,FALSE,"2Assumptions";#N/A,#N/A,FALSE,"3Cash Flow";#N/A,#N/A,FALSE,"5Residual";#N/A,#N/A,FALSE,"Occupancy Cost";#N/A,#N/A,FALSE,"7Financing Sensitivity";#N/A,#N/A,FALSE,"8Residual Sensitivity";#N/A,#N/A,FALSE,"10Vacancy Matrix";#N/A,#N/A,FALSE,"11Expiration Schedule";#N/A,#N/A,FALSE,"12Lease-up Schedule";#N/A,#N/A,FALSE,"OFS-Lease-up Schedule";#N/A,#N/A,FALSE,"Short Holds"}</definedName>
    <definedName name="wrnprintall2" localSheetId="12" hidden="1">{"Main",#N/A,FALSE,"Wacker";"Main2",#N/A,FALSE,"Wacker";"Value",#N/A,FALSE,"Wacker";"Sensitivity",#N/A,FALSE,"Wacker";"Paine",#N/A,FALSE,"Wacker";"Quaker",#N/A,FALSE,"Wacker";"Wacker",#N/A,FALSE,"Wacker";"1900",#N/A,FALSE,"Wacker";"1901",#N/A,FALSE,"Wacker"}</definedName>
    <definedName name="wrnprintall2" hidden="1">{"Main",#N/A,FALSE,"Wacker";"Main2",#N/A,FALSE,"Wacker";"Value",#N/A,FALSE,"Wacker";"Sensitivity",#N/A,FALSE,"Wacker";"Paine",#N/A,FALSE,"Wacker";"Quaker",#N/A,FALSE,"Wacker";"Wacker",#N/A,FALSE,"Wacker";"1900",#N/A,FALSE,"Wacker";"1901",#N/A,FALSE,"Wacker"}</definedName>
    <definedName name="wrnprintallb2" localSheetId="12" hidden="1">{"Main",#N/A,FALSE,"Wacker";"Main2",#N/A,FALSE,"Wacker";"Value",#N/A,FALSE,"Wacker";"Sensitivity",#N/A,FALSE,"Wacker";"Paine",#N/A,FALSE,"Wacker";"Quaker",#N/A,FALSE,"Wacker";"Wacker",#N/A,FALSE,"Wacker";"1900",#N/A,FALSE,"Wacker";"1901",#N/A,FALSE,"Wacker"}</definedName>
    <definedName name="wrnprintallb2" hidden="1">{"Main",#N/A,FALSE,"Wacker";"Main2",#N/A,FALSE,"Wacker";"Value",#N/A,FALSE,"Wacker";"Sensitivity",#N/A,FALSE,"Wacker";"Paine",#N/A,FALSE,"Wacker";"Quaker",#N/A,FALSE,"Wacker";"Wacker",#N/A,FALSE,"Wacker";"1900",#N/A,FALSE,"Wacker";"1901",#N/A,FALSE,"Wacker"}</definedName>
  </definedNames>
  <calcPr calcId="191029" calcMode="autoNoTabl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Z27" i="7" l="1"/>
  <c r="V321" i="13"/>
  <c r="W321" i="13" s="1"/>
  <c r="X321" i="13" s="1"/>
  <c r="Y321" i="13" s="1"/>
  <c r="T321" i="13"/>
  <c r="S321" i="13" s="1"/>
  <c r="D321" i="13"/>
  <c r="Z321" i="13" l="1"/>
  <c r="AA321" i="13"/>
  <c r="AB321" i="13" s="1"/>
  <c r="F25" i="13"/>
  <c r="F59" i="13"/>
  <c r="F58" i="13"/>
  <c r="G58" i="13"/>
  <c r="AD321" i="13" l="1"/>
  <c r="AE321" i="13"/>
  <c r="AF321" i="13" s="1"/>
  <c r="AG321" i="13" s="1"/>
  <c r="G9" i="4"/>
  <c r="G10" i="4"/>
  <c r="G11" i="4"/>
  <c r="G12" i="4"/>
  <c r="G13" i="4"/>
  <c r="G14" i="4"/>
  <c r="G15" i="4"/>
  <c r="G16" i="4"/>
  <c r="G17" i="4"/>
  <c r="G18" i="4"/>
  <c r="G19" i="4"/>
  <c r="G20" i="4"/>
  <c r="G21" i="4"/>
  <c r="G22" i="4"/>
  <c r="G23" i="4"/>
  <c r="BE58" i="7" l="1"/>
  <c r="BD30" i="7"/>
  <c r="BE80" i="7"/>
  <c r="K40" i="13" l="1"/>
  <c r="V478" i="13"/>
  <c r="W478" i="13" s="1"/>
  <c r="X478" i="13" s="1"/>
  <c r="Y478" i="13" s="1"/>
  <c r="T478" i="13"/>
  <c r="S478" i="13" s="1"/>
  <c r="V477" i="13"/>
  <c r="W477" i="13" s="1"/>
  <c r="X477" i="13" s="1"/>
  <c r="Y477" i="13" s="1"/>
  <c r="T477" i="13"/>
  <c r="S477" i="13" s="1"/>
  <c r="A477" i="13"/>
  <c r="V476" i="13"/>
  <c r="W476" i="13" s="1"/>
  <c r="X476" i="13" s="1"/>
  <c r="Y476" i="13" s="1"/>
  <c r="T476" i="13"/>
  <c r="S476" i="13" s="1"/>
  <c r="A476" i="13"/>
  <c r="V475" i="13"/>
  <c r="W475" i="13" s="1"/>
  <c r="X475" i="13" s="1"/>
  <c r="Y475" i="13" s="1"/>
  <c r="T475" i="13"/>
  <c r="S475" i="13" s="1"/>
  <c r="V474" i="13"/>
  <c r="W474" i="13" s="1"/>
  <c r="X474" i="13" s="1"/>
  <c r="Y474" i="13" s="1"/>
  <c r="T474" i="13"/>
  <c r="S474" i="13" s="1"/>
  <c r="G474" i="13"/>
  <c r="F474" i="13"/>
  <c r="V473" i="13"/>
  <c r="W473" i="13" s="1"/>
  <c r="X473" i="13" s="1"/>
  <c r="Y473" i="13" s="1"/>
  <c r="T473" i="13"/>
  <c r="S473" i="13" s="1"/>
  <c r="G473" i="13"/>
  <c r="F473" i="13"/>
  <c r="V472" i="13"/>
  <c r="W472" i="13" s="1"/>
  <c r="X472" i="13" s="1"/>
  <c r="Y472" i="13" s="1"/>
  <c r="T472" i="13"/>
  <c r="S472" i="13" s="1"/>
  <c r="V445" i="13"/>
  <c r="W445" i="13" s="1"/>
  <c r="X445" i="13" s="1"/>
  <c r="Y445" i="13" s="1"/>
  <c r="T445" i="13"/>
  <c r="S445" i="13" s="1"/>
  <c r="V444" i="13"/>
  <c r="W444" i="13" s="1"/>
  <c r="X444" i="13" s="1"/>
  <c r="Y444" i="13" s="1"/>
  <c r="T444" i="13"/>
  <c r="S444" i="13" s="1"/>
  <c r="A444" i="13"/>
  <c r="A445" i="13" s="1"/>
  <c r="V443" i="13"/>
  <c r="W443" i="13" s="1"/>
  <c r="X443" i="13" s="1"/>
  <c r="Y443" i="13" s="1"/>
  <c r="T443" i="13"/>
  <c r="S443" i="13" s="1"/>
  <c r="A443" i="13"/>
  <c r="V442" i="13"/>
  <c r="W442" i="13" s="1"/>
  <c r="X442" i="13" s="1"/>
  <c r="Y442" i="13" s="1"/>
  <c r="AA442" i="13" s="1"/>
  <c r="AB442" i="13" s="1"/>
  <c r="T442" i="13"/>
  <c r="S442" i="13" s="1"/>
  <c r="V441" i="13"/>
  <c r="W441" i="13" s="1"/>
  <c r="X441" i="13" s="1"/>
  <c r="Y441" i="13" s="1"/>
  <c r="T441" i="13"/>
  <c r="S441" i="13" s="1"/>
  <c r="G441" i="13"/>
  <c r="F441" i="13"/>
  <c r="V440" i="13"/>
  <c r="W440" i="13" s="1"/>
  <c r="X440" i="13" s="1"/>
  <c r="Y440" i="13" s="1"/>
  <c r="AA440" i="13" s="1"/>
  <c r="AB440" i="13" s="1"/>
  <c r="T440" i="13"/>
  <c r="S440" i="13" s="1"/>
  <c r="G440" i="13"/>
  <c r="F440" i="13"/>
  <c r="V439" i="13"/>
  <c r="W439" i="13" s="1"/>
  <c r="X439" i="13" s="1"/>
  <c r="Y439" i="13" s="1"/>
  <c r="T439" i="13"/>
  <c r="S439" i="13" s="1"/>
  <c r="T446" i="13"/>
  <c r="S446" i="13" s="1"/>
  <c r="V446" i="13"/>
  <c r="W446" i="13" s="1"/>
  <c r="X446" i="13" s="1"/>
  <c r="Y446" i="13" s="1"/>
  <c r="AA446" i="13" s="1"/>
  <c r="AB446" i="13" s="1"/>
  <c r="F447" i="13"/>
  <c r="D446" i="13" s="1"/>
  <c r="G447" i="13"/>
  <c r="T447" i="13"/>
  <c r="S447" i="13" s="1"/>
  <c r="V447" i="13"/>
  <c r="W447" i="13" s="1"/>
  <c r="X447" i="13" s="1"/>
  <c r="Y447" i="13" s="1"/>
  <c r="AA447" i="13" s="1"/>
  <c r="AB447" i="13" s="1"/>
  <c r="A448" i="13"/>
  <c r="T448" i="13"/>
  <c r="S448" i="13" s="1"/>
  <c r="V448" i="13"/>
  <c r="W448" i="13" s="1"/>
  <c r="X448" i="13" s="1"/>
  <c r="Y448" i="13" s="1"/>
  <c r="AA448" i="13" s="1"/>
  <c r="AB448" i="13" s="1"/>
  <c r="A449" i="13"/>
  <c r="A450" i="13" s="1"/>
  <c r="T449" i="13"/>
  <c r="S449" i="13" s="1"/>
  <c r="V449" i="13"/>
  <c r="W449" i="13" s="1"/>
  <c r="X449" i="13" s="1"/>
  <c r="Y449" i="13" s="1"/>
  <c r="AA449" i="13" s="1"/>
  <c r="AB449" i="13" s="1"/>
  <c r="T450" i="13"/>
  <c r="S450" i="13" s="1"/>
  <c r="V450" i="13"/>
  <c r="W450" i="13" s="1"/>
  <c r="X450" i="13" s="1"/>
  <c r="Y450" i="13" s="1"/>
  <c r="AA450" i="13" s="1"/>
  <c r="AB450" i="13" s="1"/>
  <c r="T451" i="13"/>
  <c r="S451" i="13" s="1"/>
  <c r="V451" i="13"/>
  <c r="W451" i="13" s="1"/>
  <c r="X451" i="13" s="1"/>
  <c r="Y451" i="13" s="1"/>
  <c r="AA451" i="13" s="1"/>
  <c r="AB451" i="13" s="1"/>
  <c r="T452" i="13"/>
  <c r="S452" i="13" s="1"/>
  <c r="V452" i="13"/>
  <c r="W452" i="13" s="1"/>
  <c r="X452" i="13" s="1"/>
  <c r="Y452" i="13" s="1"/>
  <c r="AA452" i="13" s="1"/>
  <c r="AB452" i="13" s="1"/>
  <c r="A412" i="13"/>
  <c r="A411" i="13"/>
  <c r="A410" i="13"/>
  <c r="G408" i="13"/>
  <c r="F408" i="13"/>
  <c r="G407" i="13"/>
  <c r="F407" i="13"/>
  <c r="V327" i="13"/>
  <c r="W327" i="13" s="1"/>
  <c r="X327" i="13" s="1"/>
  <c r="Y327" i="13" s="1"/>
  <c r="T327" i="13"/>
  <c r="S327" i="13" s="1"/>
  <c r="V326" i="13"/>
  <c r="W326" i="13" s="1"/>
  <c r="X326" i="13" s="1"/>
  <c r="Y326" i="13" s="1"/>
  <c r="T326" i="13"/>
  <c r="S326" i="13" s="1"/>
  <c r="V325" i="13"/>
  <c r="W325" i="13" s="1"/>
  <c r="X325" i="13" s="1"/>
  <c r="Y325" i="13" s="1"/>
  <c r="T325" i="13"/>
  <c r="S325" i="13" s="1"/>
  <c r="A325" i="13"/>
  <c r="A326" i="13" s="1"/>
  <c r="V324" i="13"/>
  <c r="W324" i="13" s="1"/>
  <c r="X324" i="13" s="1"/>
  <c r="Y324" i="13" s="1"/>
  <c r="T324" i="13"/>
  <c r="S324" i="13" s="1"/>
  <c r="V323" i="13"/>
  <c r="W323" i="13" s="1"/>
  <c r="X323" i="13" s="1"/>
  <c r="Y323" i="13" s="1"/>
  <c r="T323" i="13"/>
  <c r="S323" i="13" s="1"/>
  <c r="G323" i="13"/>
  <c r="F323" i="13"/>
  <c r="V322" i="13"/>
  <c r="W322" i="13" s="1"/>
  <c r="X322" i="13" s="1"/>
  <c r="Y322" i="13" s="1"/>
  <c r="T322" i="13"/>
  <c r="S322" i="13" s="1"/>
  <c r="G322" i="13"/>
  <c r="F322" i="13"/>
  <c r="D479" i="13"/>
  <c r="D413" i="13"/>
  <c r="D380" i="13"/>
  <c r="D354" i="13"/>
  <c r="D328" i="13"/>
  <c r="D295" i="13"/>
  <c r="D262" i="13"/>
  <c r="D229" i="13"/>
  <c r="Z475" i="13" l="1"/>
  <c r="AA475" i="13"/>
  <c r="AB475" i="13" s="1"/>
  <c r="Z472" i="13"/>
  <c r="AA472" i="13"/>
  <c r="AB472" i="13" s="1"/>
  <c r="AA476" i="13"/>
  <c r="AB476" i="13" s="1"/>
  <c r="Z476" i="13"/>
  <c r="AA473" i="13"/>
  <c r="AB473" i="13" s="1"/>
  <c r="Z473" i="13"/>
  <c r="AA477" i="13"/>
  <c r="AB477" i="13" s="1"/>
  <c r="Z477" i="13"/>
  <c r="AA474" i="13"/>
  <c r="AB474" i="13" s="1"/>
  <c r="Z474" i="13"/>
  <c r="AA478" i="13"/>
  <c r="AB478" i="13" s="1"/>
  <c r="Z478" i="13"/>
  <c r="A478" i="13"/>
  <c r="AA445" i="13"/>
  <c r="AB445" i="13" s="1"/>
  <c r="Z445" i="13"/>
  <c r="AA441" i="13"/>
  <c r="AB441" i="13" s="1"/>
  <c r="Z441" i="13"/>
  <c r="AA439" i="13"/>
  <c r="AB439" i="13" s="1"/>
  <c r="Z439" i="13"/>
  <c r="AA443" i="13"/>
  <c r="AB443" i="13" s="1"/>
  <c r="Z443" i="13"/>
  <c r="AA444" i="13"/>
  <c r="AB444" i="13" s="1"/>
  <c r="Z444" i="13"/>
  <c r="AE440" i="13"/>
  <c r="AF440" i="13" s="1"/>
  <c r="AG440" i="13" s="1"/>
  <c r="AD440" i="13"/>
  <c r="AE442" i="13"/>
  <c r="AF442" i="13" s="1"/>
  <c r="AG442" i="13" s="1"/>
  <c r="AD442" i="13"/>
  <c r="Z442" i="13"/>
  <c r="Z440" i="13"/>
  <c r="AE447" i="13"/>
  <c r="AF447" i="13" s="1"/>
  <c r="AG447" i="13" s="1"/>
  <c r="AD447" i="13"/>
  <c r="AE451" i="13"/>
  <c r="AF451" i="13" s="1"/>
  <c r="AG451" i="13" s="1"/>
  <c r="AD451" i="13"/>
  <c r="AE448" i="13"/>
  <c r="AF448" i="13" s="1"/>
  <c r="AG448" i="13" s="1"/>
  <c r="AD448" i="13"/>
  <c r="AD452" i="13"/>
  <c r="AE452" i="13"/>
  <c r="AF452" i="13" s="1"/>
  <c r="AG452" i="13" s="1"/>
  <c r="AD446" i="13"/>
  <c r="AE446" i="13"/>
  <c r="AF446" i="13" s="1"/>
  <c r="AG446" i="13" s="1"/>
  <c r="AD450" i="13"/>
  <c r="AE450" i="13"/>
  <c r="AF450" i="13" s="1"/>
  <c r="AG450" i="13" s="1"/>
  <c r="AE449" i="13"/>
  <c r="AF449" i="13" s="1"/>
  <c r="AG449" i="13" s="1"/>
  <c r="AD449" i="13"/>
  <c r="AA327" i="13"/>
  <c r="AB327" i="13" s="1"/>
  <c r="Z327" i="13"/>
  <c r="Z323" i="13"/>
  <c r="AA323" i="13"/>
  <c r="AB323" i="13" s="1"/>
  <c r="AA326" i="13"/>
  <c r="AB326" i="13" s="1"/>
  <c r="Z326" i="13"/>
  <c r="AA324" i="13"/>
  <c r="AB324" i="13" s="1"/>
  <c r="Z324" i="13"/>
  <c r="AA325" i="13"/>
  <c r="AB325" i="13" s="1"/>
  <c r="Z325" i="13"/>
  <c r="A327" i="13"/>
  <c r="AA322" i="13"/>
  <c r="AB322" i="13" s="1"/>
  <c r="Z322" i="13"/>
  <c r="D196" i="13"/>
  <c r="D163" i="13"/>
  <c r="G480" i="13"/>
  <c r="F480" i="13"/>
  <c r="G414" i="13"/>
  <c r="F414" i="13"/>
  <c r="G381" i="13"/>
  <c r="F381" i="13"/>
  <c r="G355" i="13"/>
  <c r="F355" i="13"/>
  <c r="G329" i="13"/>
  <c r="F329" i="13"/>
  <c r="G296" i="13"/>
  <c r="F296" i="13"/>
  <c r="G263" i="13"/>
  <c r="F263" i="13"/>
  <c r="G230" i="13"/>
  <c r="F230" i="13"/>
  <c r="G197" i="13"/>
  <c r="F197" i="13"/>
  <c r="G164" i="13"/>
  <c r="F164" i="13"/>
  <c r="G131" i="13"/>
  <c r="F131" i="13"/>
  <c r="D130" i="13" s="1"/>
  <c r="G98" i="13"/>
  <c r="F98" i="13"/>
  <c r="D97" i="13" s="1"/>
  <c r="G65" i="13"/>
  <c r="D64" i="13"/>
  <c r="F65" i="13"/>
  <c r="D31" i="13"/>
  <c r="AD4" i="13"/>
  <c r="V294" i="13"/>
  <c r="W294" i="13" s="1"/>
  <c r="X294" i="13" s="1"/>
  <c r="Y294" i="13" s="1"/>
  <c r="T294" i="13"/>
  <c r="S294" i="13" s="1"/>
  <c r="V293" i="13"/>
  <c r="W293" i="13" s="1"/>
  <c r="X293" i="13" s="1"/>
  <c r="Y293" i="13" s="1"/>
  <c r="T293" i="13"/>
  <c r="S293" i="13" s="1"/>
  <c r="A293" i="13"/>
  <c r="V292" i="13"/>
  <c r="W292" i="13" s="1"/>
  <c r="X292" i="13" s="1"/>
  <c r="Y292" i="13" s="1"/>
  <c r="T292" i="13"/>
  <c r="S292" i="13" s="1"/>
  <c r="A292" i="13"/>
  <c r="V291" i="13"/>
  <c r="W291" i="13" s="1"/>
  <c r="X291" i="13" s="1"/>
  <c r="Y291" i="13" s="1"/>
  <c r="T291" i="13"/>
  <c r="S291" i="13" s="1"/>
  <c r="V290" i="13"/>
  <c r="W290" i="13" s="1"/>
  <c r="X290" i="13" s="1"/>
  <c r="Y290" i="13" s="1"/>
  <c r="T290" i="13"/>
  <c r="S290" i="13" s="1"/>
  <c r="G290" i="13"/>
  <c r="V289" i="13"/>
  <c r="W289" i="13" s="1"/>
  <c r="X289" i="13" s="1"/>
  <c r="Y289" i="13" s="1"/>
  <c r="AA289" i="13" s="1"/>
  <c r="AB289" i="13" s="1"/>
  <c r="T289" i="13"/>
  <c r="S289" i="13" s="1"/>
  <c r="G289" i="13"/>
  <c r="F289" i="13"/>
  <c r="V288" i="13"/>
  <c r="W288" i="13" s="1"/>
  <c r="X288" i="13" s="1"/>
  <c r="Y288" i="13" s="1"/>
  <c r="T288" i="13"/>
  <c r="S288" i="13" s="1"/>
  <c r="V261" i="13"/>
  <c r="W261" i="13" s="1"/>
  <c r="X261" i="13" s="1"/>
  <c r="Y261" i="13" s="1"/>
  <c r="T261" i="13"/>
  <c r="S261" i="13" s="1"/>
  <c r="V260" i="13"/>
  <c r="W260" i="13" s="1"/>
  <c r="X260" i="13" s="1"/>
  <c r="Y260" i="13" s="1"/>
  <c r="T260" i="13"/>
  <c r="S260" i="13" s="1"/>
  <c r="V259" i="13"/>
  <c r="W259" i="13" s="1"/>
  <c r="X259" i="13" s="1"/>
  <c r="Y259" i="13" s="1"/>
  <c r="T259" i="13"/>
  <c r="S259" i="13" s="1"/>
  <c r="A259" i="13"/>
  <c r="A260" i="13" s="1"/>
  <c r="V258" i="13"/>
  <c r="W258" i="13" s="1"/>
  <c r="X258" i="13" s="1"/>
  <c r="Y258" i="13" s="1"/>
  <c r="T258" i="13"/>
  <c r="S258" i="13" s="1"/>
  <c r="V257" i="13"/>
  <c r="W257" i="13" s="1"/>
  <c r="X257" i="13" s="1"/>
  <c r="Y257" i="13" s="1"/>
  <c r="T257" i="13"/>
  <c r="S257" i="13" s="1"/>
  <c r="G257" i="13"/>
  <c r="V256" i="13"/>
  <c r="W256" i="13" s="1"/>
  <c r="X256" i="13" s="1"/>
  <c r="Y256" i="13" s="1"/>
  <c r="T256" i="13"/>
  <c r="S256" i="13" s="1"/>
  <c r="G256" i="13"/>
  <c r="F256" i="13"/>
  <c r="V255" i="13"/>
  <c r="W255" i="13" s="1"/>
  <c r="X255" i="13" s="1"/>
  <c r="Y255" i="13" s="1"/>
  <c r="T255" i="13"/>
  <c r="S255" i="13" s="1"/>
  <c r="V228" i="13"/>
  <c r="W228" i="13" s="1"/>
  <c r="X228" i="13" s="1"/>
  <c r="Y228" i="13" s="1"/>
  <c r="T228" i="13"/>
  <c r="S228" i="13" s="1"/>
  <c r="V227" i="13"/>
  <c r="W227" i="13" s="1"/>
  <c r="X227" i="13" s="1"/>
  <c r="Y227" i="13" s="1"/>
  <c r="T227" i="13"/>
  <c r="S227" i="13" s="1"/>
  <c r="V226" i="13"/>
  <c r="W226" i="13" s="1"/>
  <c r="X226" i="13" s="1"/>
  <c r="Y226" i="13" s="1"/>
  <c r="T226" i="13"/>
  <c r="S226" i="13" s="1"/>
  <c r="A226" i="13"/>
  <c r="A227" i="13" s="1"/>
  <c r="V225" i="13"/>
  <c r="W225" i="13" s="1"/>
  <c r="X225" i="13" s="1"/>
  <c r="Y225" i="13" s="1"/>
  <c r="T225" i="13"/>
  <c r="S225" i="13" s="1"/>
  <c r="V224" i="13"/>
  <c r="W224" i="13" s="1"/>
  <c r="X224" i="13" s="1"/>
  <c r="Y224" i="13" s="1"/>
  <c r="T224" i="13"/>
  <c r="S224" i="13" s="1"/>
  <c r="G224" i="13"/>
  <c r="V223" i="13"/>
  <c r="W223" i="13" s="1"/>
  <c r="X223" i="13" s="1"/>
  <c r="Y223" i="13" s="1"/>
  <c r="T223" i="13"/>
  <c r="S223" i="13" s="1"/>
  <c r="G223" i="13"/>
  <c r="F223" i="13"/>
  <c r="V222" i="13"/>
  <c r="W222" i="13" s="1"/>
  <c r="X222" i="13" s="1"/>
  <c r="Y222" i="13" s="1"/>
  <c r="T222" i="13"/>
  <c r="S222" i="13" s="1"/>
  <c r="V195" i="13"/>
  <c r="W195" i="13" s="1"/>
  <c r="X195" i="13" s="1"/>
  <c r="Y195" i="13" s="1"/>
  <c r="T195" i="13"/>
  <c r="S195" i="13" s="1"/>
  <c r="V194" i="13"/>
  <c r="W194" i="13" s="1"/>
  <c r="X194" i="13" s="1"/>
  <c r="Y194" i="13" s="1"/>
  <c r="T194" i="13"/>
  <c r="S194" i="13" s="1"/>
  <c r="V193" i="13"/>
  <c r="W193" i="13" s="1"/>
  <c r="X193" i="13" s="1"/>
  <c r="Y193" i="13" s="1"/>
  <c r="T193" i="13"/>
  <c r="S193" i="13" s="1"/>
  <c r="A193" i="13"/>
  <c r="A194" i="13" s="1"/>
  <c r="V192" i="13"/>
  <c r="W192" i="13" s="1"/>
  <c r="X192" i="13" s="1"/>
  <c r="Y192" i="13" s="1"/>
  <c r="T192" i="13"/>
  <c r="S192" i="13" s="1"/>
  <c r="V191" i="13"/>
  <c r="W191" i="13" s="1"/>
  <c r="X191" i="13" s="1"/>
  <c r="Y191" i="13" s="1"/>
  <c r="T191" i="13"/>
  <c r="S191" i="13" s="1"/>
  <c r="G191" i="13"/>
  <c r="V190" i="13"/>
  <c r="W190" i="13" s="1"/>
  <c r="X190" i="13" s="1"/>
  <c r="Y190" i="13" s="1"/>
  <c r="T190" i="13"/>
  <c r="S190" i="13" s="1"/>
  <c r="G190" i="13"/>
  <c r="F190" i="13"/>
  <c r="V189" i="13"/>
  <c r="W189" i="13" s="1"/>
  <c r="X189" i="13" s="1"/>
  <c r="Y189" i="13" s="1"/>
  <c r="T189" i="13"/>
  <c r="S189" i="13" s="1"/>
  <c r="A161" i="13"/>
  <c r="A160" i="13"/>
  <c r="G158" i="13"/>
  <c r="G157" i="13"/>
  <c r="F157" i="13"/>
  <c r="A165" i="13"/>
  <c r="A166" i="13"/>
  <c r="A167" i="13" s="1"/>
  <c r="T166" i="13"/>
  <c r="S166" i="13" s="1"/>
  <c r="V166" i="13"/>
  <c r="W166" i="13" s="1"/>
  <c r="X166" i="13" s="1"/>
  <c r="Y166" i="13" s="1"/>
  <c r="T167" i="13"/>
  <c r="S167" i="13" s="1"/>
  <c r="V167" i="13"/>
  <c r="W167" i="13" s="1"/>
  <c r="X167" i="13" s="1"/>
  <c r="Y167" i="13" s="1"/>
  <c r="T168" i="13"/>
  <c r="S168" i="13" s="1"/>
  <c r="V168" i="13"/>
  <c r="W168" i="13" s="1"/>
  <c r="X168" i="13" s="1"/>
  <c r="Y168" i="13" s="1"/>
  <c r="T169" i="13"/>
  <c r="S169" i="13" s="1"/>
  <c r="V169" i="13"/>
  <c r="W169" i="13" s="1"/>
  <c r="X169" i="13" s="1"/>
  <c r="Y169" i="13" s="1"/>
  <c r="V129" i="13"/>
  <c r="W129" i="13" s="1"/>
  <c r="X129" i="13" s="1"/>
  <c r="Y129" i="13" s="1"/>
  <c r="T129" i="13"/>
  <c r="S129" i="13" s="1"/>
  <c r="V128" i="13"/>
  <c r="W128" i="13" s="1"/>
  <c r="X128" i="13" s="1"/>
  <c r="Y128" i="13" s="1"/>
  <c r="T128" i="13"/>
  <c r="S128" i="13" s="1"/>
  <c r="V127" i="13"/>
  <c r="W127" i="13" s="1"/>
  <c r="X127" i="13" s="1"/>
  <c r="Y127" i="13" s="1"/>
  <c r="S127" i="13"/>
  <c r="A127" i="13"/>
  <c r="A128" i="13" s="1"/>
  <c r="A129" i="13" s="1"/>
  <c r="V124" i="13"/>
  <c r="W124" i="13" s="1"/>
  <c r="X124" i="13" s="1"/>
  <c r="Y124" i="13" s="1"/>
  <c r="T124" i="13"/>
  <c r="S124" i="13" s="1"/>
  <c r="G124" i="13"/>
  <c r="F124" i="13"/>
  <c r="V123" i="13"/>
  <c r="W123" i="13" s="1"/>
  <c r="X123" i="13" s="1"/>
  <c r="Y123" i="13" s="1"/>
  <c r="T123" i="13"/>
  <c r="S123" i="13" s="1"/>
  <c r="V96" i="13"/>
  <c r="W96" i="13" s="1"/>
  <c r="X96" i="13" s="1"/>
  <c r="Y96" i="13" s="1"/>
  <c r="T96" i="13"/>
  <c r="S96" i="13" s="1"/>
  <c r="V95" i="13"/>
  <c r="W95" i="13" s="1"/>
  <c r="X95" i="13" s="1"/>
  <c r="Y95" i="13" s="1"/>
  <c r="T95" i="13"/>
  <c r="S95" i="13" s="1"/>
  <c r="A95" i="13"/>
  <c r="V94" i="13"/>
  <c r="W94" i="13" s="1"/>
  <c r="X94" i="13" s="1"/>
  <c r="Y94" i="13" s="1"/>
  <c r="S94" i="13"/>
  <c r="A94" i="13"/>
  <c r="V91" i="13"/>
  <c r="W91" i="13" s="1"/>
  <c r="X91" i="13" s="1"/>
  <c r="Y91" i="13" s="1"/>
  <c r="T91" i="13"/>
  <c r="S91" i="13" s="1"/>
  <c r="G91" i="13"/>
  <c r="F91" i="13"/>
  <c r="V90" i="13"/>
  <c r="W90" i="13" s="1"/>
  <c r="X90" i="13" s="1"/>
  <c r="Y90" i="13" s="1"/>
  <c r="T90" i="13"/>
  <c r="S90" i="13" s="1"/>
  <c r="G25" i="13"/>
  <c r="V63" i="13"/>
  <c r="W63" i="13" s="1"/>
  <c r="X63" i="13" s="1"/>
  <c r="Y63" i="13" s="1"/>
  <c r="T63" i="13"/>
  <c r="S63" i="13" s="1"/>
  <c r="V62" i="13"/>
  <c r="W62" i="13" s="1"/>
  <c r="X62" i="13" s="1"/>
  <c r="Y62" i="13" s="1"/>
  <c r="T62" i="13"/>
  <c r="S62" i="13" s="1"/>
  <c r="V61" i="13"/>
  <c r="W61" i="13" s="1"/>
  <c r="X61" i="13" s="1"/>
  <c r="Y61" i="13" s="1"/>
  <c r="S61" i="13"/>
  <c r="A61" i="13"/>
  <c r="A62" i="13" s="1"/>
  <c r="V58" i="13"/>
  <c r="W58" i="13" s="1"/>
  <c r="X58" i="13" s="1"/>
  <c r="Y58" i="13" s="1"/>
  <c r="T58" i="13"/>
  <c r="S58" i="13" s="1"/>
  <c r="V57" i="13"/>
  <c r="W57" i="13" s="1"/>
  <c r="X57" i="13" s="1"/>
  <c r="Y57" i="13" s="1"/>
  <c r="T57" i="13"/>
  <c r="S57" i="13" s="1"/>
  <c r="AG490" i="13"/>
  <c r="AG489" i="13"/>
  <c r="AG488" i="13"/>
  <c r="AG487" i="13"/>
  <c r="AE474" i="13" l="1"/>
  <c r="AF474" i="13" s="1"/>
  <c r="AG474" i="13" s="1"/>
  <c r="AD474" i="13"/>
  <c r="AE473" i="13"/>
  <c r="AF473" i="13" s="1"/>
  <c r="AG473" i="13" s="1"/>
  <c r="AD473" i="13"/>
  <c r="AE477" i="13"/>
  <c r="AF477" i="13" s="1"/>
  <c r="AG477" i="13" s="1"/>
  <c r="AD477" i="13"/>
  <c r="AE476" i="13"/>
  <c r="AF476" i="13" s="1"/>
  <c r="AG476" i="13" s="1"/>
  <c r="AD476" i="13"/>
  <c r="AE472" i="13"/>
  <c r="AF472" i="13" s="1"/>
  <c r="AG472" i="13" s="1"/>
  <c r="AD472" i="13"/>
  <c r="AE478" i="13"/>
  <c r="AF478" i="13" s="1"/>
  <c r="AG478" i="13" s="1"/>
  <c r="AD478" i="13"/>
  <c r="AD475" i="13"/>
  <c r="AE475" i="13"/>
  <c r="AF475" i="13" s="1"/>
  <c r="AG475" i="13" s="1"/>
  <c r="AE445" i="13"/>
  <c r="AF445" i="13" s="1"/>
  <c r="AG445" i="13" s="1"/>
  <c r="AD445" i="13"/>
  <c r="AE441" i="13"/>
  <c r="AF441" i="13" s="1"/>
  <c r="AG441" i="13" s="1"/>
  <c r="AD441" i="13"/>
  <c r="AE444" i="13"/>
  <c r="AF444" i="13" s="1"/>
  <c r="AG444" i="13" s="1"/>
  <c r="AD444" i="13"/>
  <c r="AE443" i="13"/>
  <c r="AF443" i="13" s="1"/>
  <c r="AG443" i="13" s="1"/>
  <c r="AD443" i="13"/>
  <c r="AE439" i="13"/>
  <c r="AF439" i="13" s="1"/>
  <c r="AG439" i="13" s="1"/>
  <c r="AD439" i="13"/>
  <c r="AE325" i="13"/>
  <c r="AF325" i="13" s="1"/>
  <c r="AG325" i="13" s="1"/>
  <c r="AD325" i="13"/>
  <c r="AD324" i="13"/>
  <c r="AE324" i="13"/>
  <c r="AF324" i="13" s="1"/>
  <c r="AG324" i="13" s="1"/>
  <c r="AD326" i="13"/>
  <c r="AE326" i="13"/>
  <c r="AF326" i="13" s="1"/>
  <c r="AG326" i="13" s="1"/>
  <c r="AE323" i="13"/>
  <c r="AF323" i="13" s="1"/>
  <c r="AG323" i="13" s="1"/>
  <c r="AD323" i="13"/>
  <c r="AE322" i="13"/>
  <c r="AF322" i="13" s="1"/>
  <c r="AG322" i="13" s="1"/>
  <c r="AD322" i="13"/>
  <c r="AE327" i="13"/>
  <c r="AF327" i="13" s="1"/>
  <c r="AG327" i="13" s="1"/>
  <c r="AD327" i="13"/>
  <c r="AA290" i="13"/>
  <c r="AB290" i="13" s="1"/>
  <c r="Z290" i="13"/>
  <c r="Z292" i="13"/>
  <c r="AA292" i="13"/>
  <c r="AB292" i="13" s="1"/>
  <c r="AA293" i="13"/>
  <c r="AB293" i="13" s="1"/>
  <c r="Z293" i="13"/>
  <c r="AA291" i="13"/>
  <c r="AB291" i="13" s="1"/>
  <c r="Z291" i="13"/>
  <c r="AE289" i="13"/>
  <c r="AF289" i="13" s="1"/>
  <c r="AG289" i="13" s="1"/>
  <c r="AD289" i="13"/>
  <c r="Z288" i="13"/>
  <c r="AA288" i="13"/>
  <c r="AB288" i="13" s="1"/>
  <c r="AA294" i="13"/>
  <c r="AB294" i="13" s="1"/>
  <c r="Z294" i="13"/>
  <c r="A294" i="13"/>
  <c r="Z289" i="13"/>
  <c r="A261" i="13"/>
  <c r="Z255" i="13"/>
  <c r="AA255" i="13"/>
  <c r="AB255" i="13" s="1"/>
  <c r="Z259" i="13"/>
  <c r="AA259" i="13"/>
  <c r="AB259" i="13" s="1"/>
  <c r="AA256" i="13"/>
  <c r="AB256" i="13" s="1"/>
  <c r="Z256" i="13"/>
  <c r="AA257" i="13"/>
  <c r="AB257" i="13" s="1"/>
  <c r="Z257" i="13"/>
  <c r="AA258" i="13"/>
  <c r="AB258" i="13" s="1"/>
  <c r="Z258" i="13"/>
  <c r="AA260" i="13"/>
  <c r="AB260" i="13" s="1"/>
  <c r="Z260" i="13"/>
  <c r="AA261" i="13"/>
  <c r="AB261" i="13" s="1"/>
  <c r="Z261" i="13"/>
  <c r="A228" i="13"/>
  <c r="AA226" i="13"/>
  <c r="AB226" i="13" s="1"/>
  <c r="Z226" i="13"/>
  <c r="Z223" i="13"/>
  <c r="AA223" i="13"/>
  <c r="AB223" i="13" s="1"/>
  <c r="AA224" i="13"/>
  <c r="AB224" i="13" s="1"/>
  <c r="Z224" i="13"/>
  <c r="AA227" i="13"/>
  <c r="AB227" i="13" s="1"/>
  <c r="Z227" i="13"/>
  <c r="Z222" i="13"/>
  <c r="AA222" i="13"/>
  <c r="AB222" i="13" s="1"/>
  <c r="AA225" i="13"/>
  <c r="AB225" i="13" s="1"/>
  <c r="Z225" i="13"/>
  <c r="AA228" i="13"/>
  <c r="AB228" i="13" s="1"/>
  <c r="Z228" i="13"/>
  <c r="AA191" i="13"/>
  <c r="AB191" i="13" s="1"/>
  <c r="Z191" i="13"/>
  <c r="Z189" i="13"/>
  <c r="AA189" i="13"/>
  <c r="AB189" i="13" s="1"/>
  <c r="AA195" i="13"/>
  <c r="AB195" i="13" s="1"/>
  <c r="Z195" i="13"/>
  <c r="A195" i="13"/>
  <c r="AA194" i="13"/>
  <c r="AB194" i="13" s="1"/>
  <c r="Z194" i="13"/>
  <c r="AA192" i="13"/>
  <c r="AB192" i="13" s="1"/>
  <c r="Z192" i="13"/>
  <c r="AA190" i="13"/>
  <c r="AB190" i="13" s="1"/>
  <c r="Z190" i="13"/>
  <c r="AA193" i="13"/>
  <c r="AB193" i="13" s="1"/>
  <c r="Z193" i="13"/>
  <c r="A162" i="13"/>
  <c r="Z167" i="13"/>
  <c r="AA167" i="13"/>
  <c r="AB167" i="13" s="1"/>
  <c r="AD167" i="13" s="1"/>
  <c r="AA166" i="13"/>
  <c r="AB166" i="13" s="1"/>
  <c r="AE166" i="13" s="1"/>
  <c r="AF166" i="13" s="1"/>
  <c r="AG166" i="13" s="1"/>
  <c r="Z166" i="13"/>
  <c r="Z169" i="13"/>
  <c r="AA169" i="13"/>
  <c r="AB169" i="13" s="1"/>
  <c r="Z168" i="13"/>
  <c r="AA168" i="13"/>
  <c r="AB168" i="13" s="1"/>
  <c r="AA123" i="13"/>
  <c r="AB123" i="13" s="1"/>
  <c r="Z123" i="13"/>
  <c r="AA127" i="13"/>
  <c r="AB127" i="13" s="1"/>
  <c r="Z127" i="13"/>
  <c r="AA128" i="13"/>
  <c r="AB128" i="13" s="1"/>
  <c r="Z128" i="13"/>
  <c r="AA124" i="13"/>
  <c r="AB124" i="13" s="1"/>
  <c r="Z124" i="13"/>
  <c r="AA129" i="13"/>
  <c r="AB129" i="13" s="1"/>
  <c r="Z129" i="13"/>
  <c r="AA96" i="13"/>
  <c r="AB96" i="13" s="1"/>
  <c r="Z96" i="13"/>
  <c r="AA91" i="13"/>
  <c r="AB91" i="13" s="1"/>
  <c r="Z91" i="13"/>
  <c r="AA94" i="13"/>
  <c r="AB94" i="13" s="1"/>
  <c r="Z94" i="13"/>
  <c r="AA90" i="13"/>
  <c r="AB90" i="13" s="1"/>
  <c r="Z90" i="13"/>
  <c r="AA95" i="13"/>
  <c r="AB95" i="13" s="1"/>
  <c r="Z95" i="13"/>
  <c r="A96" i="13"/>
  <c r="A63" i="13"/>
  <c r="AA61" i="13"/>
  <c r="AB61" i="13" s="1"/>
  <c r="Z61" i="13"/>
  <c r="AA57" i="13"/>
  <c r="AB57" i="13" s="1"/>
  <c r="Z57" i="13"/>
  <c r="AA62" i="13"/>
  <c r="AB62" i="13" s="1"/>
  <c r="Z62" i="13"/>
  <c r="AA58" i="13"/>
  <c r="AB58" i="13" s="1"/>
  <c r="Z58" i="13"/>
  <c r="AA63" i="13"/>
  <c r="AB63" i="13" s="1"/>
  <c r="Z63" i="13"/>
  <c r="AD293" i="13" l="1"/>
  <c r="AE293" i="13"/>
  <c r="AF293" i="13" s="1"/>
  <c r="AG293" i="13" s="1"/>
  <c r="AD291" i="13"/>
  <c r="AE291" i="13"/>
  <c r="AF291" i="13" s="1"/>
  <c r="AG291" i="13" s="1"/>
  <c r="AD292" i="13"/>
  <c r="AE292" i="13"/>
  <c r="AF292" i="13" s="1"/>
  <c r="AG292" i="13" s="1"/>
  <c r="AE294" i="13"/>
  <c r="AF294" i="13" s="1"/>
  <c r="AG294" i="13" s="1"/>
  <c r="AD294" i="13"/>
  <c r="AE288" i="13"/>
  <c r="AF288" i="13" s="1"/>
  <c r="AG288" i="13" s="1"/>
  <c r="AD288" i="13"/>
  <c r="AE290" i="13"/>
  <c r="AF290" i="13" s="1"/>
  <c r="AG290" i="13" s="1"/>
  <c r="AD290" i="13"/>
  <c r="AD260" i="13"/>
  <c r="AE260" i="13"/>
  <c r="AF260" i="13" s="1"/>
  <c r="AG260" i="13" s="1"/>
  <c r="AE256" i="13"/>
  <c r="AF256" i="13" s="1"/>
  <c r="AG256" i="13" s="1"/>
  <c r="AD256" i="13"/>
  <c r="AD258" i="13"/>
  <c r="AE258" i="13"/>
  <c r="AF258" i="13" s="1"/>
  <c r="AG258" i="13" s="1"/>
  <c r="AE259" i="13"/>
  <c r="AF259" i="13" s="1"/>
  <c r="AG259" i="13" s="1"/>
  <c r="AD259" i="13"/>
  <c r="AE257" i="13"/>
  <c r="AF257" i="13" s="1"/>
  <c r="AG257" i="13" s="1"/>
  <c r="AD257" i="13"/>
  <c r="AE255" i="13"/>
  <c r="AF255" i="13" s="1"/>
  <c r="AG255" i="13" s="1"/>
  <c r="AD255" i="13"/>
  <c r="AE261" i="13"/>
  <c r="AF261" i="13" s="1"/>
  <c r="AG261" i="13" s="1"/>
  <c r="AD261" i="13"/>
  <c r="AD225" i="13"/>
  <c r="AE225" i="13"/>
  <c r="AF225" i="13" s="1"/>
  <c r="AG225" i="13" s="1"/>
  <c r="AD222" i="13"/>
  <c r="AE222" i="13"/>
  <c r="AF222" i="13" s="1"/>
  <c r="AG222" i="13" s="1"/>
  <c r="AD226" i="13"/>
  <c r="AE226" i="13"/>
  <c r="AF226" i="13" s="1"/>
  <c r="AG226" i="13" s="1"/>
  <c r="AE227" i="13"/>
  <c r="AF227" i="13" s="1"/>
  <c r="AG227" i="13" s="1"/>
  <c r="AD227" i="13"/>
  <c r="AE228" i="13"/>
  <c r="AF228" i="13" s="1"/>
  <c r="AG228" i="13" s="1"/>
  <c r="AD228" i="13"/>
  <c r="AE224" i="13"/>
  <c r="AF224" i="13" s="1"/>
  <c r="AG224" i="13" s="1"/>
  <c r="AD224" i="13"/>
  <c r="AD166" i="13"/>
  <c r="AE223" i="13"/>
  <c r="AF223" i="13" s="1"/>
  <c r="AG223" i="13" s="1"/>
  <c r="AD223" i="13"/>
  <c r="AD192" i="13"/>
  <c r="AE192" i="13"/>
  <c r="AF192" i="13" s="1"/>
  <c r="AG192" i="13" s="1"/>
  <c r="AD194" i="13"/>
  <c r="AE194" i="13"/>
  <c r="AF194" i="13" s="1"/>
  <c r="AG194" i="13" s="1"/>
  <c r="AE195" i="13"/>
  <c r="AF195" i="13" s="1"/>
  <c r="AG195" i="13" s="1"/>
  <c r="AD195" i="13"/>
  <c r="AE189" i="13"/>
  <c r="AF189" i="13" s="1"/>
  <c r="AG189" i="13" s="1"/>
  <c r="AD189" i="13"/>
  <c r="AE193" i="13"/>
  <c r="AF193" i="13" s="1"/>
  <c r="AG193" i="13" s="1"/>
  <c r="AD193" i="13"/>
  <c r="AE190" i="13"/>
  <c r="AF190" i="13" s="1"/>
  <c r="AG190" i="13" s="1"/>
  <c r="AD190" i="13"/>
  <c r="AE191" i="13"/>
  <c r="AF191" i="13" s="1"/>
  <c r="AG191" i="13" s="1"/>
  <c r="AD191" i="13"/>
  <c r="AE167" i="13"/>
  <c r="AF167" i="13" s="1"/>
  <c r="AG167" i="13" s="1"/>
  <c r="AD169" i="13"/>
  <c r="AE169" i="13"/>
  <c r="AF169" i="13" s="1"/>
  <c r="AG169" i="13" s="1"/>
  <c r="AD168" i="13"/>
  <c r="AE168" i="13"/>
  <c r="AF168" i="13" s="1"/>
  <c r="AG168" i="13" s="1"/>
  <c r="AD128" i="13"/>
  <c r="AE128" i="13"/>
  <c r="AF128" i="13" s="1"/>
  <c r="AG128" i="13" s="1"/>
  <c r="AE129" i="13"/>
  <c r="AF129" i="13" s="1"/>
  <c r="AG129" i="13" s="1"/>
  <c r="AD129" i="13"/>
  <c r="AE124" i="13"/>
  <c r="AF124" i="13" s="1"/>
  <c r="AG124" i="13" s="1"/>
  <c r="AD124" i="13"/>
  <c r="AD127" i="13"/>
  <c r="AE127" i="13"/>
  <c r="AF127" i="13" s="1"/>
  <c r="AG127" i="13" s="1"/>
  <c r="AE123" i="13"/>
  <c r="AF123" i="13" s="1"/>
  <c r="AG123" i="13" s="1"/>
  <c r="AD123" i="13"/>
  <c r="AE96" i="13"/>
  <c r="AF96" i="13" s="1"/>
  <c r="AG96" i="13" s="1"/>
  <c r="AD96" i="13"/>
  <c r="AE90" i="13"/>
  <c r="AF90" i="13" s="1"/>
  <c r="AG90" i="13" s="1"/>
  <c r="AD90" i="13"/>
  <c r="AD95" i="13"/>
  <c r="AE95" i="13"/>
  <c r="AF95" i="13" s="1"/>
  <c r="AG95" i="13" s="1"/>
  <c r="AE94" i="13"/>
  <c r="AF94" i="13" s="1"/>
  <c r="AG94" i="13" s="1"/>
  <c r="AD94" i="13"/>
  <c r="AE91" i="13"/>
  <c r="AF91" i="13" s="1"/>
  <c r="AG91" i="13" s="1"/>
  <c r="AD91" i="13"/>
  <c r="AD61" i="13"/>
  <c r="AE61" i="13"/>
  <c r="AF61" i="13" s="1"/>
  <c r="AG61" i="13" s="1"/>
  <c r="AD62" i="13"/>
  <c r="AE62" i="13"/>
  <c r="AF62" i="13" s="1"/>
  <c r="AG62" i="13" s="1"/>
  <c r="AE63" i="13"/>
  <c r="AF63" i="13" s="1"/>
  <c r="AG63" i="13" s="1"/>
  <c r="AD63" i="13"/>
  <c r="AE58" i="13"/>
  <c r="AF58" i="13" s="1"/>
  <c r="AG58" i="13" s="1"/>
  <c r="AD58" i="13"/>
  <c r="AE57" i="13"/>
  <c r="AF57" i="13" s="1"/>
  <c r="AG57" i="13" s="1"/>
  <c r="AD57" i="13"/>
  <c r="I1" i="10" l="1"/>
  <c r="J1" i="10" s="1"/>
  <c r="K1" i="10" s="1"/>
  <c r="L1" i="10" s="1"/>
  <c r="M1" i="10" s="1"/>
  <c r="N1" i="10" s="1"/>
  <c r="O1" i="10" s="1"/>
  <c r="P1" i="10" s="1"/>
  <c r="A28" i="13"/>
  <c r="V30" i="13"/>
  <c r="W30" i="13" s="1"/>
  <c r="X30" i="13" s="1"/>
  <c r="Y30" i="13" s="1"/>
  <c r="T30" i="13"/>
  <c r="S30" i="13" s="1"/>
  <c r="V29" i="13"/>
  <c r="W29" i="13" s="1"/>
  <c r="X29" i="13" s="1"/>
  <c r="Y29" i="13" s="1"/>
  <c r="T29" i="13"/>
  <c r="S29" i="13" s="1"/>
  <c r="V28" i="13"/>
  <c r="W28" i="13" s="1"/>
  <c r="X28" i="13" s="1"/>
  <c r="Y28" i="13" s="1"/>
  <c r="S28" i="13"/>
  <c r="V25" i="13"/>
  <c r="W25" i="13" s="1"/>
  <c r="X25" i="13" s="1"/>
  <c r="Y25" i="13" s="1"/>
  <c r="T25" i="13"/>
  <c r="S25" i="13" s="1"/>
  <c r="V24" i="13"/>
  <c r="W24" i="13" s="1"/>
  <c r="X24" i="13" s="1"/>
  <c r="Y24" i="13" s="1"/>
  <c r="T24" i="13"/>
  <c r="S24" i="13" s="1"/>
  <c r="I144" i="10"/>
  <c r="I143" i="10"/>
  <c r="I142" i="10"/>
  <c r="I141" i="10"/>
  <c r="I140" i="10"/>
  <c r="I139" i="10"/>
  <c r="I138" i="10"/>
  <c r="I137" i="10"/>
  <c r="I136" i="10"/>
  <c r="I135" i="10"/>
  <c r="I134" i="10"/>
  <c r="I133" i="10"/>
  <c r="I132" i="10"/>
  <c r="I131" i="10"/>
  <c r="I130" i="10"/>
  <c r="I129" i="10"/>
  <c r="I128" i="10"/>
  <c r="I127" i="10"/>
  <c r="I126" i="10"/>
  <c r="I125" i="10"/>
  <c r="I124" i="10"/>
  <c r="I123" i="10"/>
  <c r="I122" i="10"/>
  <c r="I121" i="10"/>
  <c r="I120" i="10"/>
  <c r="I119" i="10"/>
  <c r="I118" i="10"/>
  <c r="I117" i="10"/>
  <c r="I116" i="10"/>
  <c r="I115" i="10"/>
  <c r="I114" i="10"/>
  <c r="I113" i="10"/>
  <c r="I112" i="10"/>
  <c r="I111" i="10"/>
  <c r="I110" i="10"/>
  <c r="I109" i="10"/>
  <c r="I108" i="10"/>
  <c r="I107" i="10"/>
  <c r="I106" i="10"/>
  <c r="I105" i="10"/>
  <c r="I104" i="10"/>
  <c r="I103" i="10"/>
  <c r="I102" i="10"/>
  <c r="I101" i="10"/>
  <c r="I100" i="10"/>
  <c r="I99" i="10"/>
  <c r="I98" i="10"/>
  <c r="I97" i="10"/>
  <c r="I96" i="10"/>
  <c r="I95" i="10"/>
  <c r="I94" i="10"/>
  <c r="I93" i="10"/>
  <c r="I92" i="10"/>
  <c r="I91" i="10"/>
  <c r="I90" i="10"/>
  <c r="I89" i="10"/>
  <c r="I88" i="10"/>
  <c r="I87" i="10"/>
  <c r="I86" i="10"/>
  <c r="I85" i="10"/>
  <c r="I84" i="10"/>
  <c r="I83" i="10"/>
  <c r="I82" i="10"/>
  <c r="I81" i="10"/>
  <c r="I80" i="10"/>
  <c r="I79" i="10"/>
  <c r="I78" i="10"/>
  <c r="I77" i="10"/>
  <c r="I76" i="10"/>
  <c r="I75" i="10"/>
  <c r="I74" i="10"/>
  <c r="I73" i="10"/>
  <c r="I72" i="10"/>
  <c r="I71" i="10"/>
  <c r="I70" i="10"/>
  <c r="I69" i="10"/>
  <c r="I68" i="10"/>
  <c r="I67" i="10"/>
  <c r="I66" i="10"/>
  <c r="I65" i="10"/>
  <c r="I64" i="10"/>
  <c r="I63" i="10"/>
  <c r="I62" i="10"/>
  <c r="I61" i="10"/>
  <c r="I60" i="10"/>
  <c r="I59" i="10"/>
  <c r="I58" i="10"/>
  <c r="I57" i="10"/>
  <c r="I56" i="10"/>
  <c r="I55" i="10"/>
  <c r="I54" i="10"/>
  <c r="I53" i="10"/>
  <c r="I52" i="10"/>
  <c r="I51" i="10"/>
  <c r="I50" i="10"/>
  <c r="I49" i="10"/>
  <c r="I48" i="10"/>
  <c r="I47" i="10"/>
  <c r="I46" i="10"/>
  <c r="I45" i="10"/>
  <c r="I44" i="10"/>
  <c r="I43" i="10"/>
  <c r="I42" i="10"/>
  <c r="I41" i="10"/>
  <c r="I40" i="10"/>
  <c r="I39" i="10"/>
  <c r="I38" i="10"/>
  <c r="I37" i="10"/>
  <c r="I36" i="10"/>
  <c r="I35" i="10"/>
  <c r="I34" i="10"/>
  <c r="I33" i="10"/>
  <c r="I32" i="10"/>
  <c r="I31" i="10"/>
  <c r="I30" i="10"/>
  <c r="I29" i="10"/>
  <c r="I28" i="10"/>
  <c r="I27" i="10"/>
  <c r="I26" i="10"/>
  <c r="I25" i="10"/>
  <c r="I24" i="10"/>
  <c r="I23" i="10"/>
  <c r="I22" i="10"/>
  <c r="I21" i="10"/>
  <c r="I20" i="10"/>
  <c r="I19" i="10"/>
  <c r="I18" i="10"/>
  <c r="I17" i="10"/>
  <c r="I16" i="10"/>
  <c r="I15" i="10"/>
  <c r="I14" i="10"/>
  <c r="I13" i="10"/>
  <c r="I12" i="10"/>
  <c r="I11" i="10"/>
  <c r="I10" i="10"/>
  <c r="I9" i="10"/>
  <c r="I8" i="10"/>
  <c r="I7" i="10"/>
  <c r="AA28" i="13" l="1"/>
  <c r="AB28" i="13" s="1"/>
  <c r="Z28" i="13"/>
  <c r="AA29" i="13"/>
  <c r="AB29" i="13" s="1"/>
  <c r="Z29" i="13"/>
  <c r="AA25" i="13"/>
  <c r="AB25" i="13" s="1"/>
  <c r="Z25" i="13"/>
  <c r="AA24" i="13"/>
  <c r="AB24" i="13" s="1"/>
  <c r="Z24" i="13"/>
  <c r="AA30" i="13"/>
  <c r="AB30" i="13" s="1"/>
  <c r="Z30" i="13"/>
  <c r="A29" i="13"/>
  <c r="AZ82" i="7"/>
  <c r="AE24" i="13" l="1"/>
  <c r="AF24" i="13" s="1"/>
  <c r="AG24" i="13" s="1"/>
  <c r="AD24" i="13"/>
  <c r="A30" i="13"/>
  <c r="AD30" i="13"/>
  <c r="AE30" i="13"/>
  <c r="AF30" i="13" s="1"/>
  <c r="AG30" i="13" s="1"/>
  <c r="AD25" i="13"/>
  <c r="AE25" i="13"/>
  <c r="AF25" i="13" s="1"/>
  <c r="AG25" i="13" s="1"/>
  <c r="AD28" i="13"/>
  <c r="AE28" i="13"/>
  <c r="AF28" i="13" s="1"/>
  <c r="AG28" i="13" s="1"/>
  <c r="AE29" i="13"/>
  <c r="AF29" i="13" s="1"/>
  <c r="AG29" i="13" s="1"/>
  <c r="AD29" i="13"/>
  <c r="BD144" i="7"/>
  <c r="R110" i="7"/>
  <c r="R109" i="7"/>
  <c r="R108" i="7"/>
  <c r="R106" i="7"/>
  <c r="R107" i="7"/>
  <c r="R105" i="7"/>
  <c r="R104" i="7"/>
  <c r="R103" i="7"/>
  <c r="R102" i="7"/>
  <c r="R101" i="7"/>
  <c r="R100" i="7"/>
  <c r="R99" i="7"/>
  <c r="R98" i="7"/>
  <c r="R97" i="7"/>
  <c r="R96" i="7"/>
  <c r="R95" i="7"/>
  <c r="R94" i="7"/>
  <c r="R111" i="7"/>
  <c r="R81" i="7"/>
  <c r="G58" i="10"/>
  <c r="H58" i="10"/>
  <c r="J58" i="10" s="1"/>
  <c r="F58" i="10"/>
  <c r="BM58" i="7"/>
  <c r="BL58" i="7"/>
  <c r="BK58" i="7"/>
  <c r="BJ58" i="7"/>
  <c r="BI58" i="7"/>
  <c r="BH58" i="7"/>
  <c r="BG58" i="7"/>
  <c r="BF58" i="7"/>
  <c r="BD58" i="7"/>
  <c r="BC58" i="7"/>
  <c r="BB58" i="7"/>
  <c r="BA58" i="7"/>
  <c r="AZ58" i="7"/>
  <c r="AY58" i="7"/>
  <c r="AX58" i="7"/>
  <c r="AW58" i="7"/>
  <c r="AV58" i="7"/>
  <c r="AU58" i="7"/>
  <c r="AT58" i="7"/>
  <c r="AS58" i="7"/>
  <c r="AR58" i="7"/>
  <c r="AQ58" i="7"/>
  <c r="AP58" i="7"/>
  <c r="AO58" i="7"/>
  <c r="AN58" i="7"/>
  <c r="AM58" i="7"/>
  <c r="AL58" i="7"/>
  <c r="AK58" i="7"/>
  <c r="AJ58" i="7"/>
  <c r="AI58" i="7"/>
  <c r="AH58" i="7"/>
  <c r="AG58" i="7"/>
  <c r="AF58" i="7"/>
  <c r="AE58" i="7"/>
  <c r="AD58" i="7"/>
  <c r="AC58" i="7"/>
  <c r="AB58" i="7"/>
  <c r="AA58" i="7"/>
  <c r="Z58" i="7"/>
  <c r="Y58" i="7"/>
  <c r="X58" i="7"/>
  <c r="W58" i="7"/>
  <c r="V58" i="7"/>
  <c r="U58" i="7"/>
  <c r="T58" i="7"/>
  <c r="S58" i="7"/>
  <c r="R58" i="7"/>
  <c r="R59" i="7"/>
  <c r="S59" i="7"/>
  <c r="T59" i="7"/>
  <c r="U59" i="7"/>
  <c r="V59" i="7"/>
  <c r="W59" i="7"/>
  <c r="X59" i="7"/>
  <c r="Y59" i="7"/>
  <c r="Z59" i="7"/>
  <c r="AA59" i="7"/>
  <c r="AB59" i="7"/>
  <c r="AC59" i="7"/>
  <c r="AD59" i="7"/>
  <c r="AE59" i="7"/>
  <c r="AF59" i="7"/>
  <c r="AG59" i="7"/>
  <c r="AH59" i="7"/>
  <c r="AI59" i="7"/>
  <c r="AJ59" i="7"/>
  <c r="AK59" i="7"/>
  <c r="AL59" i="7"/>
  <c r="AM59" i="7"/>
  <c r="AN59" i="7"/>
  <c r="AO59" i="7"/>
  <c r="AP59" i="7"/>
  <c r="AQ59" i="7"/>
  <c r="AR59" i="7"/>
  <c r="AS59" i="7"/>
  <c r="AT59" i="7"/>
  <c r="AU59" i="7"/>
  <c r="AV59" i="7"/>
  <c r="AW59" i="7"/>
  <c r="AX59" i="7"/>
  <c r="AY59" i="7"/>
  <c r="AZ59" i="7"/>
  <c r="BA59" i="7"/>
  <c r="BB59" i="7"/>
  <c r="BC59" i="7"/>
  <c r="BD59" i="7"/>
  <c r="BE59" i="7"/>
  <c r="BF59" i="7"/>
  <c r="BG59" i="7"/>
  <c r="BH59" i="7"/>
  <c r="BI59" i="7"/>
  <c r="BJ59" i="7"/>
  <c r="BK59" i="7"/>
  <c r="BL59" i="7"/>
  <c r="BM59" i="7"/>
  <c r="R60" i="7"/>
  <c r="S60" i="7"/>
  <c r="T60" i="7"/>
  <c r="U60" i="7"/>
  <c r="V60" i="7"/>
  <c r="W60" i="7"/>
  <c r="X60" i="7"/>
  <c r="Y60" i="7"/>
  <c r="Z60" i="7"/>
  <c r="AA60" i="7"/>
  <c r="AB60" i="7"/>
  <c r="AC60" i="7"/>
  <c r="AD60" i="7"/>
  <c r="AE60" i="7"/>
  <c r="AF60" i="7"/>
  <c r="AG60" i="7"/>
  <c r="AH60" i="7"/>
  <c r="AI60" i="7"/>
  <c r="AJ60" i="7"/>
  <c r="AK60" i="7"/>
  <c r="AL60" i="7"/>
  <c r="AM60" i="7"/>
  <c r="AN60" i="7"/>
  <c r="AO60" i="7"/>
  <c r="AP60" i="7"/>
  <c r="AQ60" i="7"/>
  <c r="AR60" i="7"/>
  <c r="AS60" i="7"/>
  <c r="AT60" i="7"/>
  <c r="AU60" i="7"/>
  <c r="AV60" i="7"/>
  <c r="AW60" i="7"/>
  <c r="AX60" i="7"/>
  <c r="AY60" i="7"/>
  <c r="AZ60" i="7"/>
  <c r="BA60" i="7"/>
  <c r="BB60" i="7"/>
  <c r="BC60" i="7"/>
  <c r="BD60" i="7"/>
  <c r="BE60" i="7"/>
  <c r="BF60" i="7"/>
  <c r="BG60" i="7"/>
  <c r="BH60" i="7"/>
  <c r="BI60" i="7"/>
  <c r="BJ60" i="7"/>
  <c r="BK60" i="7"/>
  <c r="BL60" i="7"/>
  <c r="BM60" i="7"/>
  <c r="R61" i="7"/>
  <c r="S61" i="7"/>
  <c r="T61" i="7"/>
  <c r="U61" i="7"/>
  <c r="V61" i="7"/>
  <c r="W61" i="7"/>
  <c r="X61" i="7"/>
  <c r="Y61" i="7"/>
  <c r="Z61" i="7"/>
  <c r="AA61" i="7"/>
  <c r="AB61" i="7"/>
  <c r="AC61" i="7"/>
  <c r="AD61" i="7"/>
  <c r="AE61" i="7"/>
  <c r="AF61" i="7"/>
  <c r="AG61" i="7"/>
  <c r="AH61" i="7"/>
  <c r="AI61" i="7"/>
  <c r="AJ61" i="7"/>
  <c r="AK61" i="7"/>
  <c r="AL61" i="7"/>
  <c r="AM61" i="7"/>
  <c r="AN61" i="7"/>
  <c r="AO61" i="7"/>
  <c r="AP61" i="7"/>
  <c r="AQ61" i="7"/>
  <c r="AR61" i="7"/>
  <c r="AS61" i="7"/>
  <c r="AT61" i="7"/>
  <c r="AU61" i="7"/>
  <c r="AV61" i="7"/>
  <c r="AW61" i="7"/>
  <c r="AX61" i="7"/>
  <c r="AY61" i="7"/>
  <c r="AZ61" i="7"/>
  <c r="BA61" i="7"/>
  <c r="BB61" i="7"/>
  <c r="BC61" i="7"/>
  <c r="BD61" i="7"/>
  <c r="BE61" i="7"/>
  <c r="BF61" i="7"/>
  <c r="BG61" i="7"/>
  <c r="BH61" i="7"/>
  <c r="BI61" i="7"/>
  <c r="BJ61" i="7"/>
  <c r="BK61" i="7"/>
  <c r="BL61" i="7"/>
  <c r="BM61" i="7"/>
  <c r="R62" i="7"/>
  <c r="S62" i="7"/>
  <c r="T62" i="7"/>
  <c r="U62" i="7"/>
  <c r="V62" i="7"/>
  <c r="W62" i="7"/>
  <c r="X62" i="7"/>
  <c r="Y62" i="7"/>
  <c r="Z62" i="7"/>
  <c r="AA62" i="7"/>
  <c r="AB62" i="7"/>
  <c r="AC62" i="7"/>
  <c r="AD62" i="7"/>
  <c r="AE62" i="7"/>
  <c r="AF62" i="7"/>
  <c r="AG62" i="7"/>
  <c r="AH62" i="7"/>
  <c r="AI62" i="7"/>
  <c r="AJ62" i="7"/>
  <c r="AK62" i="7"/>
  <c r="AL62" i="7"/>
  <c r="AM62" i="7"/>
  <c r="AN62" i="7"/>
  <c r="AO62" i="7"/>
  <c r="AP62" i="7"/>
  <c r="AQ62" i="7"/>
  <c r="AR62" i="7"/>
  <c r="AS62" i="7"/>
  <c r="AT62" i="7"/>
  <c r="AU62" i="7"/>
  <c r="AV62" i="7"/>
  <c r="AW62" i="7"/>
  <c r="AX62" i="7"/>
  <c r="AY62" i="7"/>
  <c r="AZ62" i="7"/>
  <c r="BA62" i="7"/>
  <c r="BB62" i="7"/>
  <c r="BC62" i="7"/>
  <c r="BD62" i="7"/>
  <c r="BE62" i="7"/>
  <c r="BF62" i="7"/>
  <c r="BG62" i="7"/>
  <c r="BH62" i="7"/>
  <c r="BI62" i="7"/>
  <c r="BJ62" i="7"/>
  <c r="BK62" i="7"/>
  <c r="BL62" i="7"/>
  <c r="BM62" i="7"/>
  <c r="R63" i="7"/>
  <c r="S63" i="7"/>
  <c r="T63" i="7"/>
  <c r="U63" i="7"/>
  <c r="V63" i="7"/>
  <c r="W63" i="7"/>
  <c r="X63" i="7"/>
  <c r="Y63" i="7"/>
  <c r="Z63" i="7"/>
  <c r="AA63" i="7"/>
  <c r="AB63" i="7"/>
  <c r="AC63" i="7"/>
  <c r="AD63" i="7"/>
  <c r="AE63" i="7"/>
  <c r="AF63" i="7"/>
  <c r="AG63" i="7"/>
  <c r="AH63" i="7"/>
  <c r="AI63" i="7"/>
  <c r="AJ63" i="7"/>
  <c r="AK63" i="7"/>
  <c r="AL63" i="7"/>
  <c r="AM63" i="7"/>
  <c r="AN63" i="7"/>
  <c r="AO63" i="7"/>
  <c r="AP63" i="7"/>
  <c r="AQ63" i="7"/>
  <c r="AR63" i="7"/>
  <c r="AS63" i="7"/>
  <c r="AT63" i="7"/>
  <c r="AU63" i="7"/>
  <c r="AV63" i="7"/>
  <c r="AW63" i="7"/>
  <c r="AX63" i="7"/>
  <c r="AY63" i="7"/>
  <c r="AZ63" i="7"/>
  <c r="BA63" i="7"/>
  <c r="BB63" i="7"/>
  <c r="BC63" i="7"/>
  <c r="BD63" i="7"/>
  <c r="BE63" i="7"/>
  <c r="BF63" i="7"/>
  <c r="BG63" i="7"/>
  <c r="BH63" i="7"/>
  <c r="BI63" i="7"/>
  <c r="BJ63" i="7"/>
  <c r="BK63" i="7"/>
  <c r="BL63" i="7"/>
  <c r="BM63" i="7"/>
  <c r="R64" i="7"/>
  <c r="S64" i="7"/>
  <c r="T64" i="7"/>
  <c r="U64" i="7"/>
  <c r="V64" i="7"/>
  <c r="W64" i="7"/>
  <c r="X64" i="7"/>
  <c r="Y64" i="7"/>
  <c r="Z64" i="7"/>
  <c r="AA64" i="7"/>
  <c r="AB64" i="7"/>
  <c r="AC64" i="7"/>
  <c r="AD64" i="7"/>
  <c r="AE64" i="7"/>
  <c r="AF64" i="7"/>
  <c r="AG64" i="7"/>
  <c r="AH64" i="7"/>
  <c r="AI64" i="7"/>
  <c r="AJ64" i="7"/>
  <c r="AK64" i="7"/>
  <c r="AL64" i="7"/>
  <c r="AM64" i="7"/>
  <c r="AN64" i="7"/>
  <c r="AO64" i="7"/>
  <c r="AP64" i="7"/>
  <c r="AQ64" i="7"/>
  <c r="AR64" i="7"/>
  <c r="AS64" i="7"/>
  <c r="AT64" i="7"/>
  <c r="AU64" i="7"/>
  <c r="AV64" i="7"/>
  <c r="AW64" i="7"/>
  <c r="AX64" i="7"/>
  <c r="AY64" i="7"/>
  <c r="AZ64" i="7"/>
  <c r="BA64" i="7"/>
  <c r="BB64" i="7"/>
  <c r="BC64" i="7"/>
  <c r="BD64" i="7"/>
  <c r="BE64" i="7"/>
  <c r="BF64" i="7"/>
  <c r="BG64" i="7"/>
  <c r="BH64" i="7"/>
  <c r="BI64" i="7"/>
  <c r="BJ64" i="7"/>
  <c r="BK64" i="7"/>
  <c r="BL64" i="7"/>
  <c r="BM64" i="7"/>
  <c r="R65" i="7"/>
  <c r="S65" i="7"/>
  <c r="T65" i="7"/>
  <c r="U65" i="7"/>
  <c r="V65" i="7"/>
  <c r="W65" i="7"/>
  <c r="X65" i="7"/>
  <c r="Y65" i="7"/>
  <c r="Z65" i="7"/>
  <c r="AA65" i="7"/>
  <c r="AB65" i="7"/>
  <c r="AC65" i="7"/>
  <c r="AD65" i="7"/>
  <c r="AE65" i="7"/>
  <c r="AF65" i="7"/>
  <c r="AG65" i="7"/>
  <c r="AH65" i="7"/>
  <c r="AI65" i="7"/>
  <c r="AJ65" i="7"/>
  <c r="AK65" i="7"/>
  <c r="AL65" i="7"/>
  <c r="AM65" i="7"/>
  <c r="AN65" i="7"/>
  <c r="AO65" i="7"/>
  <c r="AP65" i="7"/>
  <c r="AQ65" i="7"/>
  <c r="AR65" i="7"/>
  <c r="AS65" i="7"/>
  <c r="AT65" i="7"/>
  <c r="AU65" i="7"/>
  <c r="AV65" i="7"/>
  <c r="AW65" i="7"/>
  <c r="AX65" i="7"/>
  <c r="AY65" i="7"/>
  <c r="AZ65" i="7"/>
  <c r="BA65" i="7"/>
  <c r="BB65" i="7"/>
  <c r="BC65" i="7"/>
  <c r="BD65" i="7"/>
  <c r="BE65" i="7"/>
  <c r="BF65" i="7"/>
  <c r="BG65" i="7"/>
  <c r="BH65" i="7"/>
  <c r="BI65" i="7"/>
  <c r="BJ65" i="7"/>
  <c r="BK65" i="7"/>
  <c r="BL65" i="7"/>
  <c r="BM65" i="7"/>
  <c r="R66" i="7"/>
  <c r="S66" i="7"/>
  <c r="T66" i="7"/>
  <c r="U66" i="7"/>
  <c r="V66" i="7"/>
  <c r="W66" i="7"/>
  <c r="X66" i="7"/>
  <c r="Y66" i="7"/>
  <c r="Z66" i="7"/>
  <c r="AA66" i="7"/>
  <c r="AB66" i="7"/>
  <c r="AC66" i="7"/>
  <c r="AD66" i="7"/>
  <c r="AE66" i="7"/>
  <c r="AF66" i="7"/>
  <c r="AG66" i="7"/>
  <c r="AH66" i="7"/>
  <c r="AI66" i="7"/>
  <c r="AJ66" i="7"/>
  <c r="AK66" i="7"/>
  <c r="AL66" i="7"/>
  <c r="AM66" i="7"/>
  <c r="AN66" i="7"/>
  <c r="AO66" i="7"/>
  <c r="AP66" i="7"/>
  <c r="AQ66" i="7"/>
  <c r="AR66" i="7"/>
  <c r="AS66" i="7"/>
  <c r="AT66" i="7"/>
  <c r="AU66" i="7"/>
  <c r="AV66" i="7"/>
  <c r="AW66" i="7"/>
  <c r="AX66" i="7"/>
  <c r="AY66" i="7"/>
  <c r="AZ66" i="7"/>
  <c r="BA66" i="7"/>
  <c r="BB66" i="7"/>
  <c r="BC66" i="7"/>
  <c r="BD66" i="7"/>
  <c r="BE66" i="7"/>
  <c r="BF66" i="7"/>
  <c r="BG66" i="7"/>
  <c r="BH66" i="7"/>
  <c r="BI66" i="7"/>
  <c r="BJ66" i="7"/>
  <c r="BK66" i="7"/>
  <c r="BL66" i="7"/>
  <c r="BM66" i="7"/>
  <c r="R67" i="7"/>
  <c r="S67" i="7"/>
  <c r="T67" i="7"/>
  <c r="U67" i="7"/>
  <c r="V67" i="7"/>
  <c r="W67" i="7"/>
  <c r="X67" i="7"/>
  <c r="Y67" i="7"/>
  <c r="Z67" i="7"/>
  <c r="AA67" i="7"/>
  <c r="AB67" i="7"/>
  <c r="AC67" i="7"/>
  <c r="AD67" i="7"/>
  <c r="AE67" i="7"/>
  <c r="AF67" i="7"/>
  <c r="AG67" i="7"/>
  <c r="AH67" i="7"/>
  <c r="AI67" i="7"/>
  <c r="AJ67" i="7"/>
  <c r="AK67" i="7"/>
  <c r="AL67" i="7"/>
  <c r="AM67" i="7"/>
  <c r="AN67" i="7"/>
  <c r="AO67" i="7"/>
  <c r="AP67" i="7"/>
  <c r="AQ67" i="7"/>
  <c r="AR67" i="7"/>
  <c r="AS67" i="7"/>
  <c r="AT67" i="7"/>
  <c r="AU67" i="7"/>
  <c r="AV67" i="7"/>
  <c r="AW67" i="7"/>
  <c r="AX67" i="7"/>
  <c r="AY67" i="7"/>
  <c r="AZ67" i="7"/>
  <c r="BA67" i="7"/>
  <c r="BB67" i="7"/>
  <c r="BC67" i="7"/>
  <c r="BD67" i="7"/>
  <c r="BE67" i="7"/>
  <c r="BF67" i="7"/>
  <c r="BG67" i="7"/>
  <c r="BH67" i="7"/>
  <c r="BI67" i="7"/>
  <c r="BJ67" i="7"/>
  <c r="BK67" i="7"/>
  <c r="BL67" i="7"/>
  <c r="BM67" i="7"/>
  <c r="R68" i="7"/>
  <c r="S68" i="7"/>
  <c r="T68" i="7"/>
  <c r="U68" i="7"/>
  <c r="V68" i="7"/>
  <c r="W68" i="7"/>
  <c r="X68" i="7"/>
  <c r="Y68" i="7"/>
  <c r="Z68" i="7"/>
  <c r="AA68" i="7"/>
  <c r="AB68" i="7"/>
  <c r="AC68" i="7"/>
  <c r="AD68" i="7"/>
  <c r="AE68" i="7"/>
  <c r="AF68" i="7"/>
  <c r="AG68" i="7"/>
  <c r="AH68" i="7"/>
  <c r="AI68" i="7"/>
  <c r="AJ68" i="7"/>
  <c r="AK68" i="7"/>
  <c r="AL68" i="7"/>
  <c r="AM68" i="7"/>
  <c r="AN68" i="7"/>
  <c r="AO68" i="7"/>
  <c r="AP68" i="7"/>
  <c r="AQ68" i="7"/>
  <c r="AR68" i="7"/>
  <c r="AS68" i="7"/>
  <c r="AT68" i="7"/>
  <c r="AU68" i="7"/>
  <c r="AV68" i="7"/>
  <c r="AW68" i="7"/>
  <c r="AX68" i="7"/>
  <c r="AY68" i="7"/>
  <c r="AZ68" i="7"/>
  <c r="BA68" i="7"/>
  <c r="BB68" i="7"/>
  <c r="BC68" i="7"/>
  <c r="BD68" i="7"/>
  <c r="BE68" i="7"/>
  <c r="BF68" i="7"/>
  <c r="BG68" i="7"/>
  <c r="BH68" i="7"/>
  <c r="BI68" i="7"/>
  <c r="BJ68" i="7"/>
  <c r="BK68" i="7"/>
  <c r="BL68" i="7"/>
  <c r="BM68" i="7"/>
  <c r="R69" i="7"/>
  <c r="S69" i="7"/>
  <c r="T69" i="7"/>
  <c r="U69" i="7"/>
  <c r="V69" i="7"/>
  <c r="W69" i="7"/>
  <c r="X69" i="7"/>
  <c r="Y69" i="7"/>
  <c r="Z69" i="7"/>
  <c r="AA69" i="7"/>
  <c r="AB69" i="7"/>
  <c r="AC69" i="7"/>
  <c r="AD69" i="7"/>
  <c r="AE69" i="7"/>
  <c r="AF69" i="7"/>
  <c r="AG69" i="7"/>
  <c r="AH69" i="7"/>
  <c r="AI69" i="7"/>
  <c r="AJ69" i="7"/>
  <c r="AK69" i="7"/>
  <c r="AL69" i="7"/>
  <c r="AM69" i="7"/>
  <c r="AN69" i="7"/>
  <c r="AO69" i="7"/>
  <c r="AP69" i="7"/>
  <c r="AQ69" i="7"/>
  <c r="AR69" i="7"/>
  <c r="AS69" i="7"/>
  <c r="AT69" i="7"/>
  <c r="AU69" i="7"/>
  <c r="AV69" i="7"/>
  <c r="AW69" i="7"/>
  <c r="AX69" i="7"/>
  <c r="AY69" i="7"/>
  <c r="AZ69" i="7"/>
  <c r="BA69" i="7"/>
  <c r="BB69" i="7"/>
  <c r="BC69" i="7"/>
  <c r="BD69" i="7"/>
  <c r="BE69" i="7"/>
  <c r="BF69" i="7"/>
  <c r="BG69" i="7"/>
  <c r="BH69" i="7"/>
  <c r="BI69" i="7"/>
  <c r="BJ69" i="7"/>
  <c r="BK69" i="7"/>
  <c r="BL69" i="7"/>
  <c r="BM69" i="7"/>
  <c r="R70" i="7"/>
  <c r="S70" i="7"/>
  <c r="T70" i="7"/>
  <c r="U70" i="7"/>
  <c r="V70" i="7"/>
  <c r="W70" i="7"/>
  <c r="X70" i="7"/>
  <c r="Y70" i="7"/>
  <c r="Z70" i="7"/>
  <c r="AA70" i="7"/>
  <c r="AB70" i="7"/>
  <c r="AC70" i="7"/>
  <c r="AD70" i="7"/>
  <c r="AE70" i="7"/>
  <c r="AF70" i="7"/>
  <c r="AG70" i="7"/>
  <c r="AH70" i="7"/>
  <c r="AI70" i="7"/>
  <c r="AJ70" i="7"/>
  <c r="AK70" i="7"/>
  <c r="AL70" i="7"/>
  <c r="AM70" i="7"/>
  <c r="AN70" i="7"/>
  <c r="AO70" i="7"/>
  <c r="AP70" i="7"/>
  <c r="AQ70" i="7"/>
  <c r="AR70" i="7"/>
  <c r="AS70" i="7"/>
  <c r="AT70" i="7"/>
  <c r="AU70" i="7"/>
  <c r="AV70" i="7"/>
  <c r="AW70" i="7"/>
  <c r="AX70" i="7"/>
  <c r="AY70" i="7"/>
  <c r="AZ70" i="7"/>
  <c r="BA70" i="7"/>
  <c r="BB70" i="7"/>
  <c r="BC70" i="7"/>
  <c r="BD70" i="7"/>
  <c r="BE70" i="7"/>
  <c r="BF70" i="7"/>
  <c r="BG70" i="7"/>
  <c r="BH70" i="7"/>
  <c r="BI70" i="7"/>
  <c r="BJ70" i="7"/>
  <c r="BK70" i="7"/>
  <c r="BL70" i="7"/>
  <c r="BM70" i="7"/>
  <c r="R71" i="7"/>
  <c r="S71" i="7"/>
  <c r="T71" i="7"/>
  <c r="U71" i="7"/>
  <c r="V71" i="7"/>
  <c r="W71" i="7"/>
  <c r="X71" i="7"/>
  <c r="Y71" i="7"/>
  <c r="Z71" i="7"/>
  <c r="AA71" i="7"/>
  <c r="AB71" i="7"/>
  <c r="AC71" i="7"/>
  <c r="AD71" i="7"/>
  <c r="AE71" i="7"/>
  <c r="AF71" i="7"/>
  <c r="AG71" i="7"/>
  <c r="AH71" i="7"/>
  <c r="AI71" i="7"/>
  <c r="AJ71" i="7"/>
  <c r="AK71" i="7"/>
  <c r="AL71" i="7"/>
  <c r="AM71" i="7"/>
  <c r="AN71" i="7"/>
  <c r="AO71" i="7"/>
  <c r="AP71" i="7"/>
  <c r="AQ71" i="7"/>
  <c r="AR71" i="7"/>
  <c r="AS71" i="7"/>
  <c r="AT71" i="7"/>
  <c r="AU71" i="7"/>
  <c r="AV71" i="7"/>
  <c r="AW71" i="7"/>
  <c r="AX71" i="7"/>
  <c r="AY71" i="7"/>
  <c r="AZ71" i="7"/>
  <c r="BA71" i="7"/>
  <c r="BB71" i="7"/>
  <c r="BC71" i="7"/>
  <c r="BD71" i="7"/>
  <c r="BE71" i="7"/>
  <c r="BF71" i="7"/>
  <c r="BG71" i="7"/>
  <c r="BH71" i="7"/>
  <c r="BI71" i="7"/>
  <c r="BJ71" i="7"/>
  <c r="BK71" i="7"/>
  <c r="BL71" i="7"/>
  <c r="BM71" i="7"/>
  <c r="R72" i="7"/>
  <c r="S72" i="7"/>
  <c r="T72" i="7"/>
  <c r="U72" i="7"/>
  <c r="V72" i="7"/>
  <c r="W72" i="7"/>
  <c r="X72" i="7"/>
  <c r="Y72" i="7"/>
  <c r="Z72" i="7"/>
  <c r="AA72" i="7"/>
  <c r="AB72" i="7"/>
  <c r="AC72" i="7"/>
  <c r="AD72" i="7"/>
  <c r="AE72" i="7"/>
  <c r="AF72" i="7"/>
  <c r="AG72" i="7"/>
  <c r="AH72" i="7"/>
  <c r="AI72" i="7"/>
  <c r="AJ72" i="7"/>
  <c r="AK72" i="7"/>
  <c r="AL72" i="7"/>
  <c r="AM72" i="7"/>
  <c r="AN72" i="7"/>
  <c r="AO72" i="7"/>
  <c r="AP72" i="7"/>
  <c r="AQ72" i="7"/>
  <c r="AR72" i="7"/>
  <c r="AS72" i="7"/>
  <c r="AT72" i="7"/>
  <c r="AU72" i="7"/>
  <c r="AV72" i="7"/>
  <c r="AW72" i="7"/>
  <c r="AX72" i="7"/>
  <c r="AY72" i="7"/>
  <c r="AZ72" i="7"/>
  <c r="BA72" i="7"/>
  <c r="BB72" i="7"/>
  <c r="BC72" i="7"/>
  <c r="BD72" i="7"/>
  <c r="BE72" i="7"/>
  <c r="BF72" i="7"/>
  <c r="BG72" i="7"/>
  <c r="BH72" i="7"/>
  <c r="BI72" i="7"/>
  <c r="BJ72" i="7"/>
  <c r="BK72" i="7"/>
  <c r="BL72" i="7"/>
  <c r="BM72" i="7"/>
  <c r="R73" i="7"/>
  <c r="S73" i="7"/>
  <c r="T73" i="7"/>
  <c r="U73" i="7"/>
  <c r="V73" i="7"/>
  <c r="W73" i="7"/>
  <c r="X73" i="7"/>
  <c r="Y73" i="7"/>
  <c r="Z73" i="7"/>
  <c r="AA73" i="7"/>
  <c r="AB73" i="7"/>
  <c r="AC73" i="7"/>
  <c r="AD73" i="7"/>
  <c r="AE73" i="7"/>
  <c r="AF73" i="7"/>
  <c r="AG73" i="7"/>
  <c r="AH73" i="7"/>
  <c r="AI73" i="7"/>
  <c r="AJ73" i="7"/>
  <c r="AK73" i="7"/>
  <c r="AL73" i="7"/>
  <c r="AM73" i="7"/>
  <c r="AN73" i="7"/>
  <c r="AO73" i="7"/>
  <c r="AP73" i="7"/>
  <c r="AQ73" i="7"/>
  <c r="AR73" i="7"/>
  <c r="AS73" i="7"/>
  <c r="AT73" i="7"/>
  <c r="AU73" i="7"/>
  <c r="AV73" i="7"/>
  <c r="AW73" i="7"/>
  <c r="AX73" i="7"/>
  <c r="AY73" i="7"/>
  <c r="AZ73" i="7"/>
  <c r="BA73" i="7"/>
  <c r="BB73" i="7"/>
  <c r="BC73" i="7"/>
  <c r="BD73" i="7"/>
  <c r="BE73" i="7"/>
  <c r="BF73" i="7"/>
  <c r="BG73" i="7"/>
  <c r="BH73" i="7"/>
  <c r="BI73" i="7"/>
  <c r="BJ73" i="7"/>
  <c r="BK73" i="7"/>
  <c r="BL73" i="7"/>
  <c r="BM73" i="7"/>
  <c r="R74" i="7"/>
  <c r="S74" i="7"/>
  <c r="T74" i="7"/>
  <c r="U74" i="7"/>
  <c r="V74" i="7"/>
  <c r="W74" i="7"/>
  <c r="X74" i="7"/>
  <c r="Y74" i="7"/>
  <c r="Z74" i="7"/>
  <c r="AA74" i="7"/>
  <c r="AB74" i="7"/>
  <c r="AC74" i="7"/>
  <c r="AD74" i="7"/>
  <c r="AE74" i="7"/>
  <c r="AF74" i="7"/>
  <c r="AG74" i="7"/>
  <c r="AH74" i="7"/>
  <c r="AI74" i="7"/>
  <c r="AJ74" i="7"/>
  <c r="AK74" i="7"/>
  <c r="AL74" i="7"/>
  <c r="AM74" i="7"/>
  <c r="AN74" i="7"/>
  <c r="AO74" i="7"/>
  <c r="AP74" i="7"/>
  <c r="AQ74" i="7"/>
  <c r="AR74" i="7"/>
  <c r="AS74" i="7"/>
  <c r="AT74" i="7"/>
  <c r="AU74" i="7"/>
  <c r="AV74" i="7"/>
  <c r="AW74" i="7"/>
  <c r="AX74" i="7"/>
  <c r="AY74" i="7"/>
  <c r="AZ74" i="7"/>
  <c r="BA74" i="7"/>
  <c r="BB74" i="7"/>
  <c r="BC74" i="7"/>
  <c r="BD74" i="7"/>
  <c r="BE74" i="7"/>
  <c r="BF74" i="7"/>
  <c r="BG74" i="7"/>
  <c r="BH74" i="7"/>
  <c r="BI74" i="7"/>
  <c r="BJ74" i="7"/>
  <c r="BK74" i="7"/>
  <c r="BL74" i="7"/>
  <c r="BM74" i="7"/>
  <c r="R75" i="7"/>
  <c r="S75" i="7"/>
  <c r="T75" i="7"/>
  <c r="U75" i="7"/>
  <c r="V75" i="7"/>
  <c r="W75" i="7"/>
  <c r="X75" i="7"/>
  <c r="Y75" i="7"/>
  <c r="Z75" i="7"/>
  <c r="AA75" i="7"/>
  <c r="AB75" i="7"/>
  <c r="AC75" i="7"/>
  <c r="AD75" i="7"/>
  <c r="AE75" i="7"/>
  <c r="AF75" i="7"/>
  <c r="AG75" i="7"/>
  <c r="AH75" i="7"/>
  <c r="AI75" i="7"/>
  <c r="AJ75" i="7"/>
  <c r="AK75" i="7"/>
  <c r="AL75" i="7"/>
  <c r="AM75" i="7"/>
  <c r="AN75" i="7"/>
  <c r="AO75" i="7"/>
  <c r="AP75" i="7"/>
  <c r="AQ75" i="7"/>
  <c r="AR75" i="7"/>
  <c r="AS75" i="7"/>
  <c r="AT75" i="7"/>
  <c r="AU75" i="7"/>
  <c r="AV75" i="7"/>
  <c r="AW75" i="7"/>
  <c r="AX75" i="7"/>
  <c r="AY75" i="7"/>
  <c r="AZ75" i="7"/>
  <c r="BA75" i="7"/>
  <c r="BB75" i="7"/>
  <c r="BC75" i="7"/>
  <c r="BD75" i="7"/>
  <c r="BE75" i="7"/>
  <c r="BF75" i="7"/>
  <c r="BG75" i="7"/>
  <c r="BH75" i="7"/>
  <c r="BI75" i="7"/>
  <c r="BJ75" i="7"/>
  <c r="BK75" i="7"/>
  <c r="BL75" i="7"/>
  <c r="BM75" i="7"/>
  <c r="R76" i="7"/>
  <c r="S76" i="7"/>
  <c r="T76" i="7"/>
  <c r="U76" i="7"/>
  <c r="V76" i="7"/>
  <c r="W76" i="7"/>
  <c r="X76" i="7"/>
  <c r="Y76" i="7"/>
  <c r="Z76" i="7"/>
  <c r="AA76" i="7"/>
  <c r="AB76" i="7"/>
  <c r="AC76" i="7"/>
  <c r="AD76" i="7"/>
  <c r="AE76" i="7"/>
  <c r="AF76" i="7"/>
  <c r="AG76" i="7"/>
  <c r="AH76" i="7"/>
  <c r="AI76" i="7"/>
  <c r="AJ76" i="7"/>
  <c r="AK76" i="7"/>
  <c r="AL76" i="7"/>
  <c r="AM76" i="7"/>
  <c r="AN76" i="7"/>
  <c r="AO76" i="7"/>
  <c r="AP76" i="7"/>
  <c r="AQ76" i="7"/>
  <c r="AR76" i="7"/>
  <c r="AS76" i="7"/>
  <c r="AT76" i="7"/>
  <c r="AU76" i="7"/>
  <c r="AV76" i="7"/>
  <c r="AW76" i="7"/>
  <c r="AX76" i="7"/>
  <c r="AY76" i="7"/>
  <c r="AZ76" i="7"/>
  <c r="BA76" i="7"/>
  <c r="BB76" i="7"/>
  <c r="BC76" i="7"/>
  <c r="BD76" i="7"/>
  <c r="BE76" i="7"/>
  <c r="BF76" i="7"/>
  <c r="BG76" i="7"/>
  <c r="BH76" i="7"/>
  <c r="BI76" i="7"/>
  <c r="BJ76" i="7"/>
  <c r="BK76" i="7"/>
  <c r="BL76" i="7"/>
  <c r="BM76" i="7"/>
  <c r="R77" i="7"/>
  <c r="S77" i="7"/>
  <c r="T77" i="7"/>
  <c r="U77" i="7"/>
  <c r="V77" i="7"/>
  <c r="W77" i="7"/>
  <c r="X77" i="7"/>
  <c r="Y77" i="7"/>
  <c r="Z77" i="7"/>
  <c r="AA77" i="7"/>
  <c r="AB77" i="7"/>
  <c r="AC77" i="7"/>
  <c r="AD77" i="7"/>
  <c r="AE77" i="7"/>
  <c r="AF77" i="7"/>
  <c r="AG77" i="7"/>
  <c r="AH77" i="7"/>
  <c r="AI77" i="7"/>
  <c r="AJ77" i="7"/>
  <c r="AK77" i="7"/>
  <c r="AL77" i="7"/>
  <c r="AM77" i="7"/>
  <c r="AN77" i="7"/>
  <c r="AO77" i="7"/>
  <c r="AP77" i="7"/>
  <c r="AQ77" i="7"/>
  <c r="AR77" i="7"/>
  <c r="AS77" i="7"/>
  <c r="AT77" i="7"/>
  <c r="AU77" i="7"/>
  <c r="AV77" i="7"/>
  <c r="AW77" i="7"/>
  <c r="AX77" i="7"/>
  <c r="AY77" i="7"/>
  <c r="AZ77" i="7"/>
  <c r="BA77" i="7"/>
  <c r="BB77" i="7"/>
  <c r="BC77" i="7"/>
  <c r="BD77" i="7"/>
  <c r="BE77" i="7"/>
  <c r="BF77" i="7"/>
  <c r="BG77" i="7"/>
  <c r="BH77" i="7"/>
  <c r="BI77" i="7"/>
  <c r="BJ77" i="7"/>
  <c r="BK77" i="7"/>
  <c r="BL77" i="7"/>
  <c r="BM77" i="7"/>
  <c r="R78" i="7"/>
  <c r="S78" i="7"/>
  <c r="T78" i="7"/>
  <c r="U78" i="7"/>
  <c r="V78" i="7"/>
  <c r="W78" i="7"/>
  <c r="X78" i="7"/>
  <c r="Y78" i="7"/>
  <c r="Z78" i="7"/>
  <c r="AA78" i="7"/>
  <c r="AB78" i="7"/>
  <c r="AC78" i="7"/>
  <c r="AD78" i="7"/>
  <c r="AE78" i="7"/>
  <c r="AF78" i="7"/>
  <c r="AG78" i="7"/>
  <c r="AH78" i="7"/>
  <c r="AI78" i="7"/>
  <c r="AJ78" i="7"/>
  <c r="AK78" i="7"/>
  <c r="AL78" i="7"/>
  <c r="AM78" i="7"/>
  <c r="AN78" i="7"/>
  <c r="AO78" i="7"/>
  <c r="AP78" i="7"/>
  <c r="AQ78" i="7"/>
  <c r="AR78" i="7"/>
  <c r="AS78" i="7"/>
  <c r="AT78" i="7"/>
  <c r="AU78" i="7"/>
  <c r="AV78" i="7"/>
  <c r="AW78" i="7"/>
  <c r="AX78" i="7"/>
  <c r="AY78" i="7"/>
  <c r="AZ78" i="7"/>
  <c r="BA78" i="7"/>
  <c r="BB78" i="7"/>
  <c r="BC78" i="7"/>
  <c r="BD78" i="7"/>
  <c r="BE78" i="7"/>
  <c r="BF78" i="7"/>
  <c r="BG78" i="7"/>
  <c r="BH78" i="7"/>
  <c r="BI78" i="7"/>
  <c r="BJ78" i="7"/>
  <c r="BK78" i="7"/>
  <c r="BL78" i="7"/>
  <c r="BM78" i="7"/>
  <c r="R79" i="7"/>
  <c r="S79" i="7"/>
  <c r="T79" i="7"/>
  <c r="U79" i="7"/>
  <c r="V79" i="7"/>
  <c r="W79" i="7"/>
  <c r="X79" i="7"/>
  <c r="Y79" i="7"/>
  <c r="Z79" i="7"/>
  <c r="AA79" i="7"/>
  <c r="AB79" i="7"/>
  <c r="AC79" i="7"/>
  <c r="AD79" i="7"/>
  <c r="AE79" i="7"/>
  <c r="AF79" i="7"/>
  <c r="AG79" i="7"/>
  <c r="AH79" i="7"/>
  <c r="AI79" i="7"/>
  <c r="AJ79" i="7"/>
  <c r="AK79" i="7"/>
  <c r="AL79" i="7"/>
  <c r="AM79" i="7"/>
  <c r="AN79" i="7"/>
  <c r="AO79" i="7"/>
  <c r="AP79" i="7"/>
  <c r="AQ79" i="7"/>
  <c r="AR79" i="7"/>
  <c r="AS79" i="7"/>
  <c r="AT79" i="7"/>
  <c r="AU79" i="7"/>
  <c r="AV79" i="7"/>
  <c r="AW79" i="7"/>
  <c r="AX79" i="7"/>
  <c r="AY79" i="7"/>
  <c r="AZ79" i="7"/>
  <c r="BA79" i="7"/>
  <c r="BB79" i="7"/>
  <c r="BC79" i="7"/>
  <c r="BD79" i="7"/>
  <c r="BE79" i="7"/>
  <c r="BF79" i="7"/>
  <c r="BG79" i="7"/>
  <c r="BH79" i="7"/>
  <c r="BI79" i="7"/>
  <c r="BJ79" i="7"/>
  <c r="BK79" i="7"/>
  <c r="BL79" i="7"/>
  <c r="BM79" i="7"/>
  <c r="R80" i="7"/>
  <c r="S80" i="7"/>
  <c r="T80" i="7"/>
  <c r="U80" i="7"/>
  <c r="V80" i="7"/>
  <c r="W80" i="7"/>
  <c r="X80" i="7"/>
  <c r="Y80" i="7"/>
  <c r="Z80" i="7"/>
  <c r="AA80" i="7"/>
  <c r="AB80" i="7"/>
  <c r="AC80" i="7"/>
  <c r="AD80" i="7"/>
  <c r="AE80" i="7"/>
  <c r="AF80" i="7"/>
  <c r="AG80" i="7"/>
  <c r="AH80" i="7"/>
  <c r="AI80" i="7"/>
  <c r="AJ80" i="7"/>
  <c r="AK80" i="7"/>
  <c r="AL80" i="7"/>
  <c r="AM80" i="7"/>
  <c r="AN80" i="7"/>
  <c r="AO80" i="7"/>
  <c r="AP80" i="7"/>
  <c r="AQ80" i="7"/>
  <c r="AR80" i="7"/>
  <c r="AS80" i="7"/>
  <c r="AT80" i="7"/>
  <c r="AU80" i="7"/>
  <c r="AV80" i="7"/>
  <c r="AW80" i="7"/>
  <c r="AX80" i="7"/>
  <c r="AY80" i="7"/>
  <c r="AZ80" i="7"/>
  <c r="BA80" i="7"/>
  <c r="BB80" i="7"/>
  <c r="BC80" i="7"/>
  <c r="BD80" i="7"/>
  <c r="BF80" i="7"/>
  <c r="BG80" i="7"/>
  <c r="BH80" i="7"/>
  <c r="BI80" i="7"/>
  <c r="BJ80" i="7"/>
  <c r="BK80" i="7"/>
  <c r="BL80" i="7"/>
  <c r="BM80" i="7"/>
  <c r="S81" i="7"/>
  <c r="T81" i="7"/>
  <c r="U81" i="7"/>
  <c r="V81" i="7"/>
  <c r="W81" i="7"/>
  <c r="X81" i="7"/>
  <c r="Y81" i="7"/>
  <c r="Z81" i="7"/>
  <c r="AA81" i="7"/>
  <c r="AB81" i="7"/>
  <c r="AC81" i="7"/>
  <c r="AD81" i="7"/>
  <c r="AE81" i="7"/>
  <c r="AF81" i="7"/>
  <c r="AG81" i="7"/>
  <c r="AH81" i="7"/>
  <c r="AI81" i="7"/>
  <c r="AJ81" i="7"/>
  <c r="AK81" i="7"/>
  <c r="AL81" i="7"/>
  <c r="AM81" i="7"/>
  <c r="AN81" i="7"/>
  <c r="AO81" i="7"/>
  <c r="AP81" i="7"/>
  <c r="AQ81" i="7"/>
  <c r="AR81" i="7"/>
  <c r="AS81" i="7"/>
  <c r="AT81" i="7"/>
  <c r="AU81" i="7"/>
  <c r="AV81" i="7"/>
  <c r="AW81" i="7"/>
  <c r="AX81" i="7"/>
  <c r="AY81" i="7"/>
  <c r="AZ81" i="7"/>
  <c r="BA81" i="7"/>
  <c r="BB81" i="7"/>
  <c r="BC81" i="7"/>
  <c r="BD81" i="7"/>
  <c r="BE81" i="7"/>
  <c r="BF81" i="7"/>
  <c r="BG81" i="7"/>
  <c r="BH81" i="7"/>
  <c r="BI81" i="7"/>
  <c r="BJ81" i="7"/>
  <c r="BK81" i="7"/>
  <c r="BL81" i="7"/>
  <c r="BM81" i="7"/>
  <c r="R82" i="7"/>
  <c r="S82" i="7"/>
  <c r="T82" i="7"/>
  <c r="U82" i="7"/>
  <c r="V82" i="7"/>
  <c r="W82" i="7"/>
  <c r="X82" i="7"/>
  <c r="Y82" i="7"/>
  <c r="Z82" i="7"/>
  <c r="AA82" i="7"/>
  <c r="AB82" i="7"/>
  <c r="AC82" i="7"/>
  <c r="AD82" i="7"/>
  <c r="AE82" i="7"/>
  <c r="AF82" i="7"/>
  <c r="AG82" i="7"/>
  <c r="AH82" i="7"/>
  <c r="AI82" i="7"/>
  <c r="AJ82" i="7"/>
  <c r="AK82" i="7"/>
  <c r="AL82" i="7"/>
  <c r="AM82" i="7"/>
  <c r="AN82" i="7"/>
  <c r="AO82" i="7"/>
  <c r="AP82" i="7"/>
  <c r="AQ82" i="7"/>
  <c r="AR82" i="7"/>
  <c r="AS82" i="7"/>
  <c r="AT82" i="7"/>
  <c r="AU82" i="7"/>
  <c r="AV82" i="7"/>
  <c r="AW82" i="7"/>
  <c r="AX82" i="7"/>
  <c r="AY82" i="7"/>
  <c r="BA82" i="7"/>
  <c r="BB82" i="7"/>
  <c r="BC82" i="7"/>
  <c r="BD82" i="7"/>
  <c r="BE82" i="7"/>
  <c r="BF82" i="7"/>
  <c r="BG82" i="7"/>
  <c r="BH82" i="7"/>
  <c r="BI82" i="7"/>
  <c r="BJ82" i="7"/>
  <c r="BK82" i="7"/>
  <c r="BL82" i="7"/>
  <c r="BM82" i="7"/>
  <c r="R83" i="7"/>
  <c r="S83" i="7"/>
  <c r="T83" i="7"/>
  <c r="U83" i="7"/>
  <c r="V83" i="7"/>
  <c r="W83" i="7"/>
  <c r="X83" i="7"/>
  <c r="Y83" i="7"/>
  <c r="Z83" i="7"/>
  <c r="AA83" i="7"/>
  <c r="AB83" i="7"/>
  <c r="AC83" i="7"/>
  <c r="AD83" i="7"/>
  <c r="AE83" i="7"/>
  <c r="AF83" i="7"/>
  <c r="AG83" i="7"/>
  <c r="AH83" i="7"/>
  <c r="AI83" i="7"/>
  <c r="AJ83" i="7"/>
  <c r="AK83" i="7"/>
  <c r="AL83" i="7"/>
  <c r="AM83" i="7"/>
  <c r="AN83" i="7"/>
  <c r="AO83" i="7"/>
  <c r="AP83" i="7"/>
  <c r="AQ83" i="7"/>
  <c r="AR83" i="7"/>
  <c r="AS83" i="7"/>
  <c r="AT83" i="7"/>
  <c r="AU83" i="7"/>
  <c r="AV83" i="7"/>
  <c r="AW83" i="7"/>
  <c r="AX83" i="7"/>
  <c r="AY83" i="7"/>
  <c r="AZ83" i="7"/>
  <c r="BA83" i="7"/>
  <c r="BB83" i="7"/>
  <c r="BC83" i="7"/>
  <c r="BD83" i="7"/>
  <c r="BE83" i="7"/>
  <c r="BF83" i="7"/>
  <c r="BG83" i="7"/>
  <c r="BH83" i="7"/>
  <c r="BI83" i="7"/>
  <c r="BJ83" i="7"/>
  <c r="BK83" i="7"/>
  <c r="BL83" i="7"/>
  <c r="BM83" i="7"/>
  <c r="R84" i="7"/>
  <c r="S84" i="7"/>
  <c r="T84" i="7"/>
  <c r="U84" i="7"/>
  <c r="V84" i="7"/>
  <c r="W84" i="7"/>
  <c r="X84" i="7"/>
  <c r="Y84" i="7"/>
  <c r="Z84" i="7"/>
  <c r="AA84" i="7"/>
  <c r="AB84" i="7"/>
  <c r="AC84" i="7"/>
  <c r="AD84" i="7"/>
  <c r="AE84" i="7"/>
  <c r="AF84" i="7"/>
  <c r="AG84" i="7"/>
  <c r="AH84" i="7"/>
  <c r="AI84" i="7"/>
  <c r="AJ84" i="7"/>
  <c r="AK84" i="7"/>
  <c r="AL84" i="7"/>
  <c r="AM84" i="7"/>
  <c r="AN84" i="7"/>
  <c r="AO84" i="7"/>
  <c r="AP84" i="7"/>
  <c r="AQ84" i="7"/>
  <c r="AR84" i="7"/>
  <c r="AS84" i="7"/>
  <c r="AT84" i="7"/>
  <c r="AU84" i="7"/>
  <c r="AV84" i="7"/>
  <c r="AW84" i="7"/>
  <c r="AX84" i="7"/>
  <c r="AY84" i="7"/>
  <c r="AZ84" i="7"/>
  <c r="BA84" i="7"/>
  <c r="BB84" i="7"/>
  <c r="BC84" i="7"/>
  <c r="BD84" i="7"/>
  <c r="BE84" i="7"/>
  <c r="BF84" i="7"/>
  <c r="BG84" i="7"/>
  <c r="BH84" i="7"/>
  <c r="BI84" i="7"/>
  <c r="BJ84" i="7"/>
  <c r="BK84" i="7"/>
  <c r="BL84" i="7"/>
  <c r="BM84" i="7"/>
  <c r="R85" i="7"/>
  <c r="S85" i="7"/>
  <c r="T85" i="7"/>
  <c r="U85" i="7"/>
  <c r="V85" i="7"/>
  <c r="W85" i="7"/>
  <c r="X85" i="7"/>
  <c r="Y85" i="7"/>
  <c r="Z85" i="7"/>
  <c r="AA85" i="7"/>
  <c r="AB85" i="7"/>
  <c r="AC85" i="7"/>
  <c r="AD85" i="7"/>
  <c r="AE85" i="7"/>
  <c r="AF85" i="7"/>
  <c r="AG85" i="7"/>
  <c r="AH85" i="7"/>
  <c r="AI85" i="7"/>
  <c r="AJ85" i="7"/>
  <c r="AK85" i="7"/>
  <c r="AL85" i="7"/>
  <c r="AM85" i="7"/>
  <c r="AN85" i="7"/>
  <c r="AO85" i="7"/>
  <c r="AP85" i="7"/>
  <c r="AQ85" i="7"/>
  <c r="AR85" i="7"/>
  <c r="AS85" i="7"/>
  <c r="AT85" i="7"/>
  <c r="AU85" i="7"/>
  <c r="AV85" i="7"/>
  <c r="AW85" i="7"/>
  <c r="AX85" i="7"/>
  <c r="AY85" i="7"/>
  <c r="AZ85" i="7"/>
  <c r="BA85" i="7"/>
  <c r="BB85" i="7"/>
  <c r="BC85" i="7"/>
  <c r="BD85" i="7"/>
  <c r="BE85" i="7"/>
  <c r="BF85" i="7"/>
  <c r="BG85" i="7"/>
  <c r="BH85" i="7"/>
  <c r="BI85" i="7"/>
  <c r="BJ85" i="7"/>
  <c r="BK85" i="7"/>
  <c r="BL85" i="7"/>
  <c r="BM85" i="7"/>
  <c r="R86" i="7"/>
  <c r="S86" i="7"/>
  <c r="T86" i="7"/>
  <c r="U86" i="7"/>
  <c r="V86" i="7"/>
  <c r="W86" i="7"/>
  <c r="X86" i="7"/>
  <c r="Y86" i="7"/>
  <c r="Z86" i="7"/>
  <c r="AA86" i="7"/>
  <c r="AB86" i="7"/>
  <c r="AC86" i="7"/>
  <c r="AD86" i="7"/>
  <c r="AE86" i="7"/>
  <c r="AF86" i="7"/>
  <c r="AG86" i="7"/>
  <c r="AH86" i="7"/>
  <c r="AI86" i="7"/>
  <c r="AJ86" i="7"/>
  <c r="AK86" i="7"/>
  <c r="AL86" i="7"/>
  <c r="AM86" i="7"/>
  <c r="AN86" i="7"/>
  <c r="AO86" i="7"/>
  <c r="AP86" i="7"/>
  <c r="AQ86" i="7"/>
  <c r="AR86" i="7"/>
  <c r="AS86" i="7"/>
  <c r="AT86" i="7"/>
  <c r="AU86" i="7"/>
  <c r="AV86" i="7"/>
  <c r="AW86" i="7"/>
  <c r="AX86" i="7"/>
  <c r="AY86" i="7"/>
  <c r="AZ86" i="7"/>
  <c r="BA86" i="7"/>
  <c r="BB86" i="7"/>
  <c r="BC86" i="7"/>
  <c r="BD86" i="7"/>
  <c r="BE86" i="7"/>
  <c r="BF86" i="7"/>
  <c r="BG86" i="7"/>
  <c r="BH86" i="7"/>
  <c r="BI86" i="7"/>
  <c r="BJ86" i="7"/>
  <c r="BK86" i="7"/>
  <c r="BL86" i="7"/>
  <c r="BM86" i="7"/>
  <c r="R87" i="7"/>
  <c r="S87" i="7"/>
  <c r="T87" i="7"/>
  <c r="U87" i="7"/>
  <c r="V87" i="7"/>
  <c r="W87" i="7"/>
  <c r="X87" i="7"/>
  <c r="Y87" i="7"/>
  <c r="Z87" i="7"/>
  <c r="AA87" i="7"/>
  <c r="AB87" i="7"/>
  <c r="AC87" i="7"/>
  <c r="AD87" i="7"/>
  <c r="AE87" i="7"/>
  <c r="AF87" i="7"/>
  <c r="AG87" i="7"/>
  <c r="AH87" i="7"/>
  <c r="AI87" i="7"/>
  <c r="AJ87" i="7"/>
  <c r="AK87" i="7"/>
  <c r="AL87" i="7"/>
  <c r="AM87" i="7"/>
  <c r="AN87" i="7"/>
  <c r="AO87" i="7"/>
  <c r="AP87" i="7"/>
  <c r="AQ87" i="7"/>
  <c r="AR87" i="7"/>
  <c r="AS87" i="7"/>
  <c r="AT87" i="7"/>
  <c r="AU87" i="7"/>
  <c r="AV87" i="7"/>
  <c r="AW87" i="7"/>
  <c r="AX87" i="7"/>
  <c r="AY87" i="7"/>
  <c r="AZ87" i="7"/>
  <c r="BA87" i="7"/>
  <c r="BB87" i="7"/>
  <c r="BC87" i="7"/>
  <c r="BD87" i="7"/>
  <c r="BE87" i="7"/>
  <c r="BF87" i="7"/>
  <c r="BG87" i="7"/>
  <c r="BH87" i="7"/>
  <c r="BI87" i="7"/>
  <c r="BJ87" i="7"/>
  <c r="BK87" i="7"/>
  <c r="BL87" i="7"/>
  <c r="BM87" i="7"/>
  <c r="R88" i="7"/>
  <c r="S88" i="7"/>
  <c r="T88" i="7"/>
  <c r="U88" i="7"/>
  <c r="V88" i="7"/>
  <c r="W88" i="7"/>
  <c r="X88" i="7"/>
  <c r="Y88" i="7"/>
  <c r="Z88" i="7"/>
  <c r="AA88" i="7"/>
  <c r="AB88" i="7"/>
  <c r="AC88" i="7"/>
  <c r="AD88" i="7"/>
  <c r="AE88" i="7"/>
  <c r="AF88" i="7"/>
  <c r="AG88" i="7"/>
  <c r="AH88" i="7"/>
  <c r="AI88" i="7"/>
  <c r="AJ88" i="7"/>
  <c r="AK88" i="7"/>
  <c r="AL88" i="7"/>
  <c r="AM88" i="7"/>
  <c r="AN88" i="7"/>
  <c r="AO88" i="7"/>
  <c r="AP88" i="7"/>
  <c r="AQ88" i="7"/>
  <c r="AR88" i="7"/>
  <c r="AS88" i="7"/>
  <c r="AT88" i="7"/>
  <c r="AU88" i="7"/>
  <c r="AV88" i="7"/>
  <c r="AW88" i="7"/>
  <c r="AX88" i="7"/>
  <c r="AY88" i="7"/>
  <c r="AZ88" i="7"/>
  <c r="BA88" i="7"/>
  <c r="BB88" i="7"/>
  <c r="BC88" i="7"/>
  <c r="BD88" i="7"/>
  <c r="BE88" i="7"/>
  <c r="BF88" i="7"/>
  <c r="BG88" i="7"/>
  <c r="BH88" i="7"/>
  <c r="BI88" i="7"/>
  <c r="BJ88" i="7"/>
  <c r="BK88" i="7"/>
  <c r="BL88" i="7"/>
  <c r="BM88" i="7"/>
  <c r="R89" i="7"/>
  <c r="S89" i="7"/>
  <c r="T89" i="7"/>
  <c r="U89" i="7"/>
  <c r="V89" i="7"/>
  <c r="W89" i="7"/>
  <c r="X89" i="7"/>
  <c r="Y89" i="7"/>
  <c r="Z89" i="7"/>
  <c r="AA89" i="7"/>
  <c r="AB89" i="7"/>
  <c r="AC89" i="7"/>
  <c r="AD89" i="7"/>
  <c r="AE89" i="7"/>
  <c r="AF89" i="7"/>
  <c r="AG89" i="7"/>
  <c r="AH89" i="7"/>
  <c r="AI89" i="7"/>
  <c r="AJ89" i="7"/>
  <c r="AK89" i="7"/>
  <c r="AL89" i="7"/>
  <c r="AM89" i="7"/>
  <c r="AN89" i="7"/>
  <c r="AO89" i="7"/>
  <c r="AP89" i="7"/>
  <c r="AQ89" i="7"/>
  <c r="AR89" i="7"/>
  <c r="AS89" i="7"/>
  <c r="AT89" i="7"/>
  <c r="AU89" i="7"/>
  <c r="AV89" i="7"/>
  <c r="AW89" i="7"/>
  <c r="AX89" i="7"/>
  <c r="AY89" i="7"/>
  <c r="AZ89" i="7"/>
  <c r="BA89" i="7"/>
  <c r="BB89" i="7"/>
  <c r="BC89" i="7"/>
  <c r="BD89" i="7"/>
  <c r="BE89" i="7"/>
  <c r="BF89" i="7"/>
  <c r="BG89" i="7"/>
  <c r="BH89" i="7"/>
  <c r="BI89" i="7"/>
  <c r="BJ89" i="7"/>
  <c r="BK89" i="7"/>
  <c r="BL89" i="7"/>
  <c r="BM89" i="7"/>
  <c r="R90" i="7"/>
  <c r="S90" i="7"/>
  <c r="T90" i="7"/>
  <c r="U90" i="7"/>
  <c r="V90" i="7"/>
  <c r="W90" i="7"/>
  <c r="X90" i="7"/>
  <c r="Y90" i="7"/>
  <c r="Z90" i="7"/>
  <c r="AA90" i="7"/>
  <c r="AB90" i="7"/>
  <c r="AC90" i="7"/>
  <c r="AD90" i="7"/>
  <c r="AE90" i="7"/>
  <c r="AF90" i="7"/>
  <c r="AG90" i="7"/>
  <c r="AH90" i="7"/>
  <c r="AI90" i="7"/>
  <c r="AJ90" i="7"/>
  <c r="AK90" i="7"/>
  <c r="AL90" i="7"/>
  <c r="AM90" i="7"/>
  <c r="AN90" i="7"/>
  <c r="AO90" i="7"/>
  <c r="AP90" i="7"/>
  <c r="AQ90" i="7"/>
  <c r="AR90" i="7"/>
  <c r="AS90" i="7"/>
  <c r="AT90" i="7"/>
  <c r="AU90" i="7"/>
  <c r="AV90" i="7"/>
  <c r="AW90" i="7"/>
  <c r="AX90" i="7"/>
  <c r="AY90" i="7"/>
  <c r="AZ90" i="7"/>
  <c r="BA90" i="7"/>
  <c r="BB90" i="7"/>
  <c r="BC90" i="7"/>
  <c r="BD90" i="7"/>
  <c r="BE90" i="7"/>
  <c r="BF90" i="7"/>
  <c r="BG90" i="7"/>
  <c r="BH90" i="7"/>
  <c r="BI90" i="7"/>
  <c r="BJ90" i="7"/>
  <c r="BK90" i="7"/>
  <c r="BL90" i="7"/>
  <c r="BM90" i="7"/>
  <c r="R91" i="7"/>
  <c r="S91" i="7"/>
  <c r="T91" i="7"/>
  <c r="U91" i="7"/>
  <c r="V91" i="7"/>
  <c r="W91" i="7"/>
  <c r="X91" i="7"/>
  <c r="Y91" i="7"/>
  <c r="Z91" i="7"/>
  <c r="AA91" i="7"/>
  <c r="AB91" i="7"/>
  <c r="AC91" i="7"/>
  <c r="AD91" i="7"/>
  <c r="AE91" i="7"/>
  <c r="AF91" i="7"/>
  <c r="AG91" i="7"/>
  <c r="AH91" i="7"/>
  <c r="AI91" i="7"/>
  <c r="AJ91" i="7"/>
  <c r="AK91" i="7"/>
  <c r="AL91" i="7"/>
  <c r="AM91" i="7"/>
  <c r="AN91" i="7"/>
  <c r="AO91" i="7"/>
  <c r="AP91" i="7"/>
  <c r="AQ91" i="7"/>
  <c r="AR91" i="7"/>
  <c r="AS91" i="7"/>
  <c r="AT91" i="7"/>
  <c r="AU91" i="7"/>
  <c r="AV91" i="7"/>
  <c r="AW91" i="7"/>
  <c r="AX91" i="7"/>
  <c r="AY91" i="7"/>
  <c r="AZ91" i="7"/>
  <c r="BA91" i="7"/>
  <c r="BB91" i="7"/>
  <c r="BC91" i="7"/>
  <c r="BD91" i="7"/>
  <c r="BE91" i="7"/>
  <c r="BF91" i="7"/>
  <c r="BG91" i="7"/>
  <c r="BH91" i="7"/>
  <c r="BI91" i="7"/>
  <c r="BJ91" i="7"/>
  <c r="BK91" i="7"/>
  <c r="BL91" i="7"/>
  <c r="BM91" i="7"/>
  <c r="R92" i="7"/>
  <c r="S92" i="7"/>
  <c r="T92" i="7"/>
  <c r="U92" i="7"/>
  <c r="V92" i="7"/>
  <c r="W92" i="7"/>
  <c r="X92" i="7"/>
  <c r="Y92" i="7"/>
  <c r="Z92" i="7"/>
  <c r="AA92" i="7"/>
  <c r="AB92" i="7"/>
  <c r="AC92" i="7"/>
  <c r="AD92" i="7"/>
  <c r="AE92" i="7"/>
  <c r="AF92" i="7"/>
  <c r="AG92" i="7"/>
  <c r="AH92" i="7"/>
  <c r="AI92" i="7"/>
  <c r="AJ92" i="7"/>
  <c r="AK92" i="7"/>
  <c r="AL92" i="7"/>
  <c r="AM92" i="7"/>
  <c r="AN92" i="7"/>
  <c r="AO92" i="7"/>
  <c r="AP92" i="7"/>
  <c r="AQ92" i="7"/>
  <c r="AR92" i="7"/>
  <c r="AS92" i="7"/>
  <c r="AT92" i="7"/>
  <c r="AU92" i="7"/>
  <c r="AV92" i="7"/>
  <c r="AW92" i="7"/>
  <c r="AX92" i="7"/>
  <c r="AY92" i="7"/>
  <c r="AZ92" i="7"/>
  <c r="BA92" i="7"/>
  <c r="BB92" i="7"/>
  <c r="BC92" i="7"/>
  <c r="BD92" i="7"/>
  <c r="BE92" i="7"/>
  <c r="BF92" i="7"/>
  <c r="BG92" i="7"/>
  <c r="BH92" i="7"/>
  <c r="BI92" i="7"/>
  <c r="BJ92" i="7"/>
  <c r="BK92" i="7"/>
  <c r="BL92" i="7"/>
  <c r="BM92" i="7"/>
  <c r="R93" i="7"/>
  <c r="S93" i="7"/>
  <c r="T93" i="7"/>
  <c r="U93" i="7"/>
  <c r="V93" i="7"/>
  <c r="W93" i="7"/>
  <c r="X93" i="7"/>
  <c r="Y93" i="7"/>
  <c r="Z93" i="7"/>
  <c r="AA93" i="7"/>
  <c r="AB93" i="7"/>
  <c r="AC93" i="7"/>
  <c r="AD93" i="7"/>
  <c r="AE93" i="7"/>
  <c r="AF93" i="7"/>
  <c r="AG93" i="7"/>
  <c r="AH93" i="7"/>
  <c r="AI93" i="7"/>
  <c r="AJ93" i="7"/>
  <c r="AK93" i="7"/>
  <c r="AL93" i="7"/>
  <c r="AM93" i="7"/>
  <c r="AN93" i="7"/>
  <c r="AO93" i="7"/>
  <c r="AP93" i="7"/>
  <c r="AQ93" i="7"/>
  <c r="AR93" i="7"/>
  <c r="AS93" i="7"/>
  <c r="AT93" i="7"/>
  <c r="AU93" i="7"/>
  <c r="AV93" i="7"/>
  <c r="AW93" i="7"/>
  <c r="AX93" i="7"/>
  <c r="AY93" i="7"/>
  <c r="AZ93" i="7"/>
  <c r="BA93" i="7"/>
  <c r="BB93" i="7"/>
  <c r="BC93" i="7"/>
  <c r="BD93" i="7"/>
  <c r="BE93" i="7"/>
  <c r="BF93" i="7"/>
  <c r="BG93" i="7"/>
  <c r="BH93" i="7"/>
  <c r="BI93" i="7"/>
  <c r="BJ93" i="7"/>
  <c r="BK93" i="7"/>
  <c r="BL93" i="7"/>
  <c r="BM93" i="7"/>
  <c r="S94" i="7"/>
  <c r="T94" i="7"/>
  <c r="U94" i="7"/>
  <c r="V94" i="7"/>
  <c r="W94" i="7"/>
  <c r="X94" i="7"/>
  <c r="Y94" i="7"/>
  <c r="Z94" i="7"/>
  <c r="AA94" i="7"/>
  <c r="AB94" i="7"/>
  <c r="AC94" i="7"/>
  <c r="AD94" i="7"/>
  <c r="AE94" i="7"/>
  <c r="AF94" i="7"/>
  <c r="AG94" i="7"/>
  <c r="AH94" i="7"/>
  <c r="AI94" i="7"/>
  <c r="AJ94" i="7"/>
  <c r="AK94" i="7"/>
  <c r="AL94" i="7"/>
  <c r="AM94" i="7"/>
  <c r="AN94" i="7"/>
  <c r="AO94" i="7"/>
  <c r="AP94" i="7"/>
  <c r="AQ94" i="7"/>
  <c r="AR94" i="7"/>
  <c r="AS94" i="7"/>
  <c r="AT94" i="7"/>
  <c r="AU94" i="7"/>
  <c r="AV94" i="7"/>
  <c r="AW94" i="7"/>
  <c r="AX94" i="7"/>
  <c r="AY94" i="7"/>
  <c r="AZ94" i="7"/>
  <c r="BA94" i="7"/>
  <c r="BB94" i="7"/>
  <c r="BC94" i="7"/>
  <c r="BD94" i="7"/>
  <c r="BE94" i="7"/>
  <c r="BF94" i="7"/>
  <c r="BG94" i="7"/>
  <c r="BH94" i="7"/>
  <c r="BI94" i="7"/>
  <c r="BJ94" i="7"/>
  <c r="BK94" i="7"/>
  <c r="BL94" i="7"/>
  <c r="BM94" i="7"/>
  <c r="S95" i="7"/>
  <c r="T95" i="7"/>
  <c r="U95" i="7"/>
  <c r="V95" i="7"/>
  <c r="W95" i="7"/>
  <c r="X95" i="7"/>
  <c r="Y95" i="7"/>
  <c r="Z95" i="7"/>
  <c r="AA95" i="7"/>
  <c r="AB95" i="7"/>
  <c r="AC95" i="7"/>
  <c r="AD95" i="7"/>
  <c r="AE95" i="7"/>
  <c r="AF95" i="7"/>
  <c r="AG95" i="7"/>
  <c r="AH95" i="7"/>
  <c r="AI95" i="7"/>
  <c r="AJ95" i="7"/>
  <c r="AK95" i="7"/>
  <c r="AL95" i="7"/>
  <c r="AM95" i="7"/>
  <c r="AN95" i="7"/>
  <c r="AO95" i="7"/>
  <c r="AP95" i="7"/>
  <c r="AQ95" i="7"/>
  <c r="AR95" i="7"/>
  <c r="AS95" i="7"/>
  <c r="AT95" i="7"/>
  <c r="AU95" i="7"/>
  <c r="AV95" i="7"/>
  <c r="AW95" i="7"/>
  <c r="AX95" i="7"/>
  <c r="AY95" i="7"/>
  <c r="AZ95" i="7"/>
  <c r="BA95" i="7"/>
  <c r="BB95" i="7"/>
  <c r="BC95" i="7"/>
  <c r="BD95" i="7"/>
  <c r="BE95" i="7"/>
  <c r="BF95" i="7"/>
  <c r="BG95" i="7"/>
  <c r="BH95" i="7"/>
  <c r="BI95" i="7"/>
  <c r="BJ95" i="7"/>
  <c r="BK95" i="7"/>
  <c r="BL95" i="7"/>
  <c r="BM95" i="7"/>
  <c r="S96" i="7"/>
  <c r="T96" i="7"/>
  <c r="U96" i="7"/>
  <c r="V96" i="7"/>
  <c r="W96" i="7"/>
  <c r="X96" i="7"/>
  <c r="Y96" i="7"/>
  <c r="Z96" i="7"/>
  <c r="AA96" i="7"/>
  <c r="AB96" i="7"/>
  <c r="AC96" i="7"/>
  <c r="AD96" i="7"/>
  <c r="AE96" i="7"/>
  <c r="AF96" i="7"/>
  <c r="AG96" i="7"/>
  <c r="AH96" i="7"/>
  <c r="AI96" i="7"/>
  <c r="AJ96" i="7"/>
  <c r="AK96" i="7"/>
  <c r="AL96" i="7"/>
  <c r="AM96" i="7"/>
  <c r="AN96" i="7"/>
  <c r="AO96" i="7"/>
  <c r="AP96" i="7"/>
  <c r="AQ96" i="7"/>
  <c r="AR96" i="7"/>
  <c r="AS96" i="7"/>
  <c r="AT96" i="7"/>
  <c r="AU96" i="7"/>
  <c r="AV96" i="7"/>
  <c r="AW96" i="7"/>
  <c r="AX96" i="7"/>
  <c r="AY96" i="7"/>
  <c r="AZ96" i="7"/>
  <c r="BA96" i="7"/>
  <c r="BB96" i="7"/>
  <c r="BC96" i="7"/>
  <c r="BD96" i="7"/>
  <c r="BE96" i="7"/>
  <c r="BF96" i="7"/>
  <c r="BG96" i="7"/>
  <c r="BH96" i="7"/>
  <c r="BI96" i="7"/>
  <c r="BJ96" i="7"/>
  <c r="BK96" i="7"/>
  <c r="BL96" i="7"/>
  <c r="BM96" i="7"/>
  <c r="S97" i="7"/>
  <c r="T97" i="7"/>
  <c r="U97" i="7"/>
  <c r="V97" i="7"/>
  <c r="W97" i="7"/>
  <c r="X97" i="7"/>
  <c r="Y97" i="7"/>
  <c r="Z97" i="7"/>
  <c r="AA97" i="7"/>
  <c r="AB97" i="7"/>
  <c r="AC97" i="7"/>
  <c r="AD97" i="7"/>
  <c r="AE97" i="7"/>
  <c r="AF97" i="7"/>
  <c r="AG97" i="7"/>
  <c r="AH97" i="7"/>
  <c r="AI97" i="7"/>
  <c r="AJ97" i="7"/>
  <c r="AK97" i="7"/>
  <c r="AL97" i="7"/>
  <c r="AM97" i="7"/>
  <c r="AN97" i="7"/>
  <c r="AO97" i="7"/>
  <c r="AP97" i="7"/>
  <c r="AQ97" i="7"/>
  <c r="AR97" i="7"/>
  <c r="AS97" i="7"/>
  <c r="AT97" i="7"/>
  <c r="AU97" i="7"/>
  <c r="AV97" i="7"/>
  <c r="AW97" i="7"/>
  <c r="AX97" i="7"/>
  <c r="AY97" i="7"/>
  <c r="AZ97" i="7"/>
  <c r="BA97" i="7"/>
  <c r="BB97" i="7"/>
  <c r="BC97" i="7"/>
  <c r="BD97" i="7"/>
  <c r="BE97" i="7"/>
  <c r="BF97" i="7"/>
  <c r="BG97" i="7"/>
  <c r="BH97" i="7"/>
  <c r="BI97" i="7"/>
  <c r="BJ97" i="7"/>
  <c r="BK97" i="7"/>
  <c r="BL97" i="7"/>
  <c r="BM97" i="7"/>
  <c r="S98" i="7"/>
  <c r="T98" i="7"/>
  <c r="U98" i="7"/>
  <c r="V98" i="7"/>
  <c r="W98" i="7"/>
  <c r="X98" i="7"/>
  <c r="Y98" i="7"/>
  <c r="Z98" i="7"/>
  <c r="AA98" i="7"/>
  <c r="AB98" i="7"/>
  <c r="AC98" i="7"/>
  <c r="AD98" i="7"/>
  <c r="AE98" i="7"/>
  <c r="AF98" i="7"/>
  <c r="AG98" i="7"/>
  <c r="AH98" i="7"/>
  <c r="AI98" i="7"/>
  <c r="AJ98" i="7"/>
  <c r="AK98" i="7"/>
  <c r="AL98" i="7"/>
  <c r="AM98" i="7"/>
  <c r="AN98" i="7"/>
  <c r="AO98" i="7"/>
  <c r="AP98" i="7"/>
  <c r="AQ98" i="7"/>
  <c r="AR98" i="7"/>
  <c r="AS98" i="7"/>
  <c r="AT98" i="7"/>
  <c r="AU98" i="7"/>
  <c r="AV98" i="7"/>
  <c r="AW98" i="7"/>
  <c r="AX98" i="7"/>
  <c r="AY98" i="7"/>
  <c r="AZ98" i="7"/>
  <c r="BA98" i="7"/>
  <c r="BB98" i="7"/>
  <c r="BC98" i="7"/>
  <c r="BD98" i="7"/>
  <c r="BE98" i="7"/>
  <c r="BF98" i="7"/>
  <c r="BG98" i="7"/>
  <c r="BH98" i="7"/>
  <c r="BI98" i="7"/>
  <c r="BJ98" i="7"/>
  <c r="BK98" i="7"/>
  <c r="BL98" i="7"/>
  <c r="BM98" i="7"/>
  <c r="S99" i="7"/>
  <c r="T99" i="7"/>
  <c r="U99" i="7"/>
  <c r="V99" i="7"/>
  <c r="W99" i="7"/>
  <c r="X99" i="7"/>
  <c r="Y99" i="7"/>
  <c r="Z99" i="7"/>
  <c r="AA99" i="7"/>
  <c r="AB99" i="7"/>
  <c r="AC99" i="7"/>
  <c r="AD99" i="7"/>
  <c r="AE99" i="7"/>
  <c r="AF99" i="7"/>
  <c r="AG99" i="7"/>
  <c r="AH99" i="7"/>
  <c r="AI99" i="7"/>
  <c r="AJ99" i="7"/>
  <c r="AK99" i="7"/>
  <c r="AL99" i="7"/>
  <c r="AM99" i="7"/>
  <c r="AN99" i="7"/>
  <c r="AO99" i="7"/>
  <c r="AP99" i="7"/>
  <c r="AQ99" i="7"/>
  <c r="AR99" i="7"/>
  <c r="AS99" i="7"/>
  <c r="AT99" i="7"/>
  <c r="AU99" i="7"/>
  <c r="AV99" i="7"/>
  <c r="AW99" i="7"/>
  <c r="AX99" i="7"/>
  <c r="AY99" i="7"/>
  <c r="AZ99" i="7"/>
  <c r="BA99" i="7"/>
  <c r="BB99" i="7"/>
  <c r="BC99" i="7"/>
  <c r="BD99" i="7"/>
  <c r="BE99" i="7"/>
  <c r="BF99" i="7"/>
  <c r="BG99" i="7"/>
  <c r="BH99" i="7"/>
  <c r="BI99" i="7"/>
  <c r="BJ99" i="7"/>
  <c r="BK99" i="7"/>
  <c r="BL99" i="7"/>
  <c r="BM99" i="7"/>
  <c r="S100" i="7"/>
  <c r="T100" i="7"/>
  <c r="U100" i="7"/>
  <c r="V100" i="7"/>
  <c r="W100" i="7"/>
  <c r="X100" i="7"/>
  <c r="Y100" i="7"/>
  <c r="Z100" i="7"/>
  <c r="AA100" i="7"/>
  <c r="AB100" i="7"/>
  <c r="AC100" i="7"/>
  <c r="AD100" i="7"/>
  <c r="AE100" i="7"/>
  <c r="AF100" i="7"/>
  <c r="AG100" i="7"/>
  <c r="AH100" i="7"/>
  <c r="AI100" i="7"/>
  <c r="AJ100" i="7"/>
  <c r="AK100" i="7"/>
  <c r="AL100" i="7"/>
  <c r="AM100" i="7"/>
  <c r="AN100" i="7"/>
  <c r="AO100" i="7"/>
  <c r="AP100" i="7"/>
  <c r="AQ100" i="7"/>
  <c r="AR100" i="7"/>
  <c r="AS100" i="7"/>
  <c r="AT100" i="7"/>
  <c r="AU100" i="7"/>
  <c r="AV100" i="7"/>
  <c r="AW100" i="7"/>
  <c r="AX100" i="7"/>
  <c r="AY100" i="7"/>
  <c r="AZ100" i="7"/>
  <c r="BA100" i="7"/>
  <c r="BB100" i="7"/>
  <c r="BC100" i="7"/>
  <c r="BD100" i="7"/>
  <c r="BE100" i="7"/>
  <c r="BF100" i="7"/>
  <c r="BG100" i="7"/>
  <c r="BH100" i="7"/>
  <c r="BI100" i="7"/>
  <c r="BJ100" i="7"/>
  <c r="BK100" i="7"/>
  <c r="BL100" i="7"/>
  <c r="BM100" i="7"/>
  <c r="S101" i="7"/>
  <c r="T101" i="7"/>
  <c r="U101" i="7"/>
  <c r="V101" i="7"/>
  <c r="W101" i="7"/>
  <c r="X101" i="7"/>
  <c r="Y101" i="7"/>
  <c r="Z101" i="7"/>
  <c r="AA101" i="7"/>
  <c r="AB101" i="7"/>
  <c r="AC101" i="7"/>
  <c r="AD101" i="7"/>
  <c r="AE101" i="7"/>
  <c r="AF101" i="7"/>
  <c r="AG101" i="7"/>
  <c r="AH101" i="7"/>
  <c r="AI101" i="7"/>
  <c r="AJ101" i="7"/>
  <c r="AK101" i="7"/>
  <c r="AL101" i="7"/>
  <c r="AM101" i="7"/>
  <c r="AN101" i="7"/>
  <c r="AO101" i="7"/>
  <c r="AP101" i="7"/>
  <c r="AQ101" i="7"/>
  <c r="AR101" i="7"/>
  <c r="AS101" i="7"/>
  <c r="AT101" i="7"/>
  <c r="AU101" i="7"/>
  <c r="AV101" i="7"/>
  <c r="AW101" i="7"/>
  <c r="AX101" i="7"/>
  <c r="AY101" i="7"/>
  <c r="AZ101" i="7"/>
  <c r="BA101" i="7"/>
  <c r="BB101" i="7"/>
  <c r="BC101" i="7"/>
  <c r="BD101" i="7"/>
  <c r="BE101" i="7"/>
  <c r="BF101" i="7"/>
  <c r="BG101" i="7"/>
  <c r="BH101" i="7"/>
  <c r="BI101" i="7"/>
  <c r="BJ101" i="7"/>
  <c r="BK101" i="7"/>
  <c r="BL101" i="7"/>
  <c r="BM101" i="7"/>
  <c r="S102" i="7"/>
  <c r="T102" i="7"/>
  <c r="U102" i="7"/>
  <c r="V102" i="7"/>
  <c r="W102" i="7"/>
  <c r="X102" i="7"/>
  <c r="Y102" i="7"/>
  <c r="Z102" i="7"/>
  <c r="AA102" i="7"/>
  <c r="AB102" i="7"/>
  <c r="AC102" i="7"/>
  <c r="AD102" i="7"/>
  <c r="AE102" i="7"/>
  <c r="AF102" i="7"/>
  <c r="AG102" i="7"/>
  <c r="AH102" i="7"/>
  <c r="AI102" i="7"/>
  <c r="AJ102" i="7"/>
  <c r="AK102" i="7"/>
  <c r="AL102" i="7"/>
  <c r="AM102" i="7"/>
  <c r="AN102" i="7"/>
  <c r="AO102" i="7"/>
  <c r="AP102" i="7"/>
  <c r="AQ102" i="7"/>
  <c r="AR102" i="7"/>
  <c r="AS102" i="7"/>
  <c r="AT102" i="7"/>
  <c r="AU102" i="7"/>
  <c r="AV102" i="7"/>
  <c r="AW102" i="7"/>
  <c r="AX102" i="7"/>
  <c r="AY102" i="7"/>
  <c r="AZ102" i="7"/>
  <c r="BA102" i="7"/>
  <c r="BB102" i="7"/>
  <c r="BC102" i="7"/>
  <c r="BD102" i="7"/>
  <c r="BE102" i="7"/>
  <c r="BF102" i="7"/>
  <c r="BG102" i="7"/>
  <c r="BH102" i="7"/>
  <c r="BI102" i="7"/>
  <c r="BJ102" i="7"/>
  <c r="BK102" i="7"/>
  <c r="BL102" i="7"/>
  <c r="BM102" i="7"/>
  <c r="S103" i="7"/>
  <c r="T103" i="7"/>
  <c r="U103" i="7"/>
  <c r="V103" i="7"/>
  <c r="W103" i="7"/>
  <c r="X103" i="7"/>
  <c r="Y103" i="7"/>
  <c r="Z103" i="7"/>
  <c r="AA103" i="7"/>
  <c r="AB103" i="7"/>
  <c r="AC103" i="7"/>
  <c r="AD103" i="7"/>
  <c r="AE103" i="7"/>
  <c r="AF103" i="7"/>
  <c r="AG103" i="7"/>
  <c r="AH103" i="7"/>
  <c r="AI103" i="7"/>
  <c r="AJ103" i="7"/>
  <c r="AK103" i="7"/>
  <c r="AL103" i="7"/>
  <c r="AM103" i="7"/>
  <c r="AN103" i="7"/>
  <c r="AO103" i="7"/>
  <c r="AP103" i="7"/>
  <c r="AQ103" i="7"/>
  <c r="AR103" i="7"/>
  <c r="AS103" i="7"/>
  <c r="AT103" i="7"/>
  <c r="AU103" i="7"/>
  <c r="AV103" i="7"/>
  <c r="AW103" i="7"/>
  <c r="AX103" i="7"/>
  <c r="AY103" i="7"/>
  <c r="AZ103" i="7"/>
  <c r="BA103" i="7"/>
  <c r="BB103" i="7"/>
  <c r="BC103" i="7"/>
  <c r="BD103" i="7"/>
  <c r="BE103" i="7"/>
  <c r="BF103" i="7"/>
  <c r="BG103" i="7"/>
  <c r="BH103" i="7"/>
  <c r="BI103" i="7"/>
  <c r="BJ103" i="7"/>
  <c r="BK103" i="7"/>
  <c r="BL103" i="7"/>
  <c r="BM103" i="7"/>
  <c r="S104" i="7"/>
  <c r="T104" i="7"/>
  <c r="U104" i="7"/>
  <c r="V104" i="7"/>
  <c r="W104" i="7"/>
  <c r="X104" i="7"/>
  <c r="Y104" i="7"/>
  <c r="Z104" i="7"/>
  <c r="AA104" i="7"/>
  <c r="AB104" i="7"/>
  <c r="AC104" i="7"/>
  <c r="AD104" i="7"/>
  <c r="AE104" i="7"/>
  <c r="AF104" i="7"/>
  <c r="AG104" i="7"/>
  <c r="AH104" i="7"/>
  <c r="AI104" i="7"/>
  <c r="AJ104" i="7"/>
  <c r="AK104" i="7"/>
  <c r="AL104" i="7"/>
  <c r="AM104" i="7"/>
  <c r="AN104" i="7"/>
  <c r="AO104" i="7"/>
  <c r="AP104" i="7"/>
  <c r="AQ104" i="7"/>
  <c r="AR104" i="7"/>
  <c r="AS104" i="7"/>
  <c r="AT104" i="7"/>
  <c r="AU104" i="7"/>
  <c r="AV104" i="7"/>
  <c r="AW104" i="7"/>
  <c r="AX104" i="7"/>
  <c r="AY104" i="7"/>
  <c r="AZ104" i="7"/>
  <c r="BA104" i="7"/>
  <c r="BB104" i="7"/>
  <c r="BC104" i="7"/>
  <c r="BD104" i="7"/>
  <c r="BE104" i="7"/>
  <c r="BF104" i="7"/>
  <c r="BG104" i="7"/>
  <c r="BH104" i="7"/>
  <c r="BI104" i="7"/>
  <c r="BJ104" i="7"/>
  <c r="BK104" i="7"/>
  <c r="BL104" i="7"/>
  <c r="BM104" i="7"/>
  <c r="S105" i="7"/>
  <c r="T105" i="7"/>
  <c r="U105" i="7"/>
  <c r="V105" i="7"/>
  <c r="W105" i="7"/>
  <c r="X105" i="7"/>
  <c r="Y105" i="7"/>
  <c r="Z105" i="7"/>
  <c r="AA105" i="7"/>
  <c r="AB105" i="7"/>
  <c r="AC105" i="7"/>
  <c r="AD105" i="7"/>
  <c r="AE105" i="7"/>
  <c r="AF105" i="7"/>
  <c r="AG105" i="7"/>
  <c r="AH105" i="7"/>
  <c r="AI105" i="7"/>
  <c r="AJ105" i="7"/>
  <c r="AK105" i="7"/>
  <c r="AL105" i="7"/>
  <c r="AM105" i="7"/>
  <c r="AN105" i="7"/>
  <c r="AO105" i="7"/>
  <c r="AP105" i="7"/>
  <c r="AQ105" i="7"/>
  <c r="AR105" i="7"/>
  <c r="AS105" i="7"/>
  <c r="AT105" i="7"/>
  <c r="AU105" i="7"/>
  <c r="AV105" i="7"/>
  <c r="AW105" i="7"/>
  <c r="AX105" i="7"/>
  <c r="AY105" i="7"/>
  <c r="AZ105" i="7"/>
  <c r="BA105" i="7"/>
  <c r="BB105" i="7"/>
  <c r="BC105" i="7"/>
  <c r="BD105" i="7"/>
  <c r="BE105" i="7"/>
  <c r="BF105" i="7"/>
  <c r="BG105" i="7"/>
  <c r="BH105" i="7"/>
  <c r="BI105" i="7"/>
  <c r="BJ105" i="7"/>
  <c r="BK105" i="7"/>
  <c r="BL105" i="7"/>
  <c r="BM105" i="7"/>
  <c r="H95" i="7" l="1"/>
  <c r="H80" i="7"/>
  <c r="H79" i="7"/>
  <c r="H78" i="7"/>
  <c r="H77" i="7"/>
  <c r="H76" i="7"/>
  <c r="H75" i="7"/>
  <c r="H74" i="7"/>
  <c r="H73" i="7"/>
  <c r="H72" i="7"/>
  <c r="H71" i="7"/>
  <c r="H70" i="7"/>
  <c r="H69" i="7"/>
  <c r="H68" i="7"/>
  <c r="H67" i="7"/>
  <c r="H63" i="7"/>
  <c r="H62" i="7"/>
  <c r="H103" i="7"/>
  <c r="H99" i="7"/>
  <c r="H61" i="7"/>
  <c r="H60" i="7"/>
  <c r="H100" i="7"/>
  <c r="H96" i="7"/>
  <c r="H81" i="7"/>
  <c r="H58" i="7"/>
  <c r="H66" i="7"/>
  <c r="H64" i="7"/>
  <c r="H104" i="7"/>
  <c r="H101" i="7"/>
  <c r="H97" i="7"/>
  <c r="H93" i="7"/>
  <c r="H92" i="7"/>
  <c r="H91" i="7"/>
  <c r="H90" i="7"/>
  <c r="H89" i="7"/>
  <c r="H88" i="7"/>
  <c r="H87" i="7"/>
  <c r="H86" i="7"/>
  <c r="H85" i="7"/>
  <c r="H84" i="7"/>
  <c r="H83" i="7"/>
  <c r="H82" i="7"/>
  <c r="H65" i="7"/>
  <c r="H59" i="7"/>
  <c r="H105" i="7"/>
  <c r="H102" i="7"/>
  <c r="H98" i="7"/>
  <c r="H94" i="7"/>
  <c r="E93" i="7"/>
  <c r="E58" i="7"/>
  <c r="F58" i="7"/>
  <c r="G58" i="7"/>
  <c r="I58" i="7" s="1"/>
  <c r="L58" i="7"/>
  <c r="O7" i="4"/>
  <c r="P7" i="4"/>
  <c r="M4" i="10" l="1"/>
  <c r="U174" i="13" l="1" a="1"/>
  <c r="U174" i="13" s="1"/>
  <c r="U139" i="13" a="1"/>
  <c r="U7" i="13" a="1"/>
  <c r="K11" i="10"/>
  <c r="K25" i="10"/>
  <c r="K41" i="10"/>
  <c r="K59" i="10"/>
  <c r="K60" i="10"/>
  <c r="K86" i="10"/>
  <c r="K90" i="10"/>
  <c r="K100" i="10"/>
  <c r="K107" i="10"/>
  <c r="K125" i="10"/>
  <c r="K130" i="10"/>
  <c r="K142" i="10"/>
  <c r="U7" i="13" l="1"/>
  <c r="V16" i="13"/>
  <c r="V158" i="13"/>
  <c r="T157" i="13"/>
  <c r="S157" i="13" s="1"/>
  <c r="T163" i="13"/>
  <c r="S163" i="13" s="1"/>
  <c r="T162" i="13"/>
  <c r="S162" i="13" s="1"/>
  <c r="T161" i="13"/>
  <c r="S161" i="13" s="1"/>
  <c r="V156" i="13"/>
  <c r="V165" i="13"/>
  <c r="T160" i="13"/>
  <c r="S160" i="13" s="1"/>
  <c r="T156" i="13"/>
  <c r="S156" i="13" s="1"/>
  <c r="V164" i="13"/>
  <c r="T159" i="13"/>
  <c r="S159" i="13" s="1"/>
  <c r="T164" i="13"/>
  <c r="S164" i="13" s="1"/>
  <c r="V163" i="13"/>
  <c r="T158" i="13"/>
  <c r="S158" i="13" s="1"/>
  <c r="V160" i="13"/>
  <c r="W160" i="13" s="1"/>
  <c r="X160" i="13" s="1"/>
  <c r="Y160" i="13" s="1"/>
  <c r="V162" i="13"/>
  <c r="T165" i="13"/>
  <c r="S165" i="13" s="1"/>
  <c r="V161" i="13"/>
  <c r="V159" i="13"/>
  <c r="V157" i="13"/>
  <c r="U139" i="13"/>
  <c r="V172" i="13"/>
  <c r="W172" i="13" s="1"/>
  <c r="X172" i="13" s="1"/>
  <c r="Y172" i="13" s="1"/>
  <c r="T172" i="13"/>
  <c r="S172" i="13" s="1"/>
  <c r="AQ120" i="3"/>
  <c r="AR120" i="3"/>
  <c r="AS120" i="3"/>
  <c r="AT120" i="3"/>
  <c r="AU120" i="3"/>
  <c r="AV120" i="3"/>
  <c r="AW120" i="3"/>
  <c r="AX120" i="3"/>
  <c r="AY120" i="3"/>
  <c r="AZ120" i="3"/>
  <c r="BA120" i="3"/>
  <c r="BB120" i="3"/>
  <c r="AW189" i="3"/>
  <c r="AX189" i="3"/>
  <c r="AY189" i="3"/>
  <c r="AZ189" i="3"/>
  <c r="BA189" i="3"/>
  <c r="BB189" i="3"/>
  <c r="AQ189" i="3"/>
  <c r="AR189" i="3"/>
  <c r="AS189" i="3"/>
  <c r="AT189" i="3"/>
  <c r="AU189" i="3"/>
  <c r="AV189" i="3"/>
  <c r="AP189" i="3"/>
  <c r="AE189" i="3"/>
  <c r="AD189" i="3"/>
  <c r="AQ187" i="3"/>
  <c r="AR187" i="3"/>
  <c r="AS187" i="3"/>
  <c r="AT187" i="3"/>
  <c r="AU187" i="3"/>
  <c r="AV187" i="3"/>
  <c r="AW187" i="3"/>
  <c r="AX187" i="3"/>
  <c r="AY187" i="3"/>
  <c r="AZ187" i="3"/>
  <c r="BA187" i="3"/>
  <c r="BB187" i="3"/>
  <c r="AQ176" i="3"/>
  <c r="AR176" i="3"/>
  <c r="AS176" i="3"/>
  <c r="AT176" i="3"/>
  <c r="AU176" i="3"/>
  <c r="AV176" i="3"/>
  <c r="AW176" i="3"/>
  <c r="AX176" i="3"/>
  <c r="AY176" i="3"/>
  <c r="AZ176" i="3"/>
  <c r="BA176" i="3"/>
  <c r="BB176" i="3"/>
  <c r="AQ161" i="3"/>
  <c r="AR161" i="3"/>
  <c r="AS161" i="3"/>
  <c r="AT161" i="3"/>
  <c r="AU161" i="3"/>
  <c r="AV161" i="3"/>
  <c r="AW161" i="3"/>
  <c r="AX161" i="3"/>
  <c r="AY161" i="3"/>
  <c r="AZ161" i="3"/>
  <c r="BA161" i="3"/>
  <c r="BB161" i="3"/>
  <c r="AQ154" i="3"/>
  <c r="AR154" i="3"/>
  <c r="AS154" i="3"/>
  <c r="AT154" i="3"/>
  <c r="AU154" i="3"/>
  <c r="AV154" i="3"/>
  <c r="AW154" i="3"/>
  <c r="AX154" i="3"/>
  <c r="AY154" i="3"/>
  <c r="AZ154" i="3"/>
  <c r="BA154" i="3"/>
  <c r="BB154" i="3"/>
  <c r="AQ124" i="3"/>
  <c r="AR124" i="3"/>
  <c r="AS124" i="3"/>
  <c r="AT124" i="3"/>
  <c r="AU124" i="3"/>
  <c r="AV124" i="3"/>
  <c r="AW124" i="3"/>
  <c r="AX124" i="3"/>
  <c r="AY124" i="3"/>
  <c r="AZ124" i="3"/>
  <c r="BA124" i="3"/>
  <c r="BB124" i="3"/>
  <c r="AQ114" i="3"/>
  <c r="AR114" i="3"/>
  <c r="AS114" i="3"/>
  <c r="AT114" i="3"/>
  <c r="AU114" i="3"/>
  <c r="AV114" i="3"/>
  <c r="AW114" i="3"/>
  <c r="AX114" i="3"/>
  <c r="AY114" i="3"/>
  <c r="AZ114" i="3"/>
  <c r="BA114" i="3"/>
  <c r="BB114" i="3"/>
  <c r="AQ86" i="3"/>
  <c r="AR86" i="3"/>
  <c r="AS86" i="3"/>
  <c r="AT86" i="3"/>
  <c r="AU86" i="3"/>
  <c r="AV86" i="3"/>
  <c r="AW86" i="3"/>
  <c r="AX86" i="3"/>
  <c r="AY86" i="3"/>
  <c r="AZ86" i="3"/>
  <c r="BA86" i="3"/>
  <c r="BB86" i="3"/>
  <c r="AQ66" i="3"/>
  <c r="AR66" i="3"/>
  <c r="AS66" i="3"/>
  <c r="AT66" i="3"/>
  <c r="AU66" i="3"/>
  <c r="AV66" i="3"/>
  <c r="AW66" i="3"/>
  <c r="AX66" i="3"/>
  <c r="AY66" i="3"/>
  <c r="AZ66" i="3"/>
  <c r="BA66" i="3"/>
  <c r="BB66" i="3"/>
  <c r="AQ59" i="3"/>
  <c r="AR59" i="3"/>
  <c r="AS59" i="3"/>
  <c r="AT59" i="3"/>
  <c r="AU59" i="3"/>
  <c r="AV59" i="3"/>
  <c r="AW59" i="3"/>
  <c r="AX59" i="3"/>
  <c r="AY59" i="3"/>
  <c r="AZ59" i="3"/>
  <c r="BA59" i="3"/>
  <c r="BB59" i="3"/>
  <c r="AQ54" i="3"/>
  <c r="AR54" i="3"/>
  <c r="AS54" i="3"/>
  <c r="AT54" i="3"/>
  <c r="AU54" i="3"/>
  <c r="AV54" i="3"/>
  <c r="AW54" i="3"/>
  <c r="AX54" i="3"/>
  <c r="AY54" i="3"/>
  <c r="AZ54" i="3"/>
  <c r="BA54" i="3"/>
  <c r="BB54" i="3"/>
  <c r="AQ48" i="3"/>
  <c r="AR48" i="3"/>
  <c r="AS48" i="3"/>
  <c r="AT48" i="3"/>
  <c r="AU48" i="3"/>
  <c r="AV48" i="3"/>
  <c r="AW48" i="3"/>
  <c r="AX48" i="3"/>
  <c r="AY48" i="3"/>
  <c r="AZ48" i="3"/>
  <c r="BA48" i="3"/>
  <c r="BB48" i="3"/>
  <c r="AQ39" i="3"/>
  <c r="AR39" i="3"/>
  <c r="AS39" i="3"/>
  <c r="AT39" i="3"/>
  <c r="AU39" i="3"/>
  <c r="AV39" i="3"/>
  <c r="AW39" i="3"/>
  <c r="AX39" i="3"/>
  <c r="AY39" i="3"/>
  <c r="AZ39" i="3"/>
  <c r="BA39" i="3"/>
  <c r="BB39" i="3"/>
  <c r="AP39" i="3"/>
  <c r="AG31" i="3"/>
  <c r="AH31" i="3"/>
  <c r="AI31" i="3"/>
  <c r="AJ31" i="3"/>
  <c r="AK31" i="3"/>
  <c r="AL31" i="3"/>
  <c r="AM31" i="3"/>
  <c r="AF31" i="3"/>
  <c r="AE31" i="3"/>
  <c r="AO31" i="3"/>
  <c r="AP31" i="3"/>
  <c r="AQ31" i="3"/>
  <c r="AR31" i="3"/>
  <c r="AS31" i="3"/>
  <c r="AT31" i="3"/>
  <c r="AU31" i="3"/>
  <c r="AV31" i="3"/>
  <c r="AW31" i="3"/>
  <c r="AX31" i="3"/>
  <c r="AY31" i="3"/>
  <c r="AZ31" i="3"/>
  <c r="BA31" i="3"/>
  <c r="BB31" i="3"/>
  <c r="AN31" i="3"/>
  <c r="AQ21" i="3"/>
  <c r="AR21" i="3"/>
  <c r="AS21" i="3"/>
  <c r="AT21" i="3"/>
  <c r="AU21" i="3"/>
  <c r="AV21" i="3"/>
  <c r="AV192" i="3" s="1"/>
  <c r="AW21" i="3"/>
  <c r="AX21" i="3"/>
  <c r="AY21" i="3"/>
  <c r="AZ21" i="3"/>
  <c r="BA21" i="3"/>
  <c r="BB21" i="3"/>
  <c r="AP21" i="3"/>
  <c r="Z160" i="13" l="1"/>
  <c r="AA160" i="13"/>
  <c r="AA172" i="13"/>
  <c r="AB172" i="13" s="1"/>
  <c r="Z172" i="13"/>
  <c r="BB192" i="3"/>
  <c r="AZ192" i="3"/>
  <c r="AX192" i="3"/>
  <c r="AY192" i="3"/>
  <c r="AU192" i="3"/>
  <c r="AQ192" i="3"/>
  <c r="AR192" i="3"/>
  <c r="AT192" i="3"/>
  <c r="BA192" i="3"/>
  <c r="AW192" i="3"/>
  <c r="AS192" i="3"/>
  <c r="R112" i="7"/>
  <c r="T72" i="13"/>
  <c r="S72" i="13" s="1"/>
  <c r="V72" i="13"/>
  <c r="W72" i="13" s="1"/>
  <c r="X72" i="13" s="1"/>
  <c r="Y72" i="13" s="1"/>
  <c r="R139" i="7"/>
  <c r="AA72" i="13" l="1"/>
  <c r="AB72" i="13" s="1"/>
  <c r="AD72" i="13" s="1"/>
  <c r="Z72" i="13"/>
  <c r="AE72" i="13" l="1"/>
  <c r="AF72" i="13" s="1"/>
  <c r="AG72" i="13" s="1"/>
  <c r="R57" i="7"/>
  <c r="R56" i="7"/>
  <c r="R55" i="7"/>
  <c r="R54" i="7"/>
  <c r="R53" i="7"/>
  <c r="R52" i="7"/>
  <c r="R51" i="7"/>
  <c r="R50" i="7"/>
  <c r="R49" i="7"/>
  <c r="R48" i="7"/>
  <c r="R47" i="7"/>
  <c r="R46" i="7"/>
  <c r="R45" i="7"/>
  <c r="R44" i="7"/>
  <c r="R43" i="7"/>
  <c r="R42" i="7"/>
  <c r="R41" i="7"/>
  <c r="R40" i="7"/>
  <c r="R39" i="7"/>
  <c r="R38" i="7"/>
  <c r="R37" i="7"/>
  <c r="R36" i="7"/>
  <c r="R35" i="7"/>
  <c r="R34" i="7"/>
  <c r="R33" i="7"/>
  <c r="R32" i="7"/>
  <c r="R31" i="7"/>
  <c r="R30" i="7"/>
  <c r="R29" i="7"/>
  <c r="R28" i="7"/>
  <c r="R27" i="7"/>
  <c r="R26" i="7"/>
  <c r="R25" i="7"/>
  <c r="R24" i="7"/>
  <c r="R23" i="7"/>
  <c r="R22" i="7"/>
  <c r="R21" i="7"/>
  <c r="R19" i="7"/>
  <c r="R18" i="7"/>
  <c r="R17" i="7"/>
  <c r="R16" i="7"/>
  <c r="R15" i="7"/>
  <c r="R14" i="7"/>
  <c r="R13" i="7"/>
  <c r="R12" i="7"/>
  <c r="R11" i="7"/>
  <c r="R10" i="7"/>
  <c r="R9" i="7"/>
  <c r="R8" i="7"/>
  <c r="R7" i="7"/>
  <c r="R144" i="7"/>
  <c r="R143" i="7"/>
  <c r="R142" i="7"/>
  <c r="R141" i="7"/>
  <c r="R140" i="7"/>
  <c r="R138" i="7"/>
  <c r="R137" i="7"/>
  <c r="R136" i="7"/>
  <c r="R135" i="7"/>
  <c r="R134" i="7"/>
  <c r="R133" i="7"/>
  <c r="R132" i="7"/>
  <c r="R131" i="7"/>
  <c r="R130" i="7"/>
  <c r="R129" i="7"/>
  <c r="R128" i="7"/>
  <c r="R127" i="7"/>
  <c r="R126" i="7"/>
  <c r="R125" i="7"/>
  <c r="R124" i="7"/>
  <c r="R123" i="7"/>
  <c r="R122" i="7"/>
  <c r="R121" i="7"/>
  <c r="R120" i="7"/>
  <c r="R119" i="7"/>
  <c r="R118" i="7"/>
  <c r="R117" i="7"/>
  <c r="R116" i="7"/>
  <c r="R115" i="7"/>
  <c r="R114" i="7"/>
  <c r="R113" i="7"/>
  <c r="AG114" i="3" l="1"/>
  <c r="H176" i="3"/>
  <c r="G176" i="3"/>
  <c r="AE161" i="3" l="1"/>
  <c r="AP154" i="3"/>
  <c r="AG154" i="3"/>
  <c r="AF154" i="3"/>
  <c r="AH154" i="3"/>
  <c r="AI154" i="3"/>
  <c r="AJ154" i="3"/>
  <c r="AK154" i="3"/>
  <c r="AL154" i="3"/>
  <c r="AM154" i="3"/>
  <c r="AN154" i="3"/>
  <c r="AO154" i="3"/>
  <c r="AE154" i="3"/>
  <c r="AP201" i="3"/>
  <c r="M5" i="7" l="1"/>
  <c r="M4" i="7"/>
  <c r="M58" i="7" l="1"/>
  <c r="N58" i="7" s="1"/>
  <c r="G36" i="13"/>
  <c r="F36" i="13"/>
  <c r="A33" i="13"/>
  <c r="A34" i="13" s="1"/>
  <c r="A35" i="13" s="1"/>
  <c r="A47" i="13" l="1"/>
  <c r="A14" i="13"/>
  <c r="A462" i="13"/>
  <c r="A463" i="13" s="1"/>
  <c r="A464" i="13" s="1"/>
  <c r="A465" i="13" s="1"/>
  <c r="A429" i="13"/>
  <c r="A430" i="13" s="1"/>
  <c r="A396" i="13"/>
  <c r="A370" i="13"/>
  <c r="A344" i="13"/>
  <c r="A345" i="13" s="1"/>
  <c r="A346" i="13" s="1"/>
  <c r="A311" i="13"/>
  <c r="A312" i="13" s="1"/>
  <c r="A313" i="13" s="1"/>
  <c r="A314" i="13" s="1"/>
  <c r="A315" i="13" s="1"/>
  <c r="A278" i="13"/>
  <c r="A279" i="13" s="1"/>
  <c r="A280" i="13" s="1"/>
  <c r="A245" i="13"/>
  <c r="A246" i="13" s="1"/>
  <c r="A212" i="13"/>
  <c r="A213" i="13" s="1"/>
  <c r="A214" i="13" s="1"/>
  <c r="A179" i="13"/>
  <c r="A180" i="13" s="1"/>
  <c r="A181" i="13" s="1"/>
  <c r="A146" i="13"/>
  <c r="A147" i="13" s="1"/>
  <c r="A148" i="13" s="1"/>
  <c r="A149" i="13" s="1"/>
  <c r="A150" i="13" s="1"/>
  <c r="A151" i="13" s="1"/>
  <c r="A152" i="13" s="1"/>
  <c r="A153" i="13" s="1"/>
  <c r="A113" i="13"/>
  <c r="A114" i="13" s="1"/>
  <c r="A115" i="13" s="1"/>
  <c r="A80" i="13"/>
  <c r="A48" i="13" l="1"/>
  <c r="A81" i="13"/>
  <c r="A82" i="13" s="1"/>
  <c r="A83" i="13" s="1"/>
  <c r="A116" i="13"/>
  <c r="A117" i="13" s="1"/>
  <c r="A15" i="13"/>
  <c r="A397" i="13"/>
  <c r="S106" i="6"/>
  <c r="S105" i="6"/>
  <c r="A49" i="13" l="1"/>
  <c r="A16" i="13"/>
  <c r="A398" i="13"/>
  <c r="A399" i="13" s="1"/>
  <c r="A400" i="13" s="1"/>
  <c r="A401" i="13" s="1"/>
  <c r="A402" i="13" s="1"/>
  <c r="A403" i="13" s="1"/>
  <c r="A404" i="13" s="1"/>
  <c r="A481" i="13"/>
  <c r="A482" i="13" s="1"/>
  <c r="A483" i="13" s="1"/>
  <c r="A484" i="13" s="1"/>
  <c r="A415" i="13"/>
  <c r="A416" i="13" s="1"/>
  <c r="A417" i="13" s="1"/>
  <c r="A382" i="13"/>
  <c r="A383" i="13" s="1"/>
  <c r="A384" i="13" s="1"/>
  <c r="A356" i="13"/>
  <c r="A357" i="13" s="1"/>
  <c r="A358" i="13" s="1"/>
  <c r="A330" i="13"/>
  <c r="A331" i="13" s="1"/>
  <c r="A332" i="13" s="1"/>
  <c r="A297" i="13"/>
  <c r="A298" i="13" s="1"/>
  <c r="A299" i="13" s="1"/>
  <c r="A264" i="13"/>
  <c r="A265" i="13" s="1"/>
  <c r="A266" i="13" s="1"/>
  <c r="A247" i="13"/>
  <c r="A231" i="13"/>
  <c r="A232" i="13" s="1"/>
  <c r="A233" i="13" s="1"/>
  <c r="A198" i="13"/>
  <c r="A199" i="13" s="1"/>
  <c r="A200" i="13" s="1"/>
  <c r="A132" i="13"/>
  <c r="A133" i="13" s="1"/>
  <c r="A134" i="13" s="1"/>
  <c r="A99" i="13"/>
  <c r="A100" i="13" s="1"/>
  <c r="A101" i="13" s="1"/>
  <c r="A66" i="13"/>
  <c r="A67" i="13" s="1"/>
  <c r="A68" i="13" s="1"/>
  <c r="AD5" i="13"/>
  <c r="AE5" i="13"/>
  <c r="AE4" i="13"/>
  <c r="F12" i="13"/>
  <c r="F26" i="13" s="1"/>
  <c r="N5" i="10"/>
  <c r="N4" i="10"/>
  <c r="M5" i="10"/>
  <c r="M58" i="10" s="1"/>
  <c r="E1" i="10"/>
  <c r="F1" i="10" s="1"/>
  <c r="G1" i="10" s="1"/>
  <c r="H1" i="10" s="1"/>
  <c r="V486" i="13"/>
  <c r="W486" i="13" s="1"/>
  <c r="X486" i="13" s="1"/>
  <c r="Y486" i="13" s="1"/>
  <c r="AA486" i="13" s="1"/>
  <c r="AB486" i="13" s="1"/>
  <c r="V485" i="13"/>
  <c r="W485" i="13" s="1"/>
  <c r="X485" i="13" s="1"/>
  <c r="Y485" i="13" s="1"/>
  <c r="AA485" i="13" s="1"/>
  <c r="AB485" i="13" s="1"/>
  <c r="V484" i="13"/>
  <c r="W484" i="13" s="1"/>
  <c r="X484" i="13" s="1"/>
  <c r="Y484" i="13" s="1"/>
  <c r="AA484" i="13" s="1"/>
  <c r="AB484" i="13" s="1"/>
  <c r="V483" i="13"/>
  <c r="W483" i="13" s="1"/>
  <c r="X483" i="13" s="1"/>
  <c r="Y483" i="13" s="1"/>
  <c r="AA483" i="13" s="1"/>
  <c r="AB483" i="13" s="1"/>
  <c r="V482" i="13"/>
  <c r="W482" i="13" s="1"/>
  <c r="X482" i="13" s="1"/>
  <c r="Y482" i="13" s="1"/>
  <c r="AA482" i="13" s="1"/>
  <c r="AB482" i="13" s="1"/>
  <c r="AD482" i="13" s="1"/>
  <c r="V481" i="13"/>
  <c r="W481" i="13" s="1"/>
  <c r="X481" i="13" s="1"/>
  <c r="Y481" i="13" s="1"/>
  <c r="AA481" i="13" s="1"/>
  <c r="AB481" i="13" s="1"/>
  <c r="V480" i="13"/>
  <c r="W480" i="13" s="1"/>
  <c r="X480" i="13" s="1"/>
  <c r="Y480" i="13" s="1"/>
  <c r="AA480" i="13" s="1"/>
  <c r="AB480" i="13" s="1"/>
  <c r="V479" i="13"/>
  <c r="W479" i="13" s="1"/>
  <c r="X479" i="13" s="1"/>
  <c r="Y479" i="13" s="1"/>
  <c r="AA479" i="13" s="1"/>
  <c r="AB479" i="13" s="1"/>
  <c r="V471" i="13"/>
  <c r="W471" i="13" s="1"/>
  <c r="X471" i="13" s="1"/>
  <c r="Y471" i="13" s="1"/>
  <c r="AA471" i="13" s="1"/>
  <c r="AB471" i="13" s="1"/>
  <c r="V470" i="13"/>
  <c r="W470" i="13" s="1"/>
  <c r="X470" i="13" s="1"/>
  <c r="Y470" i="13" s="1"/>
  <c r="AA470" i="13" s="1"/>
  <c r="AB470" i="13" s="1"/>
  <c r="V469" i="13"/>
  <c r="W469" i="13" s="1"/>
  <c r="X469" i="13" s="1"/>
  <c r="Y469" i="13" s="1"/>
  <c r="AA469" i="13" s="1"/>
  <c r="AB469" i="13" s="1"/>
  <c r="V468" i="13"/>
  <c r="W468" i="13" s="1"/>
  <c r="X468" i="13" s="1"/>
  <c r="Y468" i="13" s="1"/>
  <c r="AA468" i="13" s="1"/>
  <c r="AB468" i="13" s="1"/>
  <c r="V467" i="13"/>
  <c r="W467" i="13" s="1"/>
  <c r="X467" i="13" s="1"/>
  <c r="Y467" i="13" s="1"/>
  <c r="AA467" i="13" s="1"/>
  <c r="AB467" i="13" s="1"/>
  <c r="V466" i="13"/>
  <c r="W466" i="13" s="1"/>
  <c r="X466" i="13" s="1"/>
  <c r="Y466" i="13" s="1"/>
  <c r="AA466" i="13" s="1"/>
  <c r="AB466" i="13" s="1"/>
  <c r="V465" i="13"/>
  <c r="W465" i="13" s="1"/>
  <c r="X465" i="13" s="1"/>
  <c r="Y465" i="13" s="1"/>
  <c r="AA465" i="13" s="1"/>
  <c r="AB465" i="13" s="1"/>
  <c r="V464" i="13"/>
  <c r="W464" i="13" s="1"/>
  <c r="X464" i="13" s="1"/>
  <c r="Y464" i="13" s="1"/>
  <c r="AA464" i="13" s="1"/>
  <c r="AB464" i="13" s="1"/>
  <c r="V463" i="13"/>
  <c r="W463" i="13" s="1"/>
  <c r="X463" i="13" s="1"/>
  <c r="Y463" i="13" s="1"/>
  <c r="AA463" i="13" s="1"/>
  <c r="AB463" i="13" s="1"/>
  <c r="V462" i="13"/>
  <c r="W462" i="13" s="1"/>
  <c r="X462" i="13" s="1"/>
  <c r="Y462" i="13" s="1"/>
  <c r="AA462" i="13" s="1"/>
  <c r="AB462" i="13" s="1"/>
  <c r="V454" i="13"/>
  <c r="W454" i="13" s="1"/>
  <c r="X454" i="13" s="1"/>
  <c r="Y454" i="13" s="1"/>
  <c r="AA454" i="13" s="1"/>
  <c r="AB454" i="13" s="1"/>
  <c r="V453" i="13"/>
  <c r="W453" i="13" s="1"/>
  <c r="X453" i="13" s="1"/>
  <c r="Y453" i="13" s="1"/>
  <c r="AA453" i="13" s="1"/>
  <c r="AB453" i="13" s="1"/>
  <c r="V438" i="13"/>
  <c r="W438" i="13" s="1"/>
  <c r="X438" i="13" s="1"/>
  <c r="Y438" i="13" s="1"/>
  <c r="AA438" i="13" s="1"/>
  <c r="AB438" i="13" s="1"/>
  <c r="V437" i="13"/>
  <c r="W437" i="13" s="1"/>
  <c r="X437" i="13" s="1"/>
  <c r="Y437" i="13" s="1"/>
  <c r="AA437" i="13" s="1"/>
  <c r="AB437" i="13" s="1"/>
  <c r="V436" i="13"/>
  <c r="W436" i="13" s="1"/>
  <c r="X436" i="13" s="1"/>
  <c r="Y436" i="13" s="1"/>
  <c r="AA436" i="13" s="1"/>
  <c r="AB436" i="13" s="1"/>
  <c r="V435" i="13"/>
  <c r="W435" i="13" s="1"/>
  <c r="X435" i="13" s="1"/>
  <c r="Y435" i="13" s="1"/>
  <c r="AA435" i="13" s="1"/>
  <c r="AB435" i="13" s="1"/>
  <c r="V434" i="13"/>
  <c r="W434" i="13" s="1"/>
  <c r="X434" i="13" s="1"/>
  <c r="Y434" i="13" s="1"/>
  <c r="AA434" i="13" s="1"/>
  <c r="AB434" i="13" s="1"/>
  <c r="V433" i="13"/>
  <c r="W433" i="13" s="1"/>
  <c r="X433" i="13" s="1"/>
  <c r="Y433" i="13" s="1"/>
  <c r="AA433" i="13" s="1"/>
  <c r="AB433" i="13" s="1"/>
  <c r="V432" i="13"/>
  <c r="W432" i="13" s="1"/>
  <c r="X432" i="13" s="1"/>
  <c r="Y432" i="13" s="1"/>
  <c r="AA432" i="13" s="1"/>
  <c r="AB432" i="13" s="1"/>
  <c r="V431" i="13"/>
  <c r="W431" i="13" s="1"/>
  <c r="X431" i="13" s="1"/>
  <c r="Y431" i="13" s="1"/>
  <c r="AA431" i="13" s="1"/>
  <c r="AB431" i="13" s="1"/>
  <c r="V430" i="13"/>
  <c r="W430" i="13" s="1"/>
  <c r="X430" i="13" s="1"/>
  <c r="Y430" i="13" s="1"/>
  <c r="AA430" i="13" s="1"/>
  <c r="AB430" i="13" s="1"/>
  <c r="V429" i="13"/>
  <c r="W429" i="13" s="1"/>
  <c r="X429" i="13" s="1"/>
  <c r="Y429" i="13" s="1"/>
  <c r="AA429" i="13" s="1"/>
  <c r="AB429" i="13" s="1"/>
  <c r="V428" i="13"/>
  <c r="W428" i="13" s="1"/>
  <c r="X428" i="13" s="1"/>
  <c r="Y428" i="13" s="1"/>
  <c r="AA428" i="13" s="1"/>
  <c r="AB428" i="13" s="1"/>
  <c r="V427" i="13"/>
  <c r="W427" i="13" s="1"/>
  <c r="X427" i="13" s="1"/>
  <c r="Y427" i="13" s="1"/>
  <c r="AA427" i="13" s="1"/>
  <c r="AB427" i="13" s="1"/>
  <c r="V426" i="13"/>
  <c r="W426" i="13" s="1"/>
  <c r="X426" i="13" s="1"/>
  <c r="Y426" i="13" s="1"/>
  <c r="AA426" i="13" s="1"/>
  <c r="AB426" i="13" s="1"/>
  <c r="V425" i="13"/>
  <c r="W425" i="13" s="1"/>
  <c r="X425" i="13" s="1"/>
  <c r="Y425" i="13" s="1"/>
  <c r="AA425" i="13" s="1"/>
  <c r="AB425" i="13" s="1"/>
  <c r="V422" i="13"/>
  <c r="W422" i="13" s="1"/>
  <c r="X422" i="13" s="1"/>
  <c r="Y422" i="13" s="1"/>
  <c r="AA422" i="13" s="1"/>
  <c r="AB422" i="13" s="1"/>
  <c r="V421" i="13"/>
  <c r="W421" i="13" s="1"/>
  <c r="X421" i="13" s="1"/>
  <c r="Y421" i="13" s="1"/>
  <c r="AA421" i="13" s="1"/>
  <c r="AB421" i="13" s="1"/>
  <c r="V388" i="13"/>
  <c r="W388" i="13" s="1"/>
  <c r="X388" i="13" s="1"/>
  <c r="Y388" i="13" s="1"/>
  <c r="AA388" i="13" s="1"/>
  <c r="AB388" i="13" s="1"/>
  <c r="V387" i="13"/>
  <c r="W387" i="13" s="1"/>
  <c r="X387" i="13" s="1"/>
  <c r="Y387" i="13" s="1"/>
  <c r="AA387" i="13" s="1"/>
  <c r="AB387" i="13" s="1"/>
  <c r="V386" i="13"/>
  <c r="W386" i="13" s="1"/>
  <c r="X386" i="13" s="1"/>
  <c r="Y386" i="13" s="1"/>
  <c r="AA386" i="13" s="1"/>
  <c r="AB386" i="13" s="1"/>
  <c r="V385" i="13"/>
  <c r="W385" i="13" s="1"/>
  <c r="X385" i="13" s="1"/>
  <c r="Y385" i="13" s="1"/>
  <c r="AA385" i="13" s="1"/>
  <c r="AB385" i="13" s="1"/>
  <c r="V384" i="13"/>
  <c r="W384" i="13" s="1"/>
  <c r="X384" i="13" s="1"/>
  <c r="Y384" i="13" s="1"/>
  <c r="AA384" i="13" s="1"/>
  <c r="AB384" i="13" s="1"/>
  <c r="V383" i="13"/>
  <c r="W383" i="13" s="1"/>
  <c r="X383" i="13" s="1"/>
  <c r="Y383" i="13" s="1"/>
  <c r="AA383" i="13" s="1"/>
  <c r="AB383" i="13" s="1"/>
  <c r="V382" i="13"/>
  <c r="W382" i="13" s="1"/>
  <c r="X382" i="13" s="1"/>
  <c r="Y382" i="13" s="1"/>
  <c r="AA382" i="13" s="1"/>
  <c r="AB382" i="13" s="1"/>
  <c r="V381" i="13"/>
  <c r="W381" i="13" s="1"/>
  <c r="X381" i="13" s="1"/>
  <c r="Y381" i="13" s="1"/>
  <c r="AA381" i="13" s="1"/>
  <c r="AB381" i="13" s="1"/>
  <c r="V380" i="13"/>
  <c r="W380" i="13" s="1"/>
  <c r="X380" i="13" s="1"/>
  <c r="Y380" i="13" s="1"/>
  <c r="AA380" i="13" s="1"/>
  <c r="AB380" i="13" s="1"/>
  <c r="V379" i="13"/>
  <c r="W379" i="13" s="1"/>
  <c r="X379" i="13" s="1"/>
  <c r="Y379" i="13" s="1"/>
  <c r="AA379" i="13" s="1"/>
  <c r="AB379" i="13" s="1"/>
  <c r="V378" i="13"/>
  <c r="W378" i="13" s="1"/>
  <c r="X378" i="13" s="1"/>
  <c r="Y378" i="13" s="1"/>
  <c r="AA378" i="13" s="1"/>
  <c r="AB378" i="13" s="1"/>
  <c r="V377" i="13"/>
  <c r="W377" i="13" s="1"/>
  <c r="X377" i="13" s="1"/>
  <c r="Y377" i="13" s="1"/>
  <c r="AA377" i="13" s="1"/>
  <c r="AB377" i="13" s="1"/>
  <c r="V376" i="13"/>
  <c r="W376" i="13" s="1"/>
  <c r="X376" i="13" s="1"/>
  <c r="Y376" i="13" s="1"/>
  <c r="AA376" i="13" s="1"/>
  <c r="AB376" i="13" s="1"/>
  <c r="V375" i="13"/>
  <c r="W375" i="13" s="1"/>
  <c r="X375" i="13" s="1"/>
  <c r="Y375" i="13" s="1"/>
  <c r="AA375" i="13" s="1"/>
  <c r="AB375" i="13" s="1"/>
  <c r="V374" i="13"/>
  <c r="W374" i="13" s="1"/>
  <c r="X374" i="13" s="1"/>
  <c r="Y374" i="13" s="1"/>
  <c r="AA374" i="13" s="1"/>
  <c r="AB374" i="13" s="1"/>
  <c r="V373" i="13"/>
  <c r="W373" i="13" s="1"/>
  <c r="X373" i="13" s="1"/>
  <c r="Y373" i="13" s="1"/>
  <c r="AA373" i="13" s="1"/>
  <c r="AB373" i="13" s="1"/>
  <c r="V372" i="13"/>
  <c r="W372" i="13" s="1"/>
  <c r="X372" i="13" s="1"/>
  <c r="Y372" i="13" s="1"/>
  <c r="AA372" i="13" s="1"/>
  <c r="AB372" i="13" s="1"/>
  <c r="V371" i="13"/>
  <c r="W371" i="13" s="1"/>
  <c r="X371" i="13" s="1"/>
  <c r="Y371" i="13" s="1"/>
  <c r="AA371" i="13" s="1"/>
  <c r="AB371" i="13" s="1"/>
  <c r="V370" i="13"/>
  <c r="W370" i="13" s="1"/>
  <c r="X370" i="13" s="1"/>
  <c r="Y370" i="13" s="1"/>
  <c r="AA370" i="13" s="1"/>
  <c r="AB370" i="13" s="1"/>
  <c r="V369" i="13"/>
  <c r="W369" i="13" s="1"/>
  <c r="X369" i="13" s="1"/>
  <c r="Y369" i="13" s="1"/>
  <c r="AA369" i="13" s="1"/>
  <c r="AB369" i="13" s="1"/>
  <c r="V368" i="13"/>
  <c r="W368" i="13" s="1"/>
  <c r="X368" i="13" s="1"/>
  <c r="Y368" i="13" s="1"/>
  <c r="AA368" i="13" s="1"/>
  <c r="AB368" i="13" s="1"/>
  <c r="V367" i="13"/>
  <c r="W367" i="13" s="1"/>
  <c r="X367" i="13" s="1"/>
  <c r="Y367" i="13" s="1"/>
  <c r="AA367" i="13" s="1"/>
  <c r="AB367" i="13" s="1"/>
  <c r="V366" i="13"/>
  <c r="W366" i="13" s="1"/>
  <c r="X366" i="13" s="1"/>
  <c r="Y366" i="13" s="1"/>
  <c r="AA366" i="13" s="1"/>
  <c r="AB366" i="13" s="1"/>
  <c r="V365" i="13"/>
  <c r="W365" i="13" s="1"/>
  <c r="X365" i="13" s="1"/>
  <c r="Y365" i="13" s="1"/>
  <c r="AA365" i="13" s="1"/>
  <c r="AB365" i="13" s="1"/>
  <c r="V363" i="13"/>
  <c r="W363" i="13" s="1"/>
  <c r="X363" i="13" s="1"/>
  <c r="Y363" i="13" s="1"/>
  <c r="AA363" i="13" s="1"/>
  <c r="AB363" i="13" s="1"/>
  <c r="V362" i="13"/>
  <c r="W362" i="13" s="1"/>
  <c r="X362" i="13" s="1"/>
  <c r="Y362" i="13" s="1"/>
  <c r="AA362" i="13" s="1"/>
  <c r="AB362" i="13" s="1"/>
  <c r="V361" i="13"/>
  <c r="W361" i="13" s="1"/>
  <c r="X361" i="13" s="1"/>
  <c r="Y361" i="13" s="1"/>
  <c r="AA361" i="13" s="1"/>
  <c r="AB361" i="13" s="1"/>
  <c r="V360" i="13"/>
  <c r="W360" i="13" s="1"/>
  <c r="X360" i="13" s="1"/>
  <c r="Y360" i="13" s="1"/>
  <c r="AA360" i="13" s="1"/>
  <c r="AB360" i="13" s="1"/>
  <c r="V359" i="13"/>
  <c r="W359" i="13" s="1"/>
  <c r="X359" i="13" s="1"/>
  <c r="Y359" i="13" s="1"/>
  <c r="AA359" i="13" s="1"/>
  <c r="AB359" i="13" s="1"/>
  <c r="V358" i="13"/>
  <c r="W358" i="13" s="1"/>
  <c r="X358" i="13" s="1"/>
  <c r="Y358" i="13" s="1"/>
  <c r="AA358" i="13" s="1"/>
  <c r="AB358" i="13" s="1"/>
  <c r="V357" i="13"/>
  <c r="W357" i="13" s="1"/>
  <c r="X357" i="13" s="1"/>
  <c r="Y357" i="13" s="1"/>
  <c r="AA357" i="13" s="1"/>
  <c r="AB357" i="13" s="1"/>
  <c r="V356" i="13"/>
  <c r="W356" i="13" s="1"/>
  <c r="X356" i="13" s="1"/>
  <c r="Y356" i="13" s="1"/>
  <c r="AA356" i="13" s="1"/>
  <c r="AB356" i="13" s="1"/>
  <c r="V355" i="13"/>
  <c r="W355" i="13" s="1"/>
  <c r="X355" i="13" s="1"/>
  <c r="Y355" i="13" s="1"/>
  <c r="AA355" i="13" s="1"/>
  <c r="AB355" i="13" s="1"/>
  <c r="V354" i="13"/>
  <c r="W354" i="13" s="1"/>
  <c r="X354" i="13" s="1"/>
  <c r="Y354" i="13" s="1"/>
  <c r="AA354" i="13" s="1"/>
  <c r="AB354" i="13" s="1"/>
  <c r="V336" i="13"/>
  <c r="W336" i="13" s="1"/>
  <c r="X336" i="13" s="1"/>
  <c r="Y336" i="13" s="1"/>
  <c r="AA336" i="13" s="1"/>
  <c r="AB336" i="13" s="1"/>
  <c r="V335" i="13"/>
  <c r="W335" i="13" s="1"/>
  <c r="X335" i="13" s="1"/>
  <c r="Y335" i="13" s="1"/>
  <c r="AA335" i="13" s="1"/>
  <c r="AB335" i="13" s="1"/>
  <c r="V334" i="13"/>
  <c r="W334" i="13" s="1"/>
  <c r="X334" i="13" s="1"/>
  <c r="Y334" i="13" s="1"/>
  <c r="AA334" i="13" s="1"/>
  <c r="AB334" i="13" s="1"/>
  <c r="V333" i="13"/>
  <c r="W333" i="13" s="1"/>
  <c r="X333" i="13" s="1"/>
  <c r="Y333" i="13" s="1"/>
  <c r="AA333" i="13" s="1"/>
  <c r="AB333" i="13" s="1"/>
  <c r="AE333" i="13" s="1"/>
  <c r="AF333" i="13" s="1"/>
  <c r="AG333" i="13" s="1"/>
  <c r="V332" i="13"/>
  <c r="W332" i="13" s="1"/>
  <c r="X332" i="13" s="1"/>
  <c r="Y332" i="13" s="1"/>
  <c r="AA332" i="13" s="1"/>
  <c r="AB332" i="13" s="1"/>
  <c r="V331" i="13"/>
  <c r="W331" i="13" s="1"/>
  <c r="X331" i="13" s="1"/>
  <c r="Y331" i="13" s="1"/>
  <c r="AA331" i="13" s="1"/>
  <c r="AB331" i="13" s="1"/>
  <c r="V330" i="13"/>
  <c r="W330" i="13" s="1"/>
  <c r="X330" i="13" s="1"/>
  <c r="Y330" i="13" s="1"/>
  <c r="AA330" i="13" s="1"/>
  <c r="AB330" i="13" s="1"/>
  <c r="V329" i="13"/>
  <c r="W329" i="13" s="1"/>
  <c r="X329" i="13" s="1"/>
  <c r="Y329" i="13" s="1"/>
  <c r="AA329" i="13" s="1"/>
  <c r="AB329" i="13" s="1"/>
  <c r="V328" i="13"/>
  <c r="W328" i="13" s="1"/>
  <c r="X328" i="13" s="1"/>
  <c r="Y328" i="13" s="1"/>
  <c r="AA328" i="13" s="1"/>
  <c r="AB328" i="13" s="1"/>
  <c r="V320" i="13"/>
  <c r="W320" i="13" s="1"/>
  <c r="X320" i="13" s="1"/>
  <c r="Y320" i="13" s="1"/>
  <c r="AA320" i="13" s="1"/>
  <c r="AB320" i="13" s="1"/>
  <c r="V319" i="13"/>
  <c r="W319" i="13" s="1"/>
  <c r="X319" i="13" s="1"/>
  <c r="Y319" i="13" s="1"/>
  <c r="AA319" i="13" s="1"/>
  <c r="AB319" i="13" s="1"/>
  <c r="V318" i="13"/>
  <c r="W318" i="13" s="1"/>
  <c r="X318" i="13" s="1"/>
  <c r="Y318" i="13" s="1"/>
  <c r="AA318" i="13" s="1"/>
  <c r="AB318" i="13" s="1"/>
  <c r="V317" i="13"/>
  <c r="W317" i="13" s="1"/>
  <c r="X317" i="13" s="1"/>
  <c r="Y317" i="13" s="1"/>
  <c r="AA317" i="13" s="1"/>
  <c r="AB317" i="13" s="1"/>
  <c r="V303" i="13"/>
  <c r="W303" i="13" s="1"/>
  <c r="X303" i="13" s="1"/>
  <c r="Y303" i="13" s="1"/>
  <c r="AA303" i="13" s="1"/>
  <c r="AB303" i="13" s="1"/>
  <c r="V302" i="13"/>
  <c r="W302" i="13" s="1"/>
  <c r="X302" i="13" s="1"/>
  <c r="Y302" i="13" s="1"/>
  <c r="AA302" i="13" s="1"/>
  <c r="AB302" i="13" s="1"/>
  <c r="V301" i="13"/>
  <c r="W301" i="13" s="1"/>
  <c r="X301" i="13" s="1"/>
  <c r="Y301" i="13" s="1"/>
  <c r="AA301" i="13" s="1"/>
  <c r="AB301" i="13" s="1"/>
  <c r="V300" i="13"/>
  <c r="W300" i="13" s="1"/>
  <c r="X300" i="13" s="1"/>
  <c r="Y300" i="13" s="1"/>
  <c r="AA300" i="13" s="1"/>
  <c r="AB300" i="13" s="1"/>
  <c r="V299" i="13"/>
  <c r="W299" i="13" s="1"/>
  <c r="X299" i="13" s="1"/>
  <c r="Y299" i="13" s="1"/>
  <c r="AA299" i="13" s="1"/>
  <c r="AB299" i="13" s="1"/>
  <c r="V298" i="13"/>
  <c r="W298" i="13" s="1"/>
  <c r="X298" i="13" s="1"/>
  <c r="Y298" i="13" s="1"/>
  <c r="AA298" i="13" s="1"/>
  <c r="AB298" i="13" s="1"/>
  <c r="V297" i="13"/>
  <c r="W297" i="13" s="1"/>
  <c r="X297" i="13" s="1"/>
  <c r="Y297" i="13" s="1"/>
  <c r="AA297" i="13" s="1"/>
  <c r="AB297" i="13" s="1"/>
  <c r="V296" i="13"/>
  <c r="W296" i="13" s="1"/>
  <c r="X296" i="13" s="1"/>
  <c r="Y296" i="13" s="1"/>
  <c r="AA296" i="13" s="1"/>
  <c r="AB296" i="13" s="1"/>
  <c r="V295" i="13"/>
  <c r="W295" i="13" s="1"/>
  <c r="X295" i="13" s="1"/>
  <c r="Y295" i="13" s="1"/>
  <c r="AA295" i="13" s="1"/>
  <c r="AB295" i="13" s="1"/>
  <c r="V287" i="13"/>
  <c r="W287" i="13" s="1"/>
  <c r="X287" i="13" s="1"/>
  <c r="Y287" i="13" s="1"/>
  <c r="AA287" i="13" s="1"/>
  <c r="AB287" i="13" s="1"/>
  <c r="V286" i="13"/>
  <c r="W286" i="13" s="1"/>
  <c r="X286" i="13" s="1"/>
  <c r="Y286" i="13" s="1"/>
  <c r="AA286" i="13" s="1"/>
  <c r="AB286" i="13" s="1"/>
  <c r="V285" i="13"/>
  <c r="W285" i="13" s="1"/>
  <c r="X285" i="13" s="1"/>
  <c r="Y285" i="13" s="1"/>
  <c r="AA285" i="13" s="1"/>
  <c r="AB285" i="13" s="1"/>
  <c r="V284" i="13"/>
  <c r="W284" i="13" s="1"/>
  <c r="X284" i="13" s="1"/>
  <c r="Y284" i="13" s="1"/>
  <c r="AA284" i="13" s="1"/>
  <c r="AB284" i="13" s="1"/>
  <c r="V283" i="13"/>
  <c r="W283" i="13" s="1"/>
  <c r="X283" i="13" s="1"/>
  <c r="Y283" i="13" s="1"/>
  <c r="AA283" i="13" s="1"/>
  <c r="AB283" i="13" s="1"/>
  <c r="V282" i="13"/>
  <c r="W282" i="13" s="1"/>
  <c r="X282" i="13" s="1"/>
  <c r="Y282" i="13" s="1"/>
  <c r="AA282" i="13" s="1"/>
  <c r="AB282" i="13" s="1"/>
  <c r="V281" i="13"/>
  <c r="W281" i="13" s="1"/>
  <c r="X281" i="13" s="1"/>
  <c r="Y281" i="13" s="1"/>
  <c r="AA281" i="13" s="1"/>
  <c r="AB281" i="13" s="1"/>
  <c r="V280" i="13"/>
  <c r="W280" i="13" s="1"/>
  <c r="X280" i="13" s="1"/>
  <c r="Y280" i="13" s="1"/>
  <c r="AA280" i="13" s="1"/>
  <c r="AB280" i="13" s="1"/>
  <c r="V279" i="13"/>
  <c r="W279" i="13" s="1"/>
  <c r="X279" i="13" s="1"/>
  <c r="Y279" i="13" s="1"/>
  <c r="AA279" i="13" s="1"/>
  <c r="AB279" i="13" s="1"/>
  <c r="V278" i="13"/>
  <c r="W278" i="13" s="1"/>
  <c r="X278" i="13" s="1"/>
  <c r="Y278" i="13" s="1"/>
  <c r="AA278" i="13" s="1"/>
  <c r="AB278" i="13" s="1"/>
  <c r="V277" i="13"/>
  <c r="W277" i="13" s="1"/>
  <c r="X277" i="13" s="1"/>
  <c r="Y277" i="13" s="1"/>
  <c r="AA277" i="13" s="1"/>
  <c r="AB277" i="13" s="1"/>
  <c r="V270" i="13"/>
  <c r="W270" i="13" s="1"/>
  <c r="X270" i="13" s="1"/>
  <c r="Y270" i="13" s="1"/>
  <c r="AA270" i="13" s="1"/>
  <c r="AB270" i="13" s="1"/>
  <c r="V269" i="13"/>
  <c r="W269" i="13" s="1"/>
  <c r="X269" i="13" s="1"/>
  <c r="Y269" i="13" s="1"/>
  <c r="AA269" i="13" s="1"/>
  <c r="AB269" i="13" s="1"/>
  <c r="V268" i="13"/>
  <c r="W268" i="13" s="1"/>
  <c r="X268" i="13" s="1"/>
  <c r="Y268" i="13" s="1"/>
  <c r="AA268" i="13" s="1"/>
  <c r="AB268" i="13" s="1"/>
  <c r="V267" i="13"/>
  <c r="W267" i="13" s="1"/>
  <c r="X267" i="13" s="1"/>
  <c r="Y267" i="13" s="1"/>
  <c r="AA267" i="13" s="1"/>
  <c r="AB267" i="13" s="1"/>
  <c r="V266" i="13"/>
  <c r="W266" i="13" s="1"/>
  <c r="X266" i="13" s="1"/>
  <c r="Y266" i="13" s="1"/>
  <c r="AA266" i="13" s="1"/>
  <c r="AB266" i="13" s="1"/>
  <c r="V265" i="13"/>
  <c r="W265" i="13" s="1"/>
  <c r="X265" i="13" s="1"/>
  <c r="Y265" i="13" s="1"/>
  <c r="AA265" i="13" s="1"/>
  <c r="AB265" i="13" s="1"/>
  <c r="V264" i="13"/>
  <c r="W264" i="13" s="1"/>
  <c r="X264" i="13" s="1"/>
  <c r="Y264" i="13" s="1"/>
  <c r="AA264" i="13" s="1"/>
  <c r="AB264" i="13" s="1"/>
  <c r="V263" i="13"/>
  <c r="W263" i="13" s="1"/>
  <c r="X263" i="13" s="1"/>
  <c r="Y263" i="13" s="1"/>
  <c r="AA263" i="13" s="1"/>
  <c r="AB263" i="13" s="1"/>
  <c r="V262" i="13"/>
  <c r="W262" i="13" s="1"/>
  <c r="X262" i="13" s="1"/>
  <c r="Y262" i="13" s="1"/>
  <c r="AA262" i="13" s="1"/>
  <c r="AB262" i="13" s="1"/>
  <c r="V254" i="13"/>
  <c r="W254" i="13" s="1"/>
  <c r="X254" i="13" s="1"/>
  <c r="Y254" i="13" s="1"/>
  <c r="AA254" i="13" s="1"/>
  <c r="AB254" i="13" s="1"/>
  <c r="V253" i="13"/>
  <c r="W253" i="13" s="1"/>
  <c r="X253" i="13" s="1"/>
  <c r="Y253" i="13" s="1"/>
  <c r="AA253" i="13" s="1"/>
  <c r="AB253" i="13" s="1"/>
  <c r="V252" i="13"/>
  <c r="W252" i="13" s="1"/>
  <c r="X252" i="13" s="1"/>
  <c r="Y252" i="13" s="1"/>
  <c r="AA252" i="13" s="1"/>
  <c r="AB252" i="13" s="1"/>
  <c r="V251" i="13"/>
  <c r="W251" i="13" s="1"/>
  <c r="X251" i="13" s="1"/>
  <c r="Y251" i="13" s="1"/>
  <c r="AA251" i="13" s="1"/>
  <c r="AB251" i="13" s="1"/>
  <c r="V250" i="13"/>
  <c r="W250" i="13" s="1"/>
  <c r="X250" i="13" s="1"/>
  <c r="Y250" i="13" s="1"/>
  <c r="AA250" i="13" s="1"/>
  <c r="AB250" i="13" s="1"/>
  <c r="V249" i="13"/>
  <c r="W249" i="13" s="1"/>
  <c r="X249" i="13" s="1"/>
  <c r="Y249" i="13" s="1"/>
  <c r="AA249" i="13" s="1"/>
  <c r="AB249" i="13" s="1"/>
  <c r="V248" i="13"/>
  <c r="W248" i="13" s="1"/>
  <c r="X248" i="13" s="1"/>
  <c r="Y248" i="13" s="1"/>
  <c r="AA248" i="13" s="1"/>
  <c r="AB248" i="13" s="1"/>
  <c r="V247" i="13"/>
  <c r="W247" i="13" s="1"/>
  <c r="X247" i="13" s="1"/>
  <c r="Y247" i="13" s="1"/>
  <c r="AA247" i="13" s="1"/>
  <c r="AB247" i="13" s="1"/>
  <c r="V246" i="13"/>
  <c r="W246" i="13" s="1"/>
  <c r="X246" i="13" s="1"/>
  <c r="Y246" i="13" s="1"/>
  <c r="AA246" i="13" s="1"/>
  <c r="AB246" i="13" s="1"/>
  <c r="V245" i="13"/>
  <c r="W245" i="13" s="1"/>
  <c r="X245" i="13" s="1"/>
  <c r="Y245" i="13" s="1"/>
  <c r="AA245" i="13" s="1"/>
  <c r="AB245" i="13" s="1"/>
  <c r="V244" i="13"/>
  <c r="W244" i="13" s="1"/>
  <c r="X244" i="13" s="1"/>
  <c r="Y244" i="13" s="1"/>
  <c r="AA244" i="13" s="1"/>
  <c r="AB244" i="13" s="1"/>
  <c r="V237" i="13"/>
  <c r="W237" i="13" s="1"/>
  <c r="X237" i="13" s="1"/>
  <c r="Y237" i="13" s="1"/>
  <c r="AA237" i="13" s="1"/>
  <c r="AB237" i="13" s="1"/>
  <c r="V236" i="13"/>
  <c r="W236" i="13" s="1"/>
  <c r="X236" i="13" s="1"/>
  <c r="Y236" i="13" s="1"/>
  <c r="AA236" i="13" s="1"/>
  <c r="AB236" i="13" s="1"/>
  <c r="V235" i="13"/>
  <c r="W235" i="13" s="1"/>
  <c r="X235" i="13" s="1"/>
  <c r="Y235" i="13" s="1"/>
  <c r="AA235" i="13" s="1"/>
  <c r="AB235" i="13" s="1"/>
  <c r="V234" i="13"/>
  <c r="W234" i="13" s="1"/>
  <c r="X234" i="13" s="1"/>
  <c r="Y234" i="13" s="1"/>
  <c r="AA234" i="13" s="1"/>
  <c r="AB234" i="13" s="1"/>
  <c r="V233" i="13"/>
  <c r="W233" i="13" s="1"/>
  <c r="X233" i="13" s="1"/>
  <c r="Y233" i="13" s="1"/>
  <c r="AA233" i="13" s="1"/>
  <c r="AB233" i="13" s="1"/>
  <c r="V232" i="13"/>
  <c r="W232" i="13" s="1"/>
  <c r="X232" i="13" s="1"/>
  <c r="Y232" i="13" s="1"/>
  <c r="AA232" i="13" s="1"/>
  <c r="AB232" i="13" s="1"/>
  <c r="V231" i="13"/>
  <c r="W231" i="13" s="1"/>
  <c r="X231" i="13" s="1"/>
  <c r="Y231" i="13" s="1"/>
  <c r="AA231" i="13" s="1"/>
  <c r="AB231" i="13" s="1"/>
  <c r="V230" i="13"/>
  <c r="W230" i="13" s="1"/>
  <c r="X230" i="13" s="1"/>
  <c r="Y230" i="13" s="1"/>
  <c r="AA230" i="13" s="1"/>
  <c r="AB230" i="13" s="1"/>
  <c r="V229" i="13"/>
  <c r="W229" i="13" s="1"/>
  <c r="X229" i="13" s="1"/>
  <c r="Y229" i="13" s="1"/>
  <c r="AA229" i="13" s="1"/>
  <c r="AB229" i="13" s="1"/>
  <c r="V221" i="13"/>
  <c r="W221" i="13" s="1"/>
  <c r="X221" i="13" s="1"/>
  <c r="Y221" i="13" s="1"/>
  <c r="AA221" i="13" s="1"/>
  <c r="AB221" i="13" s="1"/>
  <c r="V220" i="13"/>
  <c r="W220" i="13" s="1"/>
  <c r="X220" i="13" s="1"/>
  <c r="Y220" i="13" s="1"/>
  <c r="AA220" i="13" s="1"/>
  <c r="AB220" i="13" s="1"/>
  <c r="V219" i="13"/>
  <c r="W219" i="13" s="1"/>
  <c r="X219" i="13" s="1"/>
  <c r="Y219" i="13" s="1"/>
  <c r="AA219" i="13" s="1"/>
  <c r="AB219" i="13" s="1"/>
  <c r="V218" i="13"/>
  <c r="W218" i="13" s="1"/>
  <c r="X218" i="13" s="1"/>
  <c r="Y218" i="13" s="1"/>
  <c r="AA218" i="13" s="1"/>
  <c r="AB218" i="13" s="1"/>
  <c r="V217" i="13"/>
  <c r="W217" i="13" s="1"/>
  <c r="X217" i="13" s="1"/>
  <c r="Y217" i="13" s="1"/>
  <c r="AA217" i="13" s="1"/>
  <c r="AB217" i="13" s="1"/>
  <c r="V216" i="13"/>
  <c r="W216" i="13" s="1"/>
  <c r="X216" i="13" s="1"/>
  <c r="Y216" i="13" s="1"/>
  <c r="AA216" i="13" s="1"/>
  <c r="AB216" i="13" s="1"/>
  <c r="V215" i="13"/>
  <c r="W215" i="13" s="1"/>
  <c r="X215" i="13" s="1"/>
  <c r="Y215" i="13" s="1"/>
  <c r="AA215" i="13" s="1"/>
  <c r="AB215" i="13" s="1"/>
  <c r="V214" i="13"/>
  <c r="W214" i="13" s="1"/>
  <c r="X214" i="13" s="1"/>
  <c r="Y214" i="13" s="1"/>
  <c r="AA214" i="13" s="1"/>
  <c r="AB214" i="13" s="1"/>
  <c r="V213" i="13"/>
  <c r="W213" i="13" s="1"/>
  <c r="X213" i="13" s="1"/>
  <c r="Y213" i="13" s="1"/>
  <c r="AA213" i="13" s="1"/>
  <c r="AB213" i="13" s="1"/>
  <c r="V212" i="13"/>
  <c r="W212" i="13" s="1"/>
  <c r="X212" i="13" s="1"/>
  <c r="Y212" i="13" s="1"/>
  <c r="AA212" i="13" s="1"/>
  <c r="AB212" i="13" s="1"/>
  <c r="V211" i="13"/>
  <c r="W211" i="13" s="1"/>
  <c r="X211" i="13" s="1"/>
  <c r="Y211" i="13" s="1"/>
  <c r="AA211" i="13" s="1"/>
  <c r="AB211" i="13" s="1"/>
  <c r="V210" i="13"/>
  <c r="W210" i="13" s="1"/>
  <c r="X210" i="13" s="1"/>
  <c r="Y210" i="13" s="1"/>
  <c r="AA210" i="13" s="1"/>
  <c r="AB210" i="13" s="1"/>
  <c r="V209" i="13"/>
  <c r="W209" i="13" s="1"/>
  <c r="X209" i="13" s="1"/>
  <c r="Y209" i="13" s="1"/>
  <c r="AA209" i="13" s="1"/>
  <c r="AB209" i="13" s="1"/>
  <c r="V208" i="13"/>
  <c r="W208" i="13" s="1"/>
  <c r="X208" i="13" s="1"/>
  <c r="Y208" i="13" s="1"/>
  <c r="AA208" i="13" s="1"/>
  <c r="AB208" i="13" s="1"/>
  <c r="V204" i="13"/>
  <c r="W204" i="13" s="1"/>
  <c r="X204" i="13" s="1"/>
  <c r="Y204" i="13" s="1"/>
  <c r="AA204" i="13" s="1"/>
  <c r="AB204" i="13" s="1"/>
  <c r="V203" i="13"/>
  <c r="W203" i="13" s="1"/>
  <c r="X203" i="13" s="1"/>
  <c r="Y203" i="13" s="1"/>
  <c r="AA203" i="13" s="1"/>
  <c r="AB203" i="13" s="1"/>
  <c r="V202" i="13"/>
  <c r="W202" i="13" s="1"/>
  <c r="X202" i="13" s="1"/>
  <c r="Y202" i="13" s="1"/>
  <c r="AA202" i="13" s="1"/>
  <c r="AB202" i="13" s="1"/>
  <c r="V201" i="13"/>
  <c r="W201" i="13" s="1"/>
  <c r="X201" i="13" s="1"/>
  <c r="Y201" i="13" s="1"/>
  <c r="AA201" i="13" s="1"/>
  <c r="AB201" i="13" s="1"/>
  <c r="V200" i="13"/>
  <c r="W200" i="13" s="1"/>
  <c r="X200" i="13" s="1"/>
  <c r="Y200" i="13" s="1"/>
  <c r="AA200" i="13" s="1"/>
  <c r="AB200" i="13" s="1"/>
  <c r="V199" i="13"/>
  <c r="W199" i="13" s="1"/>
  <c r="X199" i="13" s="1"/>
  <c r="Y199" i="13" s="1"/>
  <c r="AA199" i="13" s="1"/>
  <c r="AB199" i="13" s="1"/>
  <c r="V198" i="13"/>
  <c r="W198" i="13" s="1"/>
  <c r="X198" i="13" s="1"/>
  <c r="Y198" i="13" s="1"/>
  <c r="AA198" i="13" s="1"/>
  <c r="AB198" i="13" s="1"/>
  <c r="V197" i="13"/>
  <c r="W197" i="13" s="1"/>
  <c r="X197" i="13" s="1"/>
  <c r="Y197" i="13" s="1"/>
  <c r="AA197" i="13" s="1"/>
  <c r="AB197" i="13" s="1"/>
  <c r="V196" i="13"/>
  <c r="W196" i="13" s="1"/>
  <c r="X196" i="13" s="1"/>
  <c r="Y196" i="13" s="1"/>
  <c r="AA196" i="13" s="1"/>
  <c r="AB196" i="13" s="1"/>
  <c r="V188" i="13"/>
  <c r="W188" i="13" s="1"/>
  <c r="X188" i="13" s="1"/>
  <c r="Y188" i="13" s="1"/>
  <c r="AA188" i="13" s="1"/>
  <c r="AB188" i="13" s="1"/>
  <c r="V187" i="13"/>
  <c r="W187" i="13" s="1"/>
  <c r="X187" i="13" s="1"/>
  <c r="Y187" i="13" s="1"/>
  <c r="AA187" i="13" s="1"/>
  <c r="AB187" i="13" s="1"/>
  <c r="V186" i="13"/>
  <c r="W186" i="13" s="1"/>
  <c r="X186" i="13" s="1"/>
  <c r="Y186" i="13" s="1"/>
  <c r="AA186" i="13" s="1"/>
  <c r="AB186" i="13" s="1"/>
  <c r="V185" i="13"/>
  <c r="W185" i="13" s="1"/>
  <c r="X185" i="13" s="1"/>
  <c r="Y185" i="13" s="1"/>
  <c r="AA185" i="13" s="1"/>
  <c r="AB185" i="13" s="1"/>
  <c r="V184" i="13"/>
  <c r="W184" i="13" s="1"/>
  <c r="X184" i="13" s="1"/>
  <c r="Y184" i="13" s="1"/>
  <c r="AA184" i="13" s="1"/>
  <c r="AB184" i="13" s="1"/>
  <c r="V183" i="13"/>
  <c r="W183" i="13" s="1"/>
  <c r="X183" i="13" s="1"/>
  <c r="Y183" i="13" s="1"/>
  <c r="AA183" i="13" s="1"/>
  <c r="AB183" i="13" s="1"/>
  <c r="V182" i="13"/>
  <c r="W182" i="13" s="1"/>
  <c r="X182" i="13" s="1"/>
  <c r="Y182" i="13" s="1"/>
  <c r="AA182" i="13" s="1"/>
  <c r="AB182" i="13" s="1"/>
  <c r="V181" i="13"/>
  <c r="W181" i="13" s="1"/>
  <c r="X181" i="13" s="1"/>
  <c r="Y181" i="13" s="1"/>
  <c r="AA181" i="13" s="1"/>
  <c r="AB181" i="13" s="1"/>
  <c r="V180" i="13"/>
  <c r="W180" i="13" s="1"/>
  <c r="X180" i="13" s="1"/>
  <c r="Y180" i="13" s="1"/>
  <c r="AA180" i="13" s="1"/>
  <c r="AB180" i="13" s="1"/>
  <c r="V179" i="13"/>
  <c r="W179" i="13" s="1"/>
  <c r="X179" i="13" s="1"/>
  <c r="Y179" i="13" s="1"/>
  <c r="AA179" i="13" s="1"/>
  <c r="AB179" i="13" s="1"/>
  <c r="V178" i="13"/>
  <c r="W178" i="13" s="1"/>
  <c r="X178" i="13" s="1"/>
  <c r="Y178" i="13" s="1"/>
  <c r="AA178" i="13" s="1"/>
  <c r="AB178" i="13" s="1"/>
  <c r="V177" i="13"/>
  <c r="W177" i="13" s="1"/>
  <c r="X177" i="13" s="1"/>
  <c r="Y177" i="13" s="1"/>
  <c r="AA177" i="13" s="1"/>
  <c r="AB177" i="13" s="1"/>
  <c r="V173" i="13"/>
  <c r="W173" i="13" s="1"/>
  <c r="X173" i="13" s="1"/>
  <c r="Y173" i="13" s="1"/>
  <c r="AA173" i="13" s="1"/>
  <c r="AB173" i="13" s="1"/>
  <c r="V138" i="13"/>
  <c r="W138" i="13" s="1"/>
  <c r="X138" i="13" s="1"/>
  <c r="Y138" i="13" s="1"/>
  <c r="V137" i="13"/>
  <c r="W137" i="13" s="1"/>
  <c r="X137" i="13" s="1"/>
  <c r="Y137" i="13" s="1"/>
  <c r="V136" i="13"/>
  <c r="W136" i="13" s="1"/>
  <c r="X136" i="13" s="1"/>
  <c r="Y136" i="13" s="1"/>
  <c r="V135" i="13"/>
  <c r="W135" i="13" s="1"/>
  <c r="X135" i="13" s="1"/>
  <c r="Y135" i="13" s="1"/>
  <c r="V134" i="13"/>
  <c r="W134" i="13" s="1"/>
  <c r="X134" i="13" s="1"/>
  <c r="Y134" i="13" s="1"/>
  <c r="V133" i="13"/>
  <c r="W133" i="13" s="1"/>
  <c r="X133" i="13" s="1"/>
  <c r="Y133" i="13" s="1"/>
  <c r="V132" i="13"/>
  <c r="W132" i="13" s="1"/>
  <c r="X132" i="13" s="1"/>
  <c r="Y132" i="13" s="1"/>
  <c r="V131" i="13"/>
  <c r="W131" i="13" s="1"/>
  <c r="X131" i="13" s="1"/>
  <c r="Y131" i="13" s="1"/>
  <c r="V130" i="13"/>
  <c r="W130" i="13" s="1"/>
  <c r="X130" i="13" s="1"/>
  <c r="Y130" i="13" s="1"/>
  <c r="V122" i="13"/>
  <c r="W122" i="13" s="1"/>
  <c r="X122" i="13" s="1"/>
  <c r="Y122" i="13" s="1"/>
  <c r="V121" i="13"/>
  <c r="W121" i="13" s="1"/>
  <c r="X121" i="13" s="1"/>
  <c r="Y121" i="13" s="1"/>
  <c r="V120" i="13"/>
  <c r="W120" i="13" s="1"/>
  <c r="X120" i="13" s="1"/>
  <c r="Y120" i="13" s="1"/>
  <c r="V119" i="13"/>
  <c r="W119" i="13" s="1"/>
  <c r="X119" i="13" s="1"/>
  <c r="Y119" i="13" s="1"/>
  <c r="V118" i="13"/>
  <c r="W118" i="13" s="1"/>
  <c r="X118" i="13" s="1"/>
  <c r="Y118" i="13" s="1"/>
  <c r="V117" i="13"/>
  <c r="W117" i="13" s="1"/>
  <c r="X117" i="13" s="1"/>
  <c r="Y117" i="13" s="1"/>
  <c r="V116" i="13"/>
  <c r="W116" i="13" s="1"/>
  <c r="X116" i="13" s="1"/>
  <c r="Y116" i="13" s="1"/>
  <c r="V115" i="13"/>
  <c r="W115" i="13" s="1"/>
  <c r="X115" i="13" s="1"/>
  <c r="Y115" i="13" s="1"/>
  <c r="V114" i="13"/>
  <c r="W114" i="13" s="1"/>
  <c r="X114" i="13" s="1"/>
  <c r="Y114" i="13" s="1"/>
  <c r="V105" i="13"/>
  <c r="W105" i="13" s="1"/>
  <c r="X105" i="13" s="1"/>
  <c r="Y105" i="13" s="1"/>
  <c r="V104" i="13"/>
  <c r="W104" i="13" s="1"/>
  <c r="X104" i="13" s="1"/>
  <c r="Y104" i="13" s="1"/>
  <c r="V103" i="13"/>
  <c r="W103" i="13" s="1"/>
  <c r="X103" i="13" s="1"/>
  <c r="Y103" i="13" s="1"/>
  <c r="V102" i="13"/>
  <c r="W102" i="13" s="1"/>
  <c r="X102" i="13" s="1"/>
  <c r="Y102" i="13" s="1"/>
  <c r="V101" i="13"/>
  <c r="W101" i="13" s="1"/>
  <c r="X101" i="13" s="1"/>
  <c r="Y101" i="13" s="1"/>
  <c r="V100" i="13"/>
  <c r="W100" i="13" s="1"/>
  <c r="X100" i="13" s="1"/>
  <c r="Y100" i="13" s="1"/>
  <c r="V99" i="13"/>
  <c r="W99" i="13" s="1"/>
  <c r="X99" i="13" s="1"/>
  <c r="Y99" i="13" s="1"/>
  <c r="V98" i="13"/>
  <c r="W98" i="13" s="1"/>
  <c r="X98" i="13" s="1"/>
  <c r="Y98" i="13" s="1"/>
  <c r="V97" i="13"/>
  <c r="W97" i="13" s="1"/>
  <c r="X97" i="13" s="1"/>
  <c r="Y97" i="13" s="1"/>
  <c r="V89" i="13"/>
  <c r="W89" i="13" s="1"/>
  <c r="X89" i="13" s="1"/>
  <c r="Y89" i="13" s="1"/>
  <c r="V88" i="13"/>
  <c r="W88" i="13" s="1"/>
  <c r="X88" i="13" s="1"/>
  <c r="Y88" i="13" s="1"/>
  <c r="V87" i="13"/>
  <c r="W87" i="13" s="1"/>
  <c r="X87" i="13" s="1"/>
  <c r="Y87" i="13" s="1"/>
  <c r="V86" i="13"/>
  <c r="W86" i="13" s="1"/>
  <c r="X86" i="13" s="1"/>
  <c r="Y86" i="13" s="1"/>
  <c r="V85" i="13"/>
  <c r="W85" i="13" s="1"/>
  <c r="X85" i="13" s="1"/>
  <c r="Y85" i="13" s="1"/>
  <c r="V84" i="13"/>
  <c r="W84" i="13" s="1"/>
  <c r="X84" i="13" s="1"/>
  <c r="Y84" i="13" s="1"/>
  <c r="V83" i="13"/>
  <c r="W83" i="13" s="1"/>
  <c r="X83" i="13" s="1"/>
  <c r="Y83" i="13" s="1"/>
  <c r="V82" i="13"/>
  <c r="W82" i="13" s="1"/>
  <c r="X82" i="13" s="1"/>
  <c r="Y82" i="13" s="1"/>
  <c r="V81" i="13"/>
  <c r="W81" i="13" s="1"/>
  <c r="X81" i="13" s="1"/>
  <c r="Y81" i="13" s="1"/>
  <c r="V80" i="13"/>
  <c r="W80" i="13" s="1"/>
  <c r="X80" i="13" s="1"/>
  <c r="Y80" i="13" s="1"/>
  <c r="V79" i="13"/>
  <c r="W79" i="13" s="1"/>
  <c r="X79" i="13" s="1"/>
  <c r="Y79" i="13" s="1"/>
  <c r="V78" i="13"/>
  <c r="W78" i="13" s="1"/>
  <c r="X78" i="13" s="1"/>
  <c r="Y78" i="13" s="1"/>
  <c r="V77" i="13"/>
  <c r="W77" i="13" s="1"/>
  <c r="X77" i="13" s="1"/>
  <c r="Y77" i="13" s="1"/>
  <c r="V71" i="13"/>
  <c r="W71" i="13" s="1"/>
  <c r="X71" i="13" s="1"/>
  <c r="Y71" i="13" s="1"/>
  <c r="V70" i="13"/>
  <c r="W70" i="13" s="1"/>
  <c r="X70" i="13" s="1"/>
  <c r="Y70" i="13" s="1"/>
  <c r="V69" i="13"/>
  <c r="W69" i="13" s="1"/>
  <c r="X69" i="13" s="1"/>
  <c r="Y69" i="13" s="1"/>
  <c r="V68" i="13"/>
  <c r="W68" i="13" s="1"/>
  <c r="X68" i="13" s="1"/>
  <c r="Y68" i="13" s="1"/>
  <c r="V67" i="13"/>
  <c r="W67" i="13" s="1"/>
  <c r="X67" i="13" s="1"/>
  <c r="Y67" i="13" s="1"/>
  <c r="V66" i="13"/>
  <c r="W66" i="13" s="1"/>
  <c r="X66" i="13" s="1"/>
  <c r="Y66" i="13" s="1"/>
  <c r="V65" i="13"/>
  <c r="W65" i="13" s="1"/>
  <c r="X65" i="13" s="1"/>
  <c r="Y65" i="13" s="1"/>
  <c r="V64" i="13"/>
  <c r="W64" i="13" s="1"/>
  <c r="X64" i="13" s="1"/>
  <c r="Y64" i="13" s="1"/>
  <c r="V56" i="13"/>
  <c r="W56" i="13" s="1"/>
  <c r="X56" i="13" s="1"/>
  <c r="Y56" i="13" s="1"/>
  <c r="V55" i="13"/>
  <c r="W55" i="13" s="1"/>
  <c r="X55" i="13" s="1"/>
  <c r="Y55" i="13" s="1"/>
  <c r="V54" i="13"/>
  <c r="W54" i="13" s="1"/>
  <c r="X54" i="13" s="1"/>
  <c r="Y54" i="13" s="1"/>
  <c r="V53" i="13"/>
  <c r="W53" i="13" s="1"/>
  <c r="X53" i="13" s="1"/>
  <c r="Y53" i="13" s="1"/>
  <c r="V52" i="13"/>
  <c r="W52" i="13" s="1"/>
  <c r="X52" i="13" s="1"/>
  <c r="Y52" i="13" s="1"/>
  <c r="V51" i="13"/>
  <c r="W51" i="13" s="1"/>
  <c r="X51" i="13" s="1"/>
  <c r="Y51" i="13" s="1"/>
  <c r="V50" i="13"/>
  <c r="W50" i="13" s="1"/>
  <c r="X50" i="13" s="1"/>
  <c r="Y50" i="13" s="1"/>
  <c r="V49" i="13"/>
  <c r="W49" i="13" s="1"/>
  <c r="X49" i="13" s="1"/>
  <c r="Y49" i="13" s="1"/>
  <c r="V48" i="13"/>
  <c r="W48" i="13" s="1"/>
  <c r="X48" i="13" s="1"/>
  <c r="Y48" i="13" s="1"/>
  <c r="V47" i="13"/>
  <c r="W47" i="13" s="1"/>
  <c r="X47" i="13" s="1"/>
  <c r="Y47" i="13" s="1"/>
  <c r="V46" i="13"/>
  <c r="W46" i="13" s="1"/>
  <c r="X46" i="13" s="1"/>
  <c r="Y46" i="13" s="1"/>
  <c r="V45" i="13"/>
  <c r="W45" i="13" s="1"/>
  <c r="X45" i="13" s="1"/>
  <c r="Y45" i="13" s="1"/>
  <c r="V44" i="13"/>
  <c r="W44" i="13" s="1"/>
  <c r="X44" i="13" s="1"/>
  <c r="Y44" i="13" s="1"/>
  <c r="V43" i="13"/>
  <c r="W43" i="13" s="1"/>
  <c r="X43" i="13" s="1"/>
  <c r="Y43" i="13" s="1"/>
  <c r="V39" i="13"/>
  <c r="W39" i="13" s="1"/>
  <c r="X39" i="13" s="1"/>
  <c r="Y39" i="13" s="1"/>
  <c r="V38" i="13"/>
  <c r="W38" i="13" s="1"/>
  <c r="X38" i="13" s="1"/>
  <c r="Y38" i="13" s="1"/>
  <c r="V37" i="13"/>
  <c r="W37" i="13" s="1"/>
  <c r="X37" i="13" s="1"/>
  <c r="Y37" i="13" s="1"/>
  <c r="V36" i="13"/>
  <c r="W36" i="13" s="1"/>
  <c r="X36" i="13" s="1"/>
  <c r="Y36" i="13" s="1"/>
  <c r="V35" i="13"/>
  <c r="W35" i="13" s="1"/>
  <c r="X35" i="13" s="1"/>
  <c r="Y35" i="13" s="1"/>
  <c r="V34" i="13"/>
  <c r="W34" i="13" s="1"/>
  <c r="X34" i="13" s="1"/>
  <c r="Y34" i="13" s="1"/>
  <c r="V33" i="13"/>
  <c r="W33" i="13" s="1"/>
  <c r="X33" i="13" s="1"/>
  <c r="Y33" i="13" s="1"/>
  <c r="V32" i="13"/>
  <c r="W32" i="13" s="1"/>
  <c r="X32" i="13" s="1"/>
  <c r="Y32" i="13" s="1"/>
  <c r="V31" i="13"/>
  <c r="W31" i="13" s="1"/>
  <c r="X31" i="13" s="1"/>
  <c r="Y31" i="13" s="1"/>
  <c r="V23" i="13"/>
  <c r="W23" i="13" s="1"/>
  <c r="X23" i="13" s="1"/>
  <c r="Y23" i="13" s="1"/>
  <c r="V22" i="13"/>
  <c r="W22" i="13" s="1"/>
  <c r="X22" i="13" s="1"/>
  <c r="Y22" i="13" s="1"/>
  <c r="V21" i="13"/>
  <c r="T486" i="13"/>
  <c r="S486" i="13" s="1"/>
  <c r="T485" i="13"/>
  <c r="S485" i="13" s="1"/>
  <c r="T484" i="13"/>
  <c r="S484" i="13" s="1"/>
  <c r="T483" i="13"/>
  <c r="S483" i="13" s="1"/>
  <c r="T482" i="13"/>
  <c r="S482" i="13" s="1"/>
  <c r="T481" i="13"/>
  <c r="S481" i="13" s="1"/>
  <c r="T480" i="13"/>
  <c r="S480" i="13" s="1"/>
  <c r="T479" i="13"/>
  <c r="S479" i="13" s="1"/>
  <c r="T471" i="13"/>
  <c r="S471" i="13" s="1"/>
  <c r="T470" i="13"/>
  <c r="S470" i="13" s="1"/>
  <c r="T469" i="13"/>
  <c r="S469" i="13" s="1"/>
  <c r="T468" i="13"/>
  <c r="S468" i="13" s="1"/>
  <c r="T467" i="13"/>
  <c r="S467" i="13" s="1"/>
  <c r="T466" i="13"/>
  <c r="S466" i="13" s="1"/>
  <c r="T465" i="13"/>
  <c r="S465" i="13" s="1"/>
  <c r="T464" i="13"/>
  <c r="S464" i="13" s="1"/>
  <c r="T463" i="13"/>
  <c r="S463" i="13" s="1"/>
  <c r="T462" i="13"/>
  <c r="S462" i="13" s="1"/>
  <c r="T454" i="13"/>
  <c r="S454" i="13" s="1"/>
  <c r="T453" i="13"/>
  <c r="S453" i="13" s="1"/>
  <c r="T438" i="13"/>
  <c r="S438" i="13" s="1"/>
  <c r="T437" i="13"/>
  <c r="S437" i="13" s="1"/>
  <c r="T436" i="13"/>
  <c r="S436" i="13" s="1"/>
  <c r="T435" i="13"/>
  <c r="S435" i="13" s="1"/>
  <c r="T434" i="13"/>
  <c r="S434" i="13" s="1"/>
  <c r="T433" i="13"/>
  <c r="S433" i="13" s="1"/>
  <c r="T432" i="13"/>
  <c r="S432" i="13" s="1"/>
  <c r="T431" i="13"/>
  <c r="S431" i="13" s="1"/>
  <c r="T430" i="13"/>
  <c r="S430" i="13" s="1"/>
  <c r="T429" i="13"/>
  <c r="S429" i="13" s="1"/>
  <c r="T428" i="13"/>
  <c r="S428" i="13" s="1"/>
  <c r="T427" i="13"/>
  <c r="S427" i="13" s="1"/>
  <c r="T426" i="13"/>
  <c r="S426" i="13" s="1"/>
  <c r="T425" i="13"/>
  <c r="S425" i="13" s="1"/>
  <c r="T422" i="13"/>
  <c r="S422" i="13" s="1"/>
  <c r="T421" i="13"/>
  <c r="S421" i="13" s="1"/>
  <c r="T388" i="13"/>
  <c r="S388" i="13" s="1"/>
  <c r="T387" i="13"/>
  <c r="S387" i="13" s="1"/>
  <c r="T386" i="13"/>
  <c r="S386" i="13" s="1"/>
  <c r="T385" i="13"/>
  <c r="S385" i="13" s="1"/>
  <c r="T384" i="13"/>
  <c r="S384" i="13" s="1"/>
  <c r="T383" i="13"/>
  <c r="S383" i="13" s="1"/>
  <c r="T382" i="13"/>
  <c r="S382" i="13" s="1"/>
  <c r="T381" i="13"/>
  <c r="S381" i="13" s="1"/>
  <c r="T380" i="13"/>
  <c r="S380" i="13" s="1"/>
  <c r="T379" i="13"/>
  <c r="S379" i="13" s="1"/>
  <c r="T378" i="13"/>
  <c r="S378" i="13" s="1"/>
  <c r="T377" i="13"/>
  <c r="S377" i="13" s="1"/>
  <c r="T376" i="13"/>
  <c r="S376" i="13" s="1"/>
  <c r="T375" i="13"/>
  <c r="S375" i="13" s="1"/>
  <c r="T374" i="13"/>
  <c r="S374" i="13" s="1"/>
  <c r="T373" i="13"/>
  <c r="S373" i="13" s="1"/>
  <c r="T372" i="13"/>
  <c r="S372" i="13" s="1"/>
  <c r="T371" i="13"/>
  <c r="S371" i="13" s="1"/>
  <c r="T370" i="13"/>
  <c r="S370" i="13" s="1"/>
  <c r="T369" i="13"/>
  <c r="S369" i="13" s="1"/>
  <c r="T368" i="13"/>
  <c r="S368" i="13" s="1"/>
  <c r="T367" i="13"/>
  <c r="S367" i="13" s="1"/>
  <c r="T366" i="13"/>
  <c r="S366" i="13" s="1"/>
  <c r="T365" i="13"/>
  <c r="S365" i="13" s="1"/>
  <c r="T363" i="13"/>
  <c r="S363" i="13" s="1"/>
  <c r="T362" i="13"/>
  <c r="S362" i="13" s="1"/>
  <c r="T361" i="13"/>
  <c r="S361" i="13" s="1"/>
  <c r="T360" i="13"/>
  <c r="S360" i="13" s="1"/>
  <c r="T359" i="13"/>
  <c r="S359" i="13" s="1"/>
  <c r="T358" i="13"/>
  <c r="S358" i="13" s="1"/>
  <c r="T357" i="13"/>
  <c r="S357" i="13" s="1"/>
  <c r="T356" i="13"/>
  <c r="S356" i="13" s="1"/>
  <c r="T355" i="13"/>
  <c r="S355" i="13" s="1"/>
  <c r="T354" i="13"/>
  <c r="S354" i="13" s="1"/>
  <c r="T336" i="13"/>
  <c r="S336" i="13" s="1"/>
  <c r="T335" i="13"/>
  <c r="S335" i="13" s="1"/>
  <c r="T334" i="13"/>
  <c r="S334" i="13" s="1"/>
  <c r="T333" i="13"/>
  <c r="S333" i="13" s="1"/>
  <c r="T332" i="13"/>
  <c r="S332" i="13" s="1"/>
  <c r="T331" i="13"/>
  <c r="S331" i="13" s="1"/>
  <c r="T330" i="13"/>
  <c r="S330" i="13" s="1"/>
  <c r="T329" i="13"/>
  <c r="S329" i="13" s="1"/>
  <c r="T328" i="13"/>
  <c r="S328" i="13" s="1"/>
  <c r="T320" i="13"/>
  <c r="S320" i="13" s="1"/>
  <c r="T319" i="13"/>
  <c r="S319" i="13" s="1"/>
  <c r="T318" i="13"/>
  <c r="S318" i="13" s="1"/>
  <c r="T317" i="13"/>
  <c r="S317" i="13" s="1"/>
  <c r="T303" i="13"/>
  <c r="S303" i="13" s="1"/>
  <c r="T302" i="13"/>
  <c r="S302" i="13" s="1"/>
  <c r="T301" i="13"/>
  <c r="S301" i="13" s="1"/>
  <c r="T300" i="13"/>
  <c r="S300" i="13" s="1"/>
  <c r="T299" i="13"/>
  <c r="S299" i="13" s="1"/>
  <c r="T298" i="13"/>
  <c r="S298" i="13" s="1"/>
  <c r="T297" i="13"/>
  <c r="S297" i="13" s="1"/>
  <c r="T296" i="13"/>
  <c r="S296" i="13" s="1"/>
  <c r="T295" i="13"/>
  <c r="S295" i="13" s="1"/>
  <c r="T287" i="13"/>
  <c r="S287" i="13" s="1"/>
  <c r="T286" i="13"/>
  <c r="S286" i="13" s="1"/>
  <c r="T285" i="13"/>
  <c r="S285" i="13" s="1"/>
  <c r="T284" i="13"/>
  <c r="S284" i="13" s="1"/>
  <c r="T283" i="13"/>
  <c r="S283" i="13" s="1"/>
  <c r="T282" i="13"/>
  <c r="S282" i="13" s="1"/>
  <c r="T281" i="13"/>
  <c r="S281" i="13" s="1"/>
  <c r="T280" i="13"/>
  <c r="S280" i="13" s="1"/>
  <c r="T279" i="13"/>
  <c r="S279" i="13" s="1"/>
  <c r="T278" i="13"/>
  <c r="S278" i="13" s="1"/>
  <c r="T277" i="13"/>
  <c r="S277" i="13" s="1"/>
  <c r="T270" i="13"/>
  <c r="S270" i="13" s="1"/>
  <c r="T269" i="13"/>
  <c r="S269" i="13" s="1"/>
  <c r="T268" i="13"/>
  <c r="S268" i="13" s="1"/>
  <c r="T267" i="13"/>
  <c r="S267" i="13" s="1"/>
  <c r="T266" i="13"/>
  <c r="S266" i="13" s="1"/>
  <c r="T265" i="13"/>
  <c r="S265" i="13" s="1"/>
  <c r="T264" i="13"/>
  <c r="S264" i="13" s="1"/>
  <c r="T263" i="13"/>
  <c r="S263" i="13" s="1"/>
  <c r="T262" i="13"/>
  <c r="S262" i="13" s="1"/>
  <c r="T254" i="13"/>
  <c r="S254" i="13" s="1"/>
  <c r="T253" i="13"/>
  <c r="S253" i="13" s="1"/>
  <c r="T252" i="13"/>
  <c r="S252" i="13" s="1"/>
  <c r="T251" i="13"/>
  <c r="S251" i="13" s="1"/>
  <c r="T250" i="13"/>
  <c r="S250" i="13" s="1"/>
  <c r="T249" i="13"/>
  <c r="S249" i="13" s="1"/>
  <c r="T248" i="13"/>
  <c r="S248" i="13" s="1"/>
  <c r="T247" i="13"/>
  <c r="S247" i="13" s="1"/>
  <c r="T246" i="13"/>
  <c r="S246" i="13" s="1"/>
  <c r="T245" i="13"/>
  <c r="S245" i="13" s="1"/>
  <c r="T244" i="13"/>
  <c r="S244" i="13" s="1"/>
  <c r="T237" i="13"/>
  <c r="S237" i="13" s="1"/>
  <c r="T236" i="13"/>
  <c r="S236" i="13" s="1"/>
  <c r="T235" i="13"/>
  <c r="S235" i="13" s="1"/>
  <c r="T234" i="13"/>
  <c r="S234" i="13" s="1"/>
  <c r="T233" i="13"/>
  <c r="S233" i="13" s="1"/>
  <c r="T232" i="13"/>
  <c r="S232" i="13" s="1"/>
  <c r="T231" i="13"/>
  <c r="S231" i="13" s="1"/>
  <c r="T230" i="13"/>
  <c r="S230" i="13" s="1"/>
  <c r="T229" i="13"/>
  <c r="S229" i="13" s="1"/>
  <c r="T221" i="13"/>
  <c r="S221" i="13" s="1"/>
  <c r="T220" i="13"/>
  <c r="S220" i="13" s="1"/>
  <c r="T219" i="13"/>
  <c r="S219" i="13" s="1"/>
  <c r="T218" i="13"/>
  <c r="S218" i="13" s="1"/>
  <c r="T217" i="13"/>
  <c r="S217" i="13" s="1"/>
  <c r="T216" i="13"/>
  <c r="S216" i="13" s="1"/>
  <c r="T215" i="13"/>
  <c r="S215" i="13" s="1"/>
  <c r="T214" i="13"/>
  <c r="S214" i="13" s="1"/>
  <c r="T213" i="13"/>
  <c r="S213" i="13" s="1"/>
  <c r="T212" i="13"/>
  <c r="S212" i="13" s="1"/>
  <c r="T211" i="13"/>
  <c r="S211" i="13" s="1"/>
  <c r="T210" i="13"/>
  <c r="S210" i="13" s="1"/>
  <c r="T209" i="13"/>
  <c r="S209" i="13" s="1"/>
  <c r="T208" i="13"/>
  <c r="S208" i="13" s="1"/>
  <c r="T204" i="13"/>
  <c r="S204" i="13" s="1"/>
  <c r="T203" i="13"/>
  <c r="S203" i="13" s="1"/>
  <c r="T202" i="13"/>
  <c r="S202" i="13" s="1"/>
  <c r="T201" i="13"/>
  <c r="S201" i="13" s="1"/>
  <c r="T200" i="13"/>
  <c r="S200" i="13" s="1"/>
  <c r="T199" i="13"/>
  <c r="S199" i="13" s="1"/>
  <c r="T198" i="13"/>
  <c r="S198" i="13" s="1"/>
  <c r="T197" i="13"/>
  <c r="S197" i="13" s="1"/>
  <c r="T196" i="13"/>
  <c r="S196" i="13" s="1"/>
  <c r="T188" i="13"/>
  <c r="T187" i="13"/>
  <c r="S187" i="13" s="1"/>
  <c r="T186" i="13"/>
  <c r="S186" i="13" s="1"/>
  <c r="T185" i="13"/>
  <c r="S185" i="13" s="1"/>
  <c r="T184" i="13"/>
  <c r="S184" i="13" s="1"/>
  <c r="T183" i="13"/>
  <c r="S183" i="13" s="1"/>
  <c r="T182" i="13"/>
  <c r="S182" i="13" s="1"/>
  <c r="T181" i="13"/>
  <c r="S181" i="13" s="1"/>
  <c r="T180" i="13"/>
  <c r="S180" i="13" s="1"/>
  <c r="T179" i="13"/>
  <c r="S179" i="13" s="1"/>
  <c r="T178" i="13"/>
  <c r="S178" i="13" s="1"/>
  <c r="T177" i="13"/>
  <c r="S177" i="13" s="1"/>
  <c r="T173" i="13"/>
  <c r="S173" i="13" s="1"/>
  <c r="T138" i="13"/>
  <c r="S138" i="13" s="1"/>
  <c r="T137" i="13"/>
  <c r="S137" i="13" s="1"/>
  <c r="T136" i="13"/>
  <c r="S136" i="13" s="1"/>
  <c r="T135" i="13"/>
  <c r="S135" i="13" s="1"/>
  <c r="T134" i="13"/>
  <c r="S134" i="13" s="1"/>
  <c r="T133" i="13"/>
  <c r="S133" i="13" s="1"/>
  <c r="T132" i="13"/>
  <c r="S132" i="13" s="1"/>
  <c r="T131" i="13"/>
  <c r="S131" i="13" s="1"/>
  <c r="T130" i="13"/>
  <c r="S130" i="13" s="1"/>
  <c r="T122" i="13"/>
  <c r="S122" i="13" s="1"/>
  <c r="T121" i="13"/>
  <c r="S121" i="13" s="1"/>
  <c r="T120" i="13"/>
  <c r="S120" i="13" s="1"/>
  <c r="T119" i="13"/>
  <c r="S119" i="13" s="1"/>
  <c r="T118" i="13"/>
  <c r="S118" i="13" s="1"/>
  <c r="T117" i="13"/>
  <c r="S117" i="13" s="1"/>
  <c r="T116" i="13"/>
  <c r="S116" i="13" s="1"/>
  <c r="T115" i="13"/>
  <c r="S115" i="13" s="1"/>
  <c r="T114" i="13"/>
  <c r="S114" i="13" s="1"/>
  <c r="T105" i="13"/>
  <c r="S105" i="13" s="1"/>
  <c r="T104" i="13"/>
  <c r="S104" i="13" s="1"/>
  <c r="T103" i="13"/>
  <c r="S103" i="13" s="1"/>
  <c r="T102" i="13"/>
  <c r="S102" i="13" s="1"/>
  <c r="T101" i="13"/>
  <c r="S101" i="13" s="1"/>
  <c r="T100" i="13"/>
  <c r="S100" i="13" s="1"/>
  <c r="T99" i="13"/>
  <c r="S99" i="13" s="1"/>
  <c r="T98" i="13"/>
  <c r="S98" i="13" s="1"/>
  <c r="T97" i="13"/>
  <c r="S97" i="13" s="1"/>
  <c r="T89" i="13"/>
  <c r="S89" i="13" s="1"/>
  <c r="T88" i="13"/>
  <c r="S88" i="13" s="1"/>
  <c r="T87" i="13"/>
  <c r="S87" i="13" s="1"/>
  <c r="T86" i="13"/>
  <c r="S86" i="13" s="1"/>
  <c r="T85" i="13"/>
  <c r="S85" i="13" s="1"/>
  <c r="T84" i="13"/>
  <c r="S84" i="13" s="1"/>
  <c r="T83" i="13"/>
  <c r="S83" i="13" s="1"/>
  <c r="T82" i="13"/>
  <c r="S82" i="13" s="1"/>
  <c r="T81" i="13"/>
  <c r="S81" i="13" s="1"/>
  <c r="T80" i="13"/>
  <c r="S80" i="13" s="1"/>
  <c r="T79" i="13"/>
  <c r="S79" i="13" s="1"/>
  <c r="T78" i="13"/>
  <c r="S78" i="13" s="1"/>
  <c r="T77" i="13"/>
  <c r="S77" i="13" s="1"/>
  <c r="T71" i="13"/>
  <c r="S71" i="13" s="1"/>
  <c r="T70" i="13"/>
  <c r="S70" i="13" s="1"/>
  <c r="T69" i="13"/>
  <c r="S69" i="13" s="1"/>
  <c r="T68" i="13"/>
  <c r="S68" i="13" s="1"/>
  <c r="T67" i="13"/>
  <c r="S67" i="13" s="1"/>
  <c r="T66" i="13"/>
  <c r="S66" i="13" s="1"/>
  <c r="T65" i="13"/>
  <c r="S65" i="13" s="1"/>
  <c r="T64" i="13"/>
  <c r="S64" i="13" s="1"/>
  <c r="T56" i="13"/>
  <c r="S56" i="13" s="1"/>
  <c r="T55" i="13"/>
  <c r="S55" i="13" s="1"/>
  <c r="T54" i="13"/>
  <c r="S54" i="13" s="1"/>
  <c r="T53" i="13"/>
  <c r="S53" i="13" s="1"/>
  <c r="T52" i="13"/>
  <c r="S52" i="13" s="1"/>
  <c r="T51" i="13"/>
  <c r="S51" i="13" s="1"/>
  <c r="T50" i="13"/>
  <c r="S50" i="13" s="1"/>
  <c r="T49" i="13"/>
  <c r="S49" i="13" s="1"/>
  <c r="T48" i="13"/>
  <c r="S48" i="13" s="1"/>
  <c r="T47" i="13"/>
  <c r="S47" i="13" s="1"/>
  <c r="T46" i="13"/>
  <c r="S46" i="13" s="1"/>
  <c r="T45" i="13"/>
  <c r="S45" i="13" s="1"/>
  <c r="T44" i="13"/>
  <c r="S44" i="13" s="1"/>
  <c r="T43" i="13"/>
  <c r="S43" i="13" s="1"/>
  <c r="T39" i="13"/>
  <c r="S39" i="13" s="1"/>
  <c r="T38" i="13"/>
  <c r="S38" i="13" s="1"/>
  <c r="T37" i="13"/>
  <c r="S37" i="13" s="1"/>
  <c r="T36" i="13"/>
  <c r="S36" i="13" s="1"/>
  <c r="T35" i="13"/>
  <c r="S35" i="13" s="1"/>
  <c r="T34" i="13"/>
  <c r="S34" i="13" s="1"/>
  <c r="S33" i="13"/>
  <c r="T32" i="13"/>
  <c r="S32" i="13" s="1"/>
  <c r="T31" i="13"/>
  <c r="S31" i="13" s="1"/>
  <c r="T23" i="13"/>
  <c r="S23" i="13" s="1"/>
  <c r="T22" i="13"/>
  <c r="S22" i="13" s="1"/>
  <c r="T21" i="13"/>
  <c r="S21" i="13" s="1"/>
  <c r="U455" i="13" a="1"/>
  <c r="U455" i="13" s="1"/>
  <c r="V455" i="13" s="1"/>
  <c r="U423" i="13" a="1"/>
  <c r="U423" i="13" s="1"/>
  <c r="T423" i="13" s="1"/>
  <c r="S423" i="13" s="1"/>
  <c r="U389" i="13" a="1"/>
  <c r="U364" i="13" a="1"/>
  <c r="U364" i="13" s="1"/>
  <c r="V364" i="13" s="1"/>
  <c r="U337" i="13" a="1"/>
  <c r="U337" i="13" s="1"/>
  <c r="V337" i="13" s="1"/>
  <c r="U304" i="13" a="1"/>
  <c r="U304" i="13" s="1"/>
  <c r="V304" i="13" s="1"/>
  <c r="U271" i="13" a="1"/>
  <c r="U271" i="13" s="1"/>
  <c r="T271" i="13" s="1"/>
  <c r="S271" i="13" s="1"/>
  <c r="U238" i="13" a="1"/>
  <c r="U238" i="13" s="1"/>
  <c r="V238" i="13" s="1"/>
  <c r="U205" i="13" a="1"/>
  <c r="U205" i="13" s="1"/>
  <c r="V205" i="13" s="1"/>
  <c r="V174" i="13"/>
  <c r="D439" i="13" l="1"/>
  <c r="D472" i="13"/>
  <c r="T411" i="13"/>
  <c r="S411" i="13" s="1"/>
  <c r="T407" i="13"/>
  <c r="S407" i="13" s="1"/>
  <c r="T406" i="13"/>
  <c r="S406" i="13" s="1"/>
  <c r="V410" i="13"/>
  <c r="T410" i="13"/>
  <c r="S410" i="13" s="1"/>
  <c r="V406" i="13"/>
  <c r="V409" i="13"/>
  <c r="V411" i="13"/>
  <c r="V407" i="13"/>
  <c r="T409" i="13"/>
  <c r="S409" i="13" s="1"/>
  <c r="V408" i="13"/>
  <c r="V412" i="13"/>
  <c r="T408" i="13"/>
  <c r="S408" i="13" s="1"/>
  <c r="T412" i="13"/>
  <c r="S412" i="13" s="1"/>
  <c r="D406" i="13"/>
  <c r="D123" i="13"/>
  <c r="D24" i="13"/>
  <c r="D57" i="13"/>
  <c r="D90" i="13"/>
  <c r="D156" i="13"/>
  <c r="D189" i="13"/>
  <c r="D222" i="13"/>
  <c r="D255" i="13"/>
  <c r="D288" i="13"/>
  <c r="AA39" i="13"/>
  <c r="AB39" i="13" s="1"/>
  <c r="AD39" i="13" s="1"/>
  <c r="Z39" i="13"/>
  <c r="AA54" i="13"/>
  <c r="AB54" i="13" s="1"/>
  <c r="AE54" i="13" s="1"/>
  <c r="AF54" i="13" s="1"/>
  <c r="AG54" i="13" s="1"/>
  <c r="Z54" i="13"/>
  <c r="AA78" i="13"/>
  <c r="AB78" i="13" s="1"/>
  <c r="AD78" i="13" s="1"/>
  <c r="Z78" i="13"/>
  <c r="AA97" i="13"/>
  <c r="AB97" i="13" s="1"/>
  <c r="AD97" i="13" s="1"/>
  <c r="Z97" i="13"/>
  <c r="AA117" i="13"/>
  <c r="AB117" i="13" s="1"/>
  <c r="AD117" i="13" s="1"/>
  <c r="Z117" i="13"/>
  <c r="AA136" i="13"/>
  <c r="AB136" i="13" s="1"/>
  <c r="AE136" i="13" s="1"/>
  <c r="AF136" i="13" s="1"/>
  <c r="AG136" i="13" s="1"/>
  <c r="Z136" i="13"/>
  <c r="AA43" i="13"/>
  <c r="AB43" i="13" s="1"/>
  <c r="AE43" i="13" s="1"/>
  <c r="AF43" i="13" s="1"/>
  <c r="AG43" i="13" s="1"/>
  <c r="Z43" i="13"/>
  <c r="AA55" i="13"/>
  <c r="AB55" i="13" s="1"/>
  <c r="Z55" i="13"/>
  <c r="AA79" i="13"/>
  <c r="AB79" i="13" s="1"/>
  <c r="AE79" i="13" s="1"/>
  <c r="AF79" i="13" s="1"/>
  <c r="AG79" i="13" s="1"/>
  <c r="Z79" i="13"/>
  <c r="AA98" i="13"/>
  <c r="AB98" i="13" s="1"/>
  <c r="AD98" i="13" s="1"/>
  <c r="Z98" i="13"/>
  <c r="AA118" i="13"/>
  <c r="AB118" i="13" s="1"/>
  <c r="AD118" i="13" s="1"/>
  <c r="Z118" i="13"/>
  <c r="AA137" i="13"/>
  <c r="AB137" i="13" s="1"/>
  <c r="AE137" i="13" s="1"/>
  <c r="AF137" i="13" s="1"/>
  <c r="AG137" i="13" s="1"/>
  <c r="Z137" i="13"/>
  <c r="AA22" i="13"/>
  <c r="AB22" i="13" s="1"/>
  <c r="AE22" i="13" s="1"/>
  <c r="AF22" i="13" s="1"/>
  <c r="AG22" i="13" s="1"/>
  <c r="Z22" i="13"/>
  <c r="AA56" i="13"/>
  <c r="AB56" i="13" s="1"/>
  <c r="AE56" i="13" s="1"/>
  <c r="AF56" i="13" s="1"/>
  <c r="AG56" i="13" s="1"/>
  <c r="Z56" i="13"/>
  <c r="AA99" i="13"/>
  <c r="AB99" i="13" s="1"/>
  <c r="AE99" i="13" s="1"/>
  <c r="AF99" i="13" s="1"/>
  <c r="AG99" i="13" s="1"/>
  <c r="Z99" i="13"/>
  <c r="AA119" i="13"/>
  <c r="AB119" i="13" s="1"/>
  <c r="AD119" i="13" s="1"/>
  <c r="Z119" i="13"/>
  <c r="AA138" i="13"/>
  <c r="AB138" i="13" s="1"/>
  <c r="AE138" i="13" s="1"/>
  <c r="AF138" i="13" s="1"/>
  <c r="AG138" i="13" s="1"/>
  <c r="Z138" i="13"/>
  <c r="AA80" i="13"/>
  <c r="AB80" i="13" s="1"/>
  <c r="AE80" i="13" s="1"/>
  <c r="AF80" i="13" s="1"/>
  <c r="AG80" i="13" s="1"/>
  <c r="Z80" i="13"/>
  <c r="AA23" i="13"/>
  <c r="AB23" i="13" s="1"/>
  <c r="AE23" i="13" s="1"/>
  <c r="AF23" i="13" s="1"/>
  <c r="AG23" i="13" s="1"/>
  <c r="Z23" i="13"/>
  <c r="AA45" i="13"/>
  <c r="AB45" i="13" s="1"/>
  <c r="Z45" i="13"/>
  <c r="AA64" i="13"/>
  <c r="AB64" i="13" s="1"/>
  <c r="AD64" i="13" s="1"/>
  <c r="Z64" i="13"/>
  <c r="AA81" i="13"/>
  <c r="AB81" i="13" s="1"/>
  <c r="AD81" i="13" s="1"/>
  <c r="Z81" i="13"/>
  <c r="AA100" i="13"/>
  <c r="AB100" i="13" s="1"/>
  <c r="AD100" i="13" s="1"/>
  <c r="Z100" i="13"/>
  <c r="AA120" i="13"/>
  <c r="AB120" i="13" s="1"/>
  <c r="AD120" i="13" s="1"/>
  <c r="Z120" i="13"/>
  <c r="AA44" i="13"/>
  <c r="AB44" i="13" s="1"/>
  <c r="AE44" i="13" s="1"/>
  <c r="AF44" i="13" s="1"/>
  <c r="AG44" i="13" s="1"/>
  <c r="Z44" i="13"/>
  <c r="AA31" i="13"/>
  <c r="AB31" i="13" s="1"/>
  <c r="AE31" i="13" s="1"/>
  <c r="AF31" i="13" s="1"/>
  <c r="AG31" i="13" s="1"/>
  <c r="Z31" i="13"/>
  <c r="AA46" i="13"/>
  <c r="AB46" i="13" s="1"/>
  <c r="AD46" i="13" s="1"/>
  <c r="Z46" i="13"/>
  <c r="AA65" i="13"/>
  <c r="AB65" i="13" s="1"/>
  <c r="AD65" i="13" s="1"/>
  <c r="Z65" i="13"/>
  <c r="AA82" i="13"/>
  <c r="AB82" i="13" s="1"/>
  <c r="AE82" i="13" s="1"/>
  <c r="AF82" i="13" s="1"/>
  <c r="AG82" i="13" s="1"/>
  <c r="Z82" i="13"/>
  <c r="AA101" i="13"/>
  <c r="AB101" i="13" s="1"/>
  <c r="AD101" i="13" s="1"/>
  <c r="Z101" i="13"/>
  <c r="AA121" i="13"/>
  <c r="AB121" i="13" s="1"/>
  <c r="AD121" i="13" s="1"/>
  <c r="Z121" i="13"/>
  <c r="AA32" i="13"/>
  <c r="AB32" i="13" s="1"/>
  <c r="Z32" i="13"/>
  <c r="AA47" i="13"/>
  <c r="AB47" i="13" s="1"/>
  <c r="AD47" i="13" s="1"/>
  <c r="Z47" i="13"/>
  <c r="AA66" i="13"/>
  <c r="AB66" i="13" s="1"/>
  <c r="AE66" i="13" s="1"/>
  <c r="AF66" i="13" s="1"/>
  <c r="AG66" i="13" s="1"/>
  <c r="Z66" i="13"/>
  <c r="AA83" i="13"/>
  <c r="AB83" i="13" s="1"/>
  <c r="AD83" i="13" s="1"/>
  <c r="Z83" i="13"/>
  <c r="AA102" i="13"/>
  <c r="AB102" i="13" s="1"/>
  <c r="AE102" i="13" s="1"/>
  <c r="AF102" i="13" s="1"/>
  <c r="AG102" i="13" s="1"/>
  <c r="Z102" i="13"/>
  <c r="AA122" i="13"/>
  <c r="AB122" i="13" s="1"/>
  <c r="AE122" i="13" s="1"/>
  <c r="AF122" i="13" s="1"/>
  <c r="AG122" i="13" s="1"/>
  <c r="Z122" i="13"/>
  <c r="AA33" i="13"/>
  <c r="AB33" i="13" s="1"/>
  <c r="AE33" i="13" s="1"/>
  <c r="AF33" i="13" s="1"/>
  <c r="AG33" i="13" s="1"/>
  <c r="Z33" i="13"/>
  <c r="AA48" i="13"/>
  <c r="AB48" i="13" s="1"/>
  <c r="AE48" i="13" s="1"/>
  <c r="AF48" i="13" s="1"/>
  <c r="AG48" i="13" s="1"/>
  <c r="Z48" i="13"/>
  <c r="AA67" i="13"/>
  <c r="AB67" i="13" s="1"/>
  <c r="AE67" i="13" s="1"/>
  <c r="AF67" i="13" s="1"/>
  <c r="AG67" i="13" s="1"/>
  <c r="Z67" i="13"/>
  <c r="AA84" i="13"/>
  <c r="AB84" i="13" s="1"/>
  <c r="AE84" i="13" s="1"/>
  <c r="AF84" i="13" s="1"/>
  <c r="AG84" i="13" s="1"/>
  <c r="Z84" i="13"/>
  <c r="AA103" i="13"/>
  <c r="AB103" i="13" s="1"/>
  <c r="AE103" i="13" s="1"/>
  <c r="AF103" i="13" s="1"/>
  <c r="AG103" i="13" s="1"/>
  <c r="Z103" i="13"/>
  <c r="AA130" i="13"/>
  <c r="AB130" i="13" s="1"/>
  <c r="AE130" i="13" s="1"/>
  <c r="AF130" i="13" s="1"/>
  <c r="AG130" i="13" s="1"/>
  <c r="Z130" i="13"/>
  <c r="AA34" i="13"/>
  <c r="AB34" i="13" s="1"/>
  <c r="Z34" i="13"/>
  <c r="AA68" i="13"/>
  <c r="AB68" i="13" s="1"/>
  <c r="AD68" i="13" s="1"/>
  <c r="Z68" i="13"/>
  <c r="AA85" i="13"/>
  <c r="AB85" i="13" s="1"/>
  <c r="AD85" i="13" s="1"/>
  <c r="Z85" i="13"/>
  <c r="AA104" i="13"/>
  <c r="AB104" i="13" s="1"/>
  <c r="AD104" i="13" s="1"/>
  <c r="Z104" i="13"/>
  <c r="AA131" i="13"/>
  <c r="AB131" i="13" s="1"/>
  <c r="AE131" i="13" s="1"/>
  <c r="AF131" i="13" s="1"/>
  <c r="AG131" i="13" s="1"/>
  <c r="Z131" i="13"/>
  <c r="AA49" i="13"/>
  <c r="AB49" i="13" s="1"/>
  <c r="AD49" i="13" s="1"/>
  <c r="Z49" i="13"/>
  <c r="AA35" i="13"/>
  <c r="AB35" i="13" s="1"/>
  <c r="AD35" i="13" s="1"/>
  <c r="Z35" i="13"/>
  <c r="AA50" i="13"/>
  <c r="AB50" i="13" s="1"/>
  <c r="AE50" i="13" s="1"/>
  <c r="AF50" i="13" s="1"/>
  <c r="AG50" i="13" s="1"/>
  <c r="Z50" i="13"/>
  <c r="AA69" i="13"/>
  <c r="AB69" i="13" s="1"/>
  <c r="AE69" i="13" s="1"/>
  <c r="AF69" i="13" s="1"/>
  <c r="AG69" i="13" s="1"/>
  <c r="Z69" i="13"/>
  <c r="AA86" i="13"/>
  <c r="AB86" i="13" s="1"/>
  <c r="AE86" i="13" s="1"/>
  <c r="AF86" i="13" s="1"/>
  <c r="AG86" i="13" s="1"/>
  <c r="Z86" i="13"/>
  <c r="AA105" i="13"/>
  <c r="AB105" i="13" s="1"/>
  <c r="AE105" i="13" s="1"/>
  <c r="AF105" i="13" s="1"/>
  <c r="AG105" i="13" s="1"/>
  <c r="Z105" i="13"/>
  <c r="AA132" i="13"/>
  <c r="AB132" i="13" s="1"/>
  <c r="AE132" i="13" s="1"/>
  <c r="AF132" i="13" s="1"/>
  <c r="AG132" i="13" s="1"/>
  <c r="Z132" i="13"/>
  <c r="AA36" i="13"/>
  <c r="AB36" i="13" s="1"/>
  <c r="Z36" i="13"/>
  <c r="AA51" i="13"/>
  <c r="AB51" i="13" s="1"/>
  <c r="AE51" i="13" s="1"/>
  <c r="AF51" i="13" s="1"/>
  <c r="AG51" i="13" s="1"/>
  <c r="Z51" i="13"/>
  <c r="AA70" i="13"/>
  <c r="AB70" i="13" s="1"/>
  <c r="AD70" i="13" s="1"/>
  <c r="Z70" i="13"/>
  <c r="AA87" i="13"/>
  <c r="AB87" i="13" s="1"/>
  <c r="AE87" i="13" s="1"/>
  <c r="AF87" i="13" s="1"/>
  <c r="AG87" i="13" s="1"/>
  <c r="Z87" i="13"/>
  <c r="AA114" i="13"/>
  <c r="AB114" i="13" s="1"/>
  <c r="AE114" i="13" s="1"/>
  <c r="AF114" i="13" s="1"/>
  <c r="AG114" i="13" s="1"/>
  <c r="Z114" i="13"/>
  <c r="AA133" i="13"/>
  <c r="AB133" i="13" s="1"/>
  <c r="AE133" i="13" s="1"/>
  <c r="AF133" i="13" s="1"/>
  <c r="AG133" i="13" s="1"/>
  <c r="Z133" i="13"/>
  <c r="AA37" i="13"/>
  <c r="AB37" i="13" s="1"/>
  <c r="AD37" i="13" s="1"/>
  <c r="Z37" i="13"/>
  <c r="AA52" i="13"/>
  <c r="AB52" i="13" s="1"/>
  <c r="AD52" i="13" s="1"/>
  <c r="Z52" i="13"/>
  <c r="AA71" i="13"/>
  <c r="AB71" i="13" s="1"/>
  <c r="AD71" i="13" s="1"/>
  <c r="Z71" i="13"/>
  <c r="AA88" i="13"/>
  <c r="AB88" i="13" s="1"/>
  <c r="AE88" i="13" s="1"/>
  <c r="AF88" i="13" s="1"/>
  <c r="AG88" i="13" s="1"/>
  <c r="Z88" i="13"/>
  <c r="AA115" i="13"/>
  <c r="AB115" i="13" s="1"/>
  <c r="AE115" i="13" s="1"/>
  <c r="AF115" i="13" s="1"/>
  <c r="AG115" i="13" s="1"/>
  <c r="Z115" i="13"/>
  <c r="AA134" i="13"/>
  <c r="AB134" i="13" s="1"/>
  <c r="AE134" i="13" s="1"/>
  <c r="AF134" i="13" s="1"/>
  <c r="AG134" i="13" s="1"/>
  <c r="Z134" i="13"/>
  <c r="AA38" i="13"/>
  <c r="AB38" i="13" s="1"/>
  <c r="Z38" i="13"/>
  <c r="AA53" i="13"/>
  <c r="AB53" i="13" s="1"/>
  <c r="AD53" i="13" s="1"/>
  <c r="Z53" i="13"/>
  <c r="AA77" i="13"/>
  <c r="AB77" i="13" s="1"/>
  <c r="AE77" i="13" s="1"/>
  <c r="AF77" i="13" s="1"/>
  <c r="AG77" i="13" s="1"/>
  <c r="Z77" i="13"/>
  <c r="AA89" i="13"/>
  <c r="AB89" i="13" s="1"/>
  <c r="AE89" i="13" s="1"/>
  <c r="AF89" i="13" s="1"/>
  <c r="AG89" i="13" s="1"/>
  <c r="Z89" i="13"/>
  <c r="AA116" i="13"/>
  <c r="AB116" i="13" s="1"/>
  <c r="AE116" i="13" s="1"/>
  <c r="AF116" i="13" s="1"/>
  <c r="AG116" i="13" s="1"/>
  <c r="Z116" i="13"/>
  <c r="AA135" i="13"/>
  <c r="AB135" i="13" s="1"/>
  <c r="AE135" i="13" s="1"/>
  <c r="AF135" i="13" s="1"/>
  <c r="AG135" i="13" s="1"/>
  <c r="Z135" i="13"/>
  <c r="N58" i="10"/>
  <c r="N115" i="10"/>
  <c r="S188" i="13"/>
  <c r="U389" i="13"/>
  <c r="T389" i="13" s="1"/>
  <c r="S389" i="13" s="1"/>
  <c r="T395" i="13"/>
  <c r="S395" i="13" s="1"/>
  <c r="T7" i="13"/>
  <c r="T13" i="13"/>
  <c r="S13" i="13" s="1"/>
  <c r="A102" i="13"/>
  <c r="A17" i="13"/>
  <c r="V420" i="13"/>
  <c r="T420" i="13"/>
  <c r="S420" i="13" s="1"/>
  <c r="T20" i="13"/>
  <c r="S20" i="13" s="1"/>
  <c r="V20" i="13"/>
  <c r="F460" i="13"/>
  <c r="F276" i="13"/>
  <c r="F78" i="13"/>
  <c r="F427" i="13"/>
  <c r="F243" i="13"/>
  <c r="F394" i="13"/>
  <c r="F210" i="13"/>
  <c r="F368" i="13"/>
  <c r="F177" i="13"/>
  <c r="F342" i="13"/>
  <c r="F144" i="13"/>
  <c r="F309" i="13"/>
  <c r="F111" i="13"/>
  <c r="G12" i="13"/>
  <c r="G26" i="13" s="1"/>
  <c r="G460" i="13"/>
  <c r="G276" i="13"/>
  <c r="G78" i="13"/>
  <c r="G427" i="13"/>
  <c r="G243" i="13"/>
  <c r="G394" i="13"/>
  <c r="G210" i="13"/>
  <c r="G368" i="13"/>
  <c r="G177" i="13"/>
  <c r="G342" i="13"/>
  <c r="G144" i="13"/>
  <c r="G309" i="13"/>
  <c r="G111" i="13"/>
  <c r="T19" i="13"/>
  <c r="S19" i="13" s="1"/>
  <c r="T174" i="13"/>
  <c r="S174" i="13" s="1"/>
  <c r="T274" i="13"/>
  <c r="S274" i="13" s="1"/>
  <c r="V313" i="13"/>
  <c r="T176" i="13"/>
  <c r="S176" i="13" s="1"/>
  <c r="T346" i="13"/>
  <c r="S346" i="13" s="1"/>
  <c r="V271" i="13"/>
  <c r="T392" i="13"/>
  <c r="S392" i="13" s="1"/>
  <c r="V241" i="13"/>
  <c r="T404" i="13"/>
  <c r="S404" i="13" s="1"/>
  <c r="V401" i="13"/>
  <c r="G13" i="13"/>
  <c r="G27" i="13" s="1"/>
  <c r="G461" i="13"/>
  <c r="G475" i="13" s="1"/>
  <c r="G369" i="13"/>
  <c r="G277" i="13"/>
  <c r="G291" i="13" s="1"/>
  <c r="G178" i="13"/>
  <c r="G192" i="13" s="1"/>
  <c r="G79" i="13"/>
  <c r="G93" i="13" s="1"/>
  <c r="G428" i="13"/>
  <c r="G442" i="13" s="1"/>
  <c r="G343" i="13"/>
  <c r="G244" i="13"/>
  <c r="G258" i="13" s="1"/>
  <c r="G145" i="13"/>
  <c r="G159" i="13" s="1"/>
  <c r="G395" i="13"/>
  <c r="G409" i="13" s="1"/>
  <c r="G310" i="13"/>
  <c r="G324" i="13" s="1"/>
  <c r="G211" i="13"/>
  <c r="G225" i="13" s="1"/>
  <c r="G112" i="13"/>
  <c r="G126" i="13" s="1"/>
  <c r="F13" i="13"/>
  <c r="F27" i="13" s="1"/>
  <c r="F461" i="13"/>
  <c r="F475" i="13" s="1"/>
  <c r="F369" i="13"/>
  <c r="F277" i="13"/>
  <c r="F291" i="13" s="1"/>
  <c r="F178" i="13"/>
  <c r="F192" i="13" s="1"/>
  <c r="F79" i="13"/>
  <c r="F93" i="13" s="1"/>
  <c r="F428" i="13"/>
  <c r="F442" i="13" s="1"/>
  <c r="F343" i="13"/>
  <c r="F244" i="13"/>
  <c r="F258" i="13" s="1"/>
  <c r="F145" i="13"/>
  <c r="F159" i="13" s="1"/>
  <c r="F395" i="13"/>
  <c r="F409" i="13" s="1"/>
  <c r="F310" i="13"/>
  <c r="F324" i="13" s="1"/>
  <c r="F211" i="13"/>
  <c r="F225" i="13" s="1"/>
  <c r="F112" i="13"/>
  <c r="F126" i="13" s="1"/>
  <c r="T304" i="13"/>
  <c r="S304" i="13" s="1"/>
  <c r="F45" i="13"/>
  <c r="G45" i="13"/>
  <c r="F46" i="13"/>
  <c r="F60" i="13" s="1"/>
  <c r="G46" i="13"/>
  <c r="G60" i="13" s="1"/>
  <c r="T175" i="13"/>
  <c r="S175" i="13" s="1"/>
  <c r="T275" i="13"/>
  <c r="S275" i="13" s="1"/>
  <c r="T305" i="13"/>
  <c r="S305" i="13" s="1"/>
  <c r="T347" i="13"/>
  <c r="S347" i="13" s="1"/>
  <c r="T393" i="13"/>
  <c r="S393" i="13" s="1"/>
  <c r="T405" i="13"/>
  <c r="S405" i="13" s="1"/>
  <c r="T455" i="13"/>
  <c r="S455" i="13" s="1"/>
  <c r="V17" i="13"/>
  <c r="V242" i="13"/>
  <c r="V272" i="13"/>
  <c r="V314" i="13"/>
  <c r="V344" i="13"/>
  <c r="V390" i="13"/>
  <c r="V402" i="13"/>
  <c r="T348" i="13"/>
  <c r="S348" i="13" s="1"/>
  <c r="T394" i="13"/>
  <c r="S394" i="13" s="1"/>
  <c r="T456" i="13"/>
  <c r="S456" i="13" s="1"/>
  <c r="T11" i="13"/>
  <c r="S11" i="13" s="1"/>
  <c r="V273" i="13"/>
  <c r="V315" i="13"/>
  <c r="V345" i="13"/>
  <c r="V391" i="13"/>
  <c r="V403" i="13"/>
  <c r="T276" i="13"/>
  <c r="S276" i="13" s="1"/>
  <c r="T306" i="13"/>
  <c r="S306" i="13" s="1"/>
  <c r="T413" i="13"/>
  <c r="S413" i="13" s="1"/>
  <c r="T9" i="13"/>
  <c r="S9" i="13" s="1"/>
  <c r="T205" i="13"/>
  <c r="S205" i="13" s="1"/>
  <c r="T307" i="13"/>
  <c r="S307" i="13" s="1"/>
  <c r="T337" i="13"/>
  <c r="S337" i="13" s="1"/>
  <c r="T349" i="13"/>
  <c r="S349" i="13" s="1"/>
  <c r="T414" i="13"/>
  <c r="S414" i="13" s="1"/>
  <c r="T457" i="13"/>
  <c r="S457" i="13" s="1"/>
  <c r="V7" i="13"/>
  <c r="V19" i="13"/>
  <c r="V274" i="13"/>
  <c r="V346" i="13"/>
  <c r="V392" i="13"/>
  <c r="V404" i="13"/>
  <c r="T8" i="13"/>
  <c r="S8" i="13" s="1"/>
  <c r="T10" i="13"/>
  <c r="S10" i="13" s="1"/>
  <c r="T206" i="13"/>
  <c r="S206" i="13" s="1"/>
  <c r="T308" i="13"/>
  <c r="S308" i="13" s="1"/>
  <c r="T338" i="13"/>
  <c r="S338" i="13" s="1"/>
  <c r="T350" i="13"/>
  <c r="S350" i="13" s="1"/>
  <c r="T396" i="13"/>
  <c r="S396" i="13" s="1"/>
  <c r="T415" i="13"/>
  <c r="S415" i="13" s="1"/>
  <c r="T458" i="13"/>
  <c r="S458" i="13" s="1"/>
  <c r="V8" i="13"/>
  <c r="V175" i="13"/>
  <c r="V275" i="13"/>
  <c r="V305" i="13"/>
  <c r="V347" i="13"/>
  <c r="V393" i="13"/>
  <c r="V405" i="13"/>
  <c r="T12" i="13"/>
  <c r="S12" i="13" s="1"/>
  <c r="T207" i="13"/>
  <c r="S207" i="13" s="1"/>
  <c r="T309" i="13"/>
  <c r="S309" i="13" s="1"/>
  <c r="T339" i="13"/>
  <c r="S339" i="13" s="1"/>
  <c r="T351" i="13"/>
  <c r="S351" i="13" s="1"/>
  <c r="T397" i="13"/>
  <c r="S397" i="13" s="1"/>
  <c r="T416" i="13"/>
  <c r="S416" i="13" s="1"/>
  <c r="T459" i="13"/>
  <c r="S459" i="13" s="1"/>
  <c r="V9" i="13"/>
  <c r="V176" i="13"/>
  <c r="V276" i="13"/>
  <c r="V306" i="13"/>
  <c r="V348" i="13"/>
  <c r="V394" i="13"/>
  <c r="V413" i="13"/>
  <c r="V456" i="13"/>
  <c r="T238" i="13"/>
  <c r="S238" i="13" s="1"/>
  <c r="T310" i="13"/>
  <c r="S310" i="13" s="1"/>
  <c r="T340" i="13"/>
  <c r="S340" i="13" s="1"/>
  <c r="T352" i="13"/>
  <c r="S352" i="13" s="1"/>
  <c r="T364" i="13"/>
  <c r="S364" i="13" s="1"/>
  <c r="T398" i="13"/>
  <c r="S398" i="13" s="1"/>
  <c r="T417" i="13"/>
  <c r="S417" i="13" s="1"/>
  <c r="T460" i="13"/>
  <c r="S460" i="13" s="1"/>
  <c r="V10" i="13"/>
  <c r="V307" i="13"/>
  <c r="V349" i="13"/>
  <c r="V395" i="13"/>
  <c r="V414" i="13"/>
  <c r="V457" i="13"/>
  <c r="T14" i="13"/>
  <c r="S14" i="13" s="1"/>
  <c r="T239" i="13"/>
  <c r="S239" i="13" s="1"/>
  <c r="T311" i="13"/>
  <c r="S311" i="13" s="1"/>
  <c r="T341" i="13"/>
  <c r="S341" i="13" s="1"/>
  <c r="T353" i="13"/>
  <c r="S353" i="13" s="1"/>
  <c r="T399" i="13"/>
  <c r="S399" i="13" s="1"/>
  <c r="T418" i="13"/>
  <c r="S418" i="13" s="1"/>
  <c r="T461" i="13"/>
  <c r="S461" i="13" s="1"/>
  <c r="V11" i="13"/>
  <c r="V206" i="13"/>
  <c r="V308" i="13"/>
  <c r="V338" i="13"/>
  <c r="V350" i="13"/>
  <c r="V396" i="13"/>
  <c r="V415" i="13"/>
  <c r="V458" i="13"/>
  <c r="T15" i="13"/>
  <c r="S15" i="13" s="1"/>
  <c r="T240" i="13"/>
  <c r="S240" i="13" s="1"/>
  <c r="T312" i="13"/>
  <c r="S312" i="13" s="1"/>
  <c r="T342" i="13"/>
  <c r="S342" i="13" s="1"/>
  <c r="T400" i="13"/>
  <c r="S400" i="13" s="1"/>
  <c r="T419" i="13"/>
  <c r="S419" i="13" s="1"/>
  <c r="V12" i="13"/>
  <c r="V207" i="13"/>
  <c r="V309" i="13"/>
  <c r="V339" i="13"/>
  <c r="V351" i="13"/>
  <c r="V397" i="13"/>
  <c r="V416" i="13"/>
  <c r="V459" i="13"/>
  <c r="T241" i="13"/>
  <c r="S241" i="13" s="1"/>
  <c r="T313" i="13"/>
  <c r="S313" i="13" s="1"/>
  <c r="T343" i="13"/>
  <c r="S343" i="13" s="1"/>
  <c r="T401" i="13"/>
  <c r="S401" i="13" s="1"/>
  <c r="V13" i="13"/>
  <c r="V310" i="13"/>
  <c r="V340" i="13"/>
  <c r="V352" i="13"/>
  <c r="V398" i="13"/>
  <c r="V417" i="13"/>
  <c r="V460" i="13"/>
  <c r="T16" i="13"/>
  <c r="S16" i="13" s="1"/>
  <c r="T17" i="13"/>
  <c r="S17" i="13" s="1"/>
  <c r="T242" i="13"/>
  <c r="S242" i="13" s="1"/>
  <c r="T272" i="13"/>
  <c r="S272" i="13" s="1"/>
  <c r="T314" i="13"/>
  <c r="S314" i="13" s="1"/>
  <c r="T344" i="13"/>
  <c r="S344" i="13" s="1"/>
  <c r="T390" i="13"/>
  <c r="S390" i="13" s="1"/>
  <c r="T402" i="13"/>
  <c r="S402" i="13" s="1"/>
  <c r="V14" i="13"/>
  <c r="V239" i="13"/>
  <c r="V311" i="13"/>
  <c r="V341" i="13"/>
  <c r="V353" i="13"/>
  <c r="V399" i="13"/>
  <c r="V418" i="13"/>
  <c r="V461" i="13"/>
  <c r="V343" i="13"/>
  <c r="T273" i="13"/>
  <c r="S273" i="13" s="1"/>
  <c r="T315" i="13"/>
  <c r="S315" i="13" s="1"/>
  <c r="T345" i="13"/>
  <c r="S345" i="13" s="1"/>
  <c r="T391" i="13"/>
  <c r="S391" i="13" s="1"/>
  <c r="T403" i="13"/>
  <c r="S403" i="13" s="1"/>
  <c r="V15" i="13"/>
  <c r="V240" i="13"/>
  <c r="V312" i="13"/>
  <c r="V342" i="13"/>
  <c r="V400" i="13"/>
  <c r="V419" i="13"/>
  <c r="V423" i="13"/>
  <c r="V424" i="13"/>
  <c r="T424" i="13"/>
  <c r="S424" i="13" s="1"/>
  <c r="AD302" i="13"/>
  <c r="AE302" i="13"/>
  <c r="AF302" i="13" s="1"/>
  <c r="AG302" i="13" s="1"/>
  <c r="AD184" i="13"/>
  <c r="AE184" i="13"/>
  <c r="AF184" i="13" s="1"/>
  <c r="AG184" i="13" s="1"/>
  <c r="AD212" i="13"/>
  <c r="AE212" i="13"/>
  <c r="AF212" i="13" s="1"/>
  <c r="AG212" i="13" s="1"/>
  <c r="AD231" i="13"/>
  <c r="AE231" i="13"/>
  <c r="AF231" i="13" s="1"/>
  <c r="AG231" i="13" s="1"/>
  <c r="AD262" i="13"/>
  <c r="AE262" i="13"/>
  <c r="AF262" i="13" s="1"/>
  <c r="AG262" i="13" s="1"/>
  <c r="AD334" i="13"/>
  <c r="AE334" i="13"/>
  <c r="AF334" i="13" s="1"/>
  <c r="AG334" i="13" s="1"/>
  <c r="AD356" i="13"/>
  <c r="AE356" i="13"/>
  <c r="AF356" i="13" s="1"/>
  <c r="AG356" i="13" s="1"/>
  <c r="AD368" i="13"/>
  <c r="AE368" i="13"/>
  <c r="AF368" i="13" s="1"/>
  <c r="AG368" i="13" s="1"/>
  <c r="AD380" i="13"/>
  <c r="AE380" i="13"/>
  <c r="AF380" i="13" s="1"/>
  <c r="AG380" i="13" s="1"/>
  <c r="AD421" i="13"/>
  <c r="AE421" i="13"/>
  <c r="AF421" i="13" s="1"/>
  <c r="AG421" i="13" s="1"/>
  <c r="AD433" i="13"/>
  <c r="AE433" i="13"/>
  <c r="AF433" i="13" s="1"/>
  <c r="AG433" i="13" s="1"/>
  <c r="AD462" i="13"/>
  <c r="AE462" i="13"/>
  <c r="AF462" i="13" s="1"/>
  <c r="AG462" i="13" s="1"/>
  <c r="AD481" i="13"/>
  <c r="AE481" i="13"/>
  <c r="AF481" i="13" s="1"/>
  <c r="AG481" i="13" s="1"/>
  <c r="AE218" i="13"/>
  <c r="AF218" i="13" s="1"/>
  <c r="AG218" i="13" s="1"/>
  <c r="AD218" i="13"/>
  <c r="AD203" i="13"/>
  <c r="AE203" i="13"/>
  <c r="AF203" i="13" s="1"/>
  <c r="AG203" i="13" s="1"/>
  <c r="AD284" i="13"/>
  <c r="AE284" i="13"/>
  <c r="AF284" i="13" s="1"/>
  <c r="AG284" i="13" s="1"/>
  <c r="AD303" i="13"/>
  <c r="AE303" i="13"/>
  <c r="AF303" i="13" s="1"/>
  <c r="AG303" i="13" s="1"/>
  <c r="AD173" i="13"/>
  <c r="AE173" i="13"/>
  <c r="AF173" i="13" s="1"/>
  <c r="AG173" i="13" s="1"/>
  <c r="AD263" i="13"/>
  <c r="AE263" i="13"/>
  <c r="AF263" i="13" s="1"/>
  <c r="AG263" i="13" s="1"/>
  <c r="AD285" i="13"/>
  <c r="AE285" i="13"/>
  <c r="AF285" i="13" s="1"/>
  <c r="AG285" i="13" s="1"/>
  <c r="AD357" i="13"/>
  <c r="AE357" i="13"/>
  <c r="AF357" i="13" s="1"/>
  <c r="AG357" i="13" s="1"/>
  <c r="AD369" i="13"/>
  <c r="AE369" i="13"/>
  <c r="AF369" i="13" s="1"/>
  <c r="AG369" i="13" s="1"/>
  <c r="AD186" i="13"/>
  <c r="AE186" i="13"/>
  <c r="AF186" i="13" s="1"/>
  <c r="AG186" i="13" s="1"/>
  <c r="AD233" i="13"/>
  <c r="AE233" i="13"/>
  <c r="AF233" i="13" s="1"/>
  <c r="AG233" i="13" s="1"/>
  <c r="AD245" i="13"/>
  <c r="AE245" i="13"/>
  <c r="AF245" i="13" s="1"/>
  <c r="AG245" i="13" s="1"/>
  <c r="AD264" i="13"/>
  <c r="AE264" i="13"/>
  <c r="AF264" i="13" s="1"/>
  <c r="AG264" i="13" s="1"/>
  <c r="AE286" i="13"/>
  <c r="AF286" i="13" s="1"/>
  <c r="AG286" i="13" s="1"/>
  <c r="AD286" i="13"/>
  <c r="AD358" i="13"/>
  <c r="AE358" i="13"/>
  <c r="AF358" i="13" s="1"/>
  <c r="AG358" i="13" s="1"/>
  <c r="AD464" i="13"/>
  <c r="AE464" i="13"/>
  <c r="AF464" i="13" s="1"/>
  <c r="AG464" i="13" s="1"/>
  <c r="AD183" i="13"/>
  <c r="AE183" i="13"/>
  <c r="AF183" i="13" s="1"/>
  <c r="AG183" i="13" s="1"/>
  <c r="AD202" i="13"/>
  <c r="AE202" i="13"/>
  <c r="AF202" i="13" s="1"/>
  <c r="AG202" i="13" s="1"/>
  <c r="AD211" i="13"/>
  <c r="AE211" i="13"/>
  <c r="AF211" i="13" s="1"/>
  <c r="AG211" i="13" s="1"/>
  <c r="AD283" i="13"/>
  <c r="AE283" i="13"/>
  <c r="AF283" i="13" s="1"/>
  <c r="AG283" i="13" s="1"/>
  <c r="AD379" i="13"/>
  <c r="AE379" i="13"/>
  <c r="AF379" i="13" s="1"/>
  <c r="AG379" i="13" s="1"/>
  <c r="AD480" i="13"/>
  <c r="AE480" i="13"/>
  <c r="AF480" i="13" s="1"/>
  <c r="AG480" i="13" s="1"/>
  <c r="AE234" i="13"/>
  <c r="AF234" i="13" s="1"/>
  <c r="AG234" i="13" s="1"/>
  <c r="AD234" i="13"/>
  <c r="AE246" i="13"/>
  <c r="AF246" i="13" s="1"/>
  <c r="AG246" i="13" s="1"/>
  <c r="AD246" i="13"/>
  <c r="AE265" i="13"/>
  <c r="AF265" i="13" s="1"/>
  <c r="AG265" i="13" s="1"/>
  <c r="AD265" i="13"/>
  <c r="AE359" i="13"/>
  <c r="AF359" i="13" s="1"/>
  <c r="AG359" i="13" s="1"/>
  <c r="AD359" i="13"/>
  <c r="AE383" i="13"/>
  <c r="AF383" i="13" s="1"/>
  <c r="AG383" i="13" s="1"/>
  <c r="AD383" i="13"/>
  <c r="AE465" i="13"/>
  <c r="AF465" i="13" s="1"/>
  <c r="AG465" i="13" s="1"/>
  <c r="AD465" i="13"/>
  <c r="AE247" i="13"/>
  <c r="AF247" i="13" s="1"/>
  <c r="AG247" i="13" s="1"/>
  <c r="AD247" i="13"/>
  <c r="AE372" i="13"/>
  <c r="AF372" i="13" s="1"/>
  <c r="AG372" i="13" s="1"/>
  <c r="AD372" i="13"/>
  <c r="AE32" i="13"/>
  <c r="AF32" i="13" s="1"/>
  <c r="AG32" i="13" s="1"/>
  <c r="AD32" i="13"/>
  <c r="AE217" i="13"/>
  <c r="AF217" i="13" s="1"/>
  <c r="AG217" i="13" s="1"/>
  <c r="AD217" i="13"/>
  <c r="AE236" i="13"/>
  <c r="AF236" i="13" s="1"/>
  <c r="AG236" i="13" s="1"/>
  <c r="AD236" i="13"/>
  <c r="AE248" i="13"/>
  <c r="AF248" i="13" s="1"/>
  <c r="AG248" i="13" s="1"/>
  <c r="AD248" i="13"/>
  <c r="AD267" i="13"/>
  <c r="AE267" i="13"/>
  <c r="AF267" i="13" s="1"/>
  <c r="AG267" i="13" s="1"/>
  <c r="AE320" i="13"/>
  <c r="AF320" i="13" s="1"/>
  <c r="AG320" i="13" s="1"/>
  <c r="AD320" i="13"/>
  <c r="AE361" i="13"/>
  <c r="AF361" i="13" s="1"/>
  <c r="AG361" i="13" s="1"/>
  <c r="AD361" i="13"/>
  <c r="AD426" i="13"/>
  <c r="AE426" i="13"/>
  <c r="AF426" i="13" s="1"/>
  <c r="AG426" i="13" s="1"/>
  <c r="AE438" i="13"/>
  <c r="AF438" i="13" s="1"/>
  <c r="AG438" i="13" s="1"/>
  <c r="AD438" i="13"/>
  <c r="AE485" i="13"/>
  <c r="AF485" i="13" s="1"/>
  <c r="AG485" i="13" s="1"/>
  <c r="AD485" i="13"/>
  <c r="AD56" i="13"/>
  <c r="AE197" i="13"/>
  <c r="AF197" i="13" s="1"/>
  <c r="AG197" i="13" s="1"/>
  <c r="AD197" i="13"/>
  <c r="AE237" i="13"/>
  <c r="AF237" i="13" s="1"/>
  <c r="AG237" i="13" s="1"/>
  <c r="AD237" i="13"/>
  <c r="AD249" i="13"/>
  <c r="AE249" i="13"/>
  <c r="AF249" i="13" s="1"/>
  <c r="AG249" i="13" s="1"/>
  <c r="AE362" i="13"/>
  <c r="AF362" i="13" s="1"/>
  <c r="AG362" i="13" s="1"/>
  <c r="AD362" i="13"/>
  <c r="AE468" i="13"/>
  <c r="AF468" i="13" s="1"/>
  <c r="AG468" i="13" s="1"/>
  <c r="AD468" i="13"/>
  <c r="AD437" i="13"/>
  <c r="AE437" i="13"/>
  <c r="AF437" i="13" s="1"/>
  <c r="AG437" i="13" s="1"/>
  <c r="AE198" i="13"/>
  <c r="AF198" i="13" s="1"/>
  <c r="AG198" i="13" s="1"/>
  <c r="AD198" i="13"/>
  <c r="AE219" i="13"/>
  <c r="AF219" i="13" s="1"/>
  <c r="AG219" i="13" s="1"/>
  <c r="AD219" i="13"/>
  <c r="AD250" i="13"/>
  <c r="AE250" i="13"/>
  <c r="AF250" i="13" s="1"/>
  <c r="AG250" i="13" s="1"/>
  <c r="AE269" i="13"/>
  <c r="AF269" i="13" s="1"/>
  <c r="AG269" i="13" s="1"/>
  <c r="AD269" i="13"/>
  <c r="AE279" i="13"/>
  <c r="AF279" i="13" s="1"/>
  <c r="AG279" i="13" s="1"/>
  <c r="AD279" i="13"/>
  <c r="AD329" i="13"/>
  <c r="AE329" i="13"/>
  <c r="AF329" i="13" s="1"/>
  <c r="AG329" i="13" s="1"/>
  <c r="AE363" i="13"/>
  <c r="AF363" i="13" s="1"/>
  <c r="AG363" i="13" s="1"/>
  <c r="AD363" i="13"/>
  <c r="AE387" i="13"/>
  <c r="AF387" i="13" s="1"/>
  <c r="AG387" i="13" s="1"/>
  <c r="AD387" i="13"/>
  <c r="AE428" i="13"/>
  <c r="AF428" i="13" s="1"/>
  <c r="AG428" i="13" s="1"/>
  <c r="AD428" i="13"/>
  <c r="AE469" i="13"/>
  <c r="AF469" i="13" s="1"/>
  <c r="AG469" i="13" s="1"/>
  <c r="AD469" i="13"/>
  <c r="AE216" i="13"/>
  <c r="AF216" i="13" s="1"/>
  <c r="AG216" i="13" s="1"/>
  <c r="AD216" i="13"/>
  <c r="AE360" i="13"/>
  <c r="AF360" i="13" s="1"/>
  <c r="AG360" i="13" s="1"/>
  <c r="AD360" i="13"/>
  <c r="AE180" i="13"/>
  <c r="AF180" i="13" s="1"/>
  <c r="AG180" i="13" s="1"/>
  <c r="AD180" i="13"/>
  <c r="AE470" i="13"/>
  <c r="AF470" i="13" s="1"/>
  <c r="AG470" i="13" s="1"/>
  <c r="AD470" i="13"/>
  <c r="AE34" i="13"/>
  <c r="AF34" i="13" s="1"/>
  <c r="AG34" i="13" s="1"/>
  <c r="AD34" i="13"/>
  <c r="AE199" i="13"/>
  <c r="AF199" i="13" s="1"/>
  <c r="AG199" i="13" s="1"/>
  <c r="AD199" i="13"/>
  <c r="AD208" i="13"/>
  <c r="AE208" i="13"/>
  <c r="AF208" i="13" s="1"/>
  <c r="AG208" i="13" s="1"/>
  <c r="AD220" i="13"/>
  <c r="AE220" i="13"/>
  <c r="AF220" i="13" s="1"/>
  <c r="AG220" i="13" s="1"/>
  <c r="AD36" i="13"/>
  <c r="AE36" i="13"/>
  <c r="AE181" i="13"/>
  <c r="AF181" i="13" s="1"/>
  <c r="AG181" i="13" s="1"/>
  <c r="AD181" i="13"/>
  <c r="AD200" i="13"/>
  <c r="AE200" i="13"/>
  <c r="AF200" i="13" s="1"/>
  <c r="AG200" i="13" s="1"/>
  <c r="AD221" i="13"/>
  <c r="AE221" i="13"/>
  <c r="AF221" i="13" s="1"/>
  <c r="AG221" i="13" s="1"/>
  <c r="AD281" i="13"/>
  <c r="AE281" i="13"/>
  <c r="AF281" i="13" s="1"/>
  <c r="AG281" i="13" s="1"/>
  <c r="AD300" i="13"/>
  <c r="AE300" i="13"/>
  <c r="AF300" i="13" s="1"/>
  <c r="AG300" i="13" s="1"/>
  <c r="AE331" i="13"/>
  <c r="AF331" i="13" s="1"/>
  <c r="AG331" i="13" s="1"/>
  <c r="AD331" i="13"/>
  <c r="AD38" i="13"/>
  <c r="AE38" i="13"/>
  <c r="AF38" i="13" s="1"/>
  <c r="AG38" i="13" s="1"/>
  <c r="AD185" i="13"/>
  <c r="AE185" i="13"/>
  <c r="AF185" i="13" s="1"/>
  <c r="AG185" i="13" s="1"/>
  <c r="AE45" i="13"/>
  <c r="AF45" i="13" s="1"/>
  <c r="AG45" i="13" s="1"/>
  <c r="AD45" i="13"/>
  <c r="AE35" i="13"/>
  <c r="AF35" i="13" s="1"/>
  <c r="AG35" i="13" s="1"/>
  <c r="AD299" i="13"/>
  <c r="AE299" i="13"/>
  <c r="AF299" i="13" s="1"/>
  <c r="AG299" i="13" s="1"/>
  <c r="AD330" i="13"/>
  <c r="AE330" i="13"/>
  <c r="AF330" i="13" s="1"/>
  <c r="AG330" i="13" s="1"/>
  <c r="AD67" i="13"/>
  <c r="AD182" i="13"/>
  <c r="AE182" i="13"/>
  <c r="AF182" i="13" s="1"/>
  <c r="AG182" i="13" s="1"/>
  <c r="AD210" i="13"/>
  <c r="AE210" i="13"/>
  <c r="AF210" i="13" s="1"/>
  <c r="AG210" i="13" s="1"/>
  <c r="AD282" i="13"/>
  <c r="AE282" i="13"/>
  <c r="AF282" i="13" s="1"/>
  <c r="AG282" i="13" s="1"/>
  <c r="AD301" i="13"/>
  <c r="AE301" i="13"/>
  <c r="AF301" i="13" s="1"/>
  <c r="AG301" i="13" s="1"/>
  <c r="AE332" i="13"/>
  <c r="AF332" i="13" s="1"/>
  <c r="AG332" i="13" s="1"/>
  <c r="AD332" i="13"/>
  <c r="AD378" i="13"/>
  <c r="AE378" i="13"/>
  <c r="AF378" i="13" s="1"/>
  <c r="AG378" i="13" s="1"/>
  <c r="AE431" i="13"/>
  <c r="AF431" i="13" s="1"/>
  <c r="AG431" i="13" s="1"/>
  <c r="AD431" i="13"/>
  <c r="AD479" i="13"/>
  <c r="AE479" i="13"/>
  <c r="AF479" i="13" s="1"/>
  <c r="AG479" i="13" s="1"/>
  <c r="AD209" i="13"/>
  <c r="AE209" i="13"/>
  <c r="AF209" i="13" s="1"/>
  <c r="AG209" i="13" s="1"/>
  <c r="AE235" i="13"/>
  <c r="AF235" i="13" s="1"/>
  <c r="AG235" i="13" s="1"/>
  <c r="AD235" i="13"/>
  <c r="AE328" i="13"/>
  <c r="AF328" i="13" s="1"/>
  <c r="AG328" i="13" s="1"/>
  <c r="AD328" i="13"/>
  <c r="AD427" i="13"/>
  <c r="AE427" i="13"/>
  <c r="AF427" i="13" s="1"/>
  <c r="AG427" i="13" s="1"/>
  <c r="AE375" i="13"/>
  <c r="AF375" i="13" s="1"/>
  <c r="AG375" i="13" s="1"/>
  <c r="AD375" i="13"/>
  <c r="AD204" i="13"/>
  <c r="AE204" i="13"/>
  <c r="AF204" i="13" s="1"/>
  <c r="AG204" i="13" s="1"/>
  <c r="AD213" i="13"/>
  <c r="AE213" i="13"/>
  <c r="AF213" i="13" s="1"/>
  <c r="AG213" i="13" s="1"/>
  <c r="AD232" i="13"/>
  <c r="AE232" i="13"/>
  <c r="AF232" i="13" s="1"/>
  <c r="AG232" i="13" s="1"/>
  <c r="AD335" i="13"/>
  <c r="AE335" i="13"/>
  <c r="AF335" i="13" s="1"/>
  <c r="AG335" i="13" s="1"/>
  <c r="AD381" i="13"/>
  <c r="AE381" i="13"/>
  <c r="AF381" i="13" s="1"/>
  <c r="AG381" i="13" s="1"/>
  <c r="AD422" i="13"/>
  <c r="AE422" i="13"/>
  <c r="AF422" i="13" s="1"/>
  <c r="AG422" i="13" s="1"/>
  <c r="AD434" i="13"/>
  <c r="AE434" i="13"/>
  <c r="AF434" i="13" s="1"/>
  <c r="AG434" i="13" s="1"/>
  <c r="AD453" i="13"/>
  <c r="AE453" i="13"/>
  <c r="AF453" i="13" s="1"/>
  <c r="AG453" i="13" s="1"/>
  <c r="AD463" i="13"/>
  <c r="AE463" i="13"/>
  <c r="AF463" i="13" s="1"/>
  <c r="AG463" i="13" s="1"/>
  <c r="AE214" i="13"/>
  <c r="AF214" i="13" s="1"/>
  <c r="AG214" i="13" s="1"/>
  <c r="AD214" i="13"/>
  <c r="AD317" i="13"/>
  <c r="AE317" i="13"/>
  <c r="AF317" i="13" s="1"/>
  <c r="AG317" i="13" s="1"/>
  <c r="AD336" i="13"/>
  <c r="AE336" i="13"/>
  <c r="AF336" i="13" s="1"/>
  <c r="AG336" i="13" s="1"/>
  <c r="AE382" i="13"/>
  <c r="AF382" i="13" s="1"/>
  <c r="AG382" i="13" s="1"/>
  <c r="AD382" i="13"/>
  <c r="AD435" i="13"/>
  <c r="AE435" i="13"/>
  <c r="AF435" i="13" s="1"/>
  <c r="AG435" i="13" s="1"/>
  <c r="AD454" i="13"/>
  <c r="AE454" i="13"/>
  <c r="AF454" i="13" s="1"/>
  <c r="AG454" i="13" s="1"/>
  <c r="AE483" i="13"/>
  <c r="AF483" i="13" s="1"/>
  <c r="AG483" i="13" s="1"/>
  <c r="AD483" i="13"/>
  <c r="AE187" i="13"/>
  <c r="AF187" i="13" s="1"/>
  <c r="AG187" i="13" s="1"/>
  <c r="AD187" i="13"/>
  <c r="AE215" i="13"/>
  <c r="AF215" i="13" s="1"/>
  <c r="AG215" i="13" s="1"/>
  <c r="AD215" i="13"/>
  <c r="AE287" i="13"/>
  <c r="AF287" i="13" s="1"/>
  <c r="AG287" i="13" s="1"/>
  <c r="AD287" i="13"/>
  <c r="AE318" i="13"/>
  <c r="AF318" i="13" s="1"/>
  <c r="AG318" i="13" s="1"/>
  <c r="AD318" i="13"/>
  <c r="AE371" i="13"/>
  <c r="AF371" i="13" s="1"/>
  <c r="AG371" i="13" s="1"/>
  <c r="AD371" i="13"/>
  <c r="AE436" i="13"/>
  <c r="AF436" i="13" s="1"/>
  <c r="AG436" i="13" s="1"/>
  <c r="AD436" i="13"/>
  <c r="AE484" i="13"/>
  <c r="AF484" i="13" s="1"/>
  <c r="AG484" i="13" s="1"/>
  <c r="AD484" i="13"/>
  <c r="AE298" i="13"/>
  <c r="AF298" i="13" s="1"/>
  <c r="AG298" i="13" s="1"/>
  <c r="AD298" i="13"/>
  <c r="AE188" i="13"/>
  <c r="AF188" i="13" s="1"/>
  <c r="AG188" i="13" s="1"/>
  <c r="AD188" i="13"/>
  <c r="AE295" i="13"/>
  <c r="AF295" i="13" s="1"/>
  <c r="AG295" i="13" s="1"/>
  <c r="AD295" i="13"/>
  <c r="AE319" i="13"/>
  <c r="AF319" i="13" s="1"/>
  <c r="AG319" i="13" s="1"/>
  <c r="AD319" i="13"/>
  <c r="AE384" i="13"/>
  <c r="AF384" i="13" s="1"/>
  <c r="AG384" i="13" s="1"/>
  <c r="AD384" i="13"/>
  <c r="AE425" i="13"/>
  <c r="AF425" i="13" s="1"/>
  <c r="AG425" i="13" s="1"/>
  <c r="AD425" i="13"/>
  <c r="AE466" i="13"/>
  <c r="AF466" i="13" s="1"/>
  <c r="AG466" i="13" s="1"/>
  <c r="AD466" i="13"/>
  <c r="AE178" i="13"/>
  <c r="AF178" i="13" s="1"/>
  <c r="AG178" i="13" s="1"/>
  <c r="AD178" i="13"/>
  <c r="AE268" i="13"/>
  <c r="AF268" i="13" s="1"/>
  <c r="AG268" i="13" s="1"/>
  <c r="AD268" i="13"/>
  <c r="AE278" i="13"/>
  <c r="AF278" i="13" s="1"/>
  <c r="AG278" i="13" s="1"/>
  <c r="AD278" i="13"/>
  <c r="AE297" i="13"/>
  <c r="AF297" i="13" s="1"/>
  <c r="AG297" i="13" s="1"/>
  <c r="AD297" i="13"/>
  <c r="AE374" i="13"/>
  <c r="AF374" i="13" s="1"/>
  <c r="AG374" i="13" s="1"/>
  <c r="AD374" i="13"/>
  <c r="AE386" i="13"/>
  <c r="AF386" i="13" s="1"/>
  <c r="AG386" i="13" s="1"/>
  <c r="AD386" i="13"/>
  <c r="AD333" i="13"/>
  <c r="AD177" i="13"/>
  <c r="AE177" i="13"/>
  <c r="AF177" i="13" s="1"/>
  <c r="AG177" i="13" s="1"/>
  <c r="AE277" i="13"/>
  <c r="AF277" i="13" s="1"/>
  <c r="AG277" i="13" s="1"/>
  <c r="AD277" i="13"/>
  <c r="AE385" i="13"/>
  <c r="AF385" i="13" s="1"/>
  <c r="AG385" i="13" s="1"/>
  <c r="AD385" i="13"/>
  <c r="AD201" i="13"/>
  <c r="AE201" i="13"/>
  <c r="AF201" i="13" s="1"/>
  <c r="AG201" i="13" s="1"/>
  <c r="AD244" i="13"/>
  <c r="AE244" i="13"/>
  <c r="AF244" i="13" s="1"/>
  <c r="AG244" i="13" s="1"/>
  <c r="AE266" i="13"/>
  <c r="AF266" i="13" s="1"/>
  <c r="AG266" i="13" s="1"/>
  <c r="AD266" i="13"/>
  <c r="AE370" i="13"/>
  <c r="AF370" i="13" s="1"/>
  <c r="AG370" i="13" s="1"/>
  <c r="AD370" i="13"/>
  <c r="AE179" i="13"/>
  <c r="AF179" i="13" s="1"/>
  <c r="AG179" i="13" s="1"/>
  <c r="AD179" i="13"/>
  <c r="AE467" i="13"/>
  <c r="AF467" i="13" s="1"/>
  <c r="AG467" i="13" s="1"/>
  <c r="AD467" i="13"/>
  <c r="AE251" i="13"/>
  <c r="AF251" i="13" s="1"/>
  <c r="AG251" i="13" s="1"/>
  <c r="AD251" i="13"/>
  <c r="AE270" i="13"/>
  <c r="AF270" i="13" s="1"/>
  <c r="AG270" i="13" s="1"/>
  <c r="AD270" i="13"/>
  <c r="AE280" i="13"/>
  <c r="AF280" i="13" s="1"/>
  <c r="AG280" i="13" s="1"/>
  <c r="AD280" i="13"/>
  <c r="AD376" i="13"/>
  <c r="AE376" i="13"/>
  <c r="AF376" i="13" s="1"/>
  <c r="AG376" i="13" s="1"/>
  <c r="AD388" i="13"/>
  <c r="AE388" i="13"/>
  <c r="AF388" i="13" s="1"/>
  <c r="AG388" i="13" s="1"/>
  <c r="AE429" i="13"/>
  <c r="AF429" i="13" s="1"/>
  <c r="AG429" i="13" s="1"/>
  <c r="AD429" i="13"/>
  <c r="AE55" i="13"/>
  <c r="AF55" i="13" s="1"/>
  <c r="AG55" i="13" s="1"/>
  <c r="AD55" i="13"/>
  <c r="AE196" i="13"/>
  <c r="AF196" i="13" s="1"/>
  <c r="AG196" i="13" s="1"/>
  <c r="AD196" i="13"/>
  <c r="AE296" i="13"/>
  <c r="AF296" i="13" s="1"/>
  <c r="AG296" i="13" s="1"/>
  <c r="AD296" i="13"/>
  <c r="AE373" i="13"/>
  <c r="AF373" i="13" s="1"/>
  <c r="AG373" i="13" s="1"/>
  <c r="AD373" i="13"/>
  <c r="AE486" i="13"/>
  <c r="AF486" i="13" s="1"/>
  <c r="AG486" i="13" s="1"/>
  <c r="AD486" i="13"/>
  <c r="AE252" i="13"/>
  <c r="AF252" i="13" s="1"/>
  <c r="AG252" i="13" s="1"/>
  <c r="AD252" i="13"/>
  <c r="AD365" i="13"/>
  <c r="AE365" i="13"/>
  <c r="AF365" i="13" s="1"/>
  <c r="AG365" i="13" s="1"/>
  <c r="AD377" i="13"/>
  <c r="AE377" i="13"/>
  <c r="AF377" i="13" s="1"/>
  <c r="AG377" i="13" s="1"/>
  <c r="AE430" i="13"/>
  <c r="AF430" i="13" s="1"/>
  <c r="AG430" i="13" s="1"/>
  <c r="AD430" i="13"/>
  <c r="AD471" i="13"/>
  <c r="AE471" i="13"/>
  <c r="AF471" i="13" s="1"/>
  <c r="AG471" i="13" s="1"/>
  <c r="AE482" i="13"/>
  <c r="AF482" i="13" s="1"/>
  <c r="AG482" i="13" s="1"/>
  <c r="AE65" i="13"/>
  <c r="AF65" i="13" s="1"/>
  <c r="AG65" i="13" s="1"/>
  <c r="AD229" i="13"/>
  <c r="AE229" i="13"/>
  <c r="AF229" i="13" s="1"/>
  <c r="AG229" i="13" s="1"/>
  <c r="AE253" i="13"/>
  <c r="AF253" i="13" s="1"/>
  <c r="AG253" i="13" s="1"/>
  <c r="AD253" i="13"/>
  <c r="AD354" i="13"/>
  <c r="AE354" i="13"/>
  <c r="AF354" i="13" s="1"/>
  <c r="AG354" i="13" s="1"/>
  <c r="AD366" i="13"/>
  <c r="AE366" i="13"/>
  <c r="AF366" i="13" s="1"/>
  <c r="AG366" i="13" s="1"/>
  <c r="AE230" i="13"/>
  <c r="AF230" i="13" s="1"/>
  <c r="AG230" i="13" s="1"/>
  <c r="AD230" i="13"/>
  <c r="AD254" i="13"/>
  <c r="AE254" i="13"/>
  <c r="AF254" i="13" s="1"/>
  <c r="AG254" i="13" s="1"/>
  <c r="AD355" i="13"/>
  <c r="AE355" i="13"/>
  <c r="AF355" i="13" s="1"/>
  <c r="AG355" i="13" s="1"/>
  <c r="AD367" i="13"/>
  <c r="AE367" i="13"/>
  <c r="AF367" i="13" s="1"/>
  <c r="AG367" i="13" s="1"/>
  <c r="AD432" i="13"/>
  <c r="AE432" i="13"/>
  <c r="AF432" i="13" s="1"/>
  <c r="AG432" i="13" s="1"/>
  <c r="U106" i="13" a="1"/>
  <c r="U73" i="13" a="1"/>
  <c r="U40" i="13" a="1"/>
  <c r="AE37" i="13" l="1"/>
  <c r="AF37" i="13" s="1"/>
  <c r="AG37" i="13" s="1"/>
  <c r="AD33" i="13"/>
  <c r="AE98" i="13"/>
  <c r="AF98" i="13" s="1"/>
  <c r="AG98" i="13" s="1"/>
  <c r="AD54" i="13"/>
  <c r="AD31" i="13"/>
  <c r="AD79" i="13"/>
  <c r="AD133" i="13"/>
  <c r="AD51" i="13"/>
  <c r="AD132" i="13"/>
  <c r="AD44" i="13"/>
  <c r="AD135" i="13"/>
  <c r="AD43" i="13"/>
  <c r="AD48" i="13"/>
  <c r="AE64" i="13"/>
  <c r="AF64" i="13" s="1"/>
  <c r="AG64" i="13" s="1"/>
  <c r="AD82" i="13"/>
  <c r="AE78" i="13"/>
  <c r="AF78" i="13" s="1"/>
  <c r="AG78" i="13" s="1"/>
  <c r="AE47" i="13"/>
  <c r="AF47" i="13" s="1"/>
  <c r="AG47" i="13" s="1"/>
  <c r="AD99" i="13"/>
  <c r="AE52" i="13"/>
  <c r="AF52" i="13" s="1"/>
  <c r="AG52" i="13" s="1"/>
  <c r="AE39" i="13"/>
  <c r="AF39" i="13" s="1"/>
  <c r="AG39" i="13" s="1"/>
  <c r="AE121" i="13"/>
  <c r="AF121" i="13" s="1"/>
  <c r="AG121" i="13" s="1"/>
  <c r="AD122" i="13"/>
  <c r="AE46" i="13"/>
  <c r="AF46" i="13" s="1"/>
  <c r="AG46" i="13" s="1"/>
  <c r="AD22" i="13"/>
  <c r="AD134" i="13"/>
  <c r="AD23" i="13"/>
  <c r="AE53" i="13"/>
  <c r="AF53" i="13" s="1"/>
  <c r="AG53" i="13" s="1"/>
  <c r="AE68" i="13"/>
  <c r="AF68" i="13" s="1"/>
  <c r="AG68" i="13" s="1"/>
  <c r="AD130" i="13"/>
  <c r="AE49" i="13"/>
  <c r="AF49" i="13" s="1"/>
  <c r="AG49" i="13" s="1"/>
  <c r="AD50" i="13"/>
  <c r="AE85" i="13"/>
  <c r="AF85" i="13" s="1"/>
  <c r="AG85" i="13" s="1"/>
  <c r="AD69" i="13"/>
  <c r="AE71" i="13"/>
  <c r="AF71" i="13" s="1"/>
  <c r="AG71" i="13" s="1"/>
  <c r="AD77" i="13"/>
  <c r="AE119" i="13"/>
  <c r="AF119" i="13" s="1"/>
  <c r="AG119" i="13" s="1"/>
  <c r="AD66" i="13"/>
  <c r="AE70" i="13"/>
  <c r="AF70" i="13" s="1"/>
  <c r="AG70" i="13" s="1"/>
  <c r="AE97" i="13"/>
  <c r="AF97" i="13" s="1"/>
  <c r="AG97" i="13" s="1"/>
  <c r="AE81" i="13"/>
  <c r="AF81" i="13" s="1"/>
  <c r="AG81" i="13" s="1"/>
  <c r="AE117" i="13"/>
  <c r="AF117" i="13" s="1"/>
  <c r="AG117" i="13" s="1"/>
  <c r="F191" i="13"/>
  <c r="F224" i="13"/>
  <c r="F257" i="13"/>
  <c r="F290" i="13"/>
  <c r="F158" i="13"/>
  <c r="P58" i="10"/>
  <c r="G92" i="13"/>
  <c r="G125" i="13"/>
  <c r="F92" i="13"/>
  <c r="F125" i="13"/>
  <c r="G59" i="13"/>
  <c r="AF36" i="13"/>
  <c r="AG36" i="13" s="1"/>
  <c r="O115" i="10"/>
  <c r="O58" i="10"/>
  <c r="AE83" i="13"/>
  <c r="AF83" i="13" s="1"/>
  <c r="AG83" i="13" s="1"/>
  <c r="AD87" i="13"/>
  <c r="AE100" i="13"/>
  <c r="AF100" i="13" s="1"/>
  <c r="AG100" i="13" s="1"/>
  <c r="AD84" i="13"/>
  <c r="AD138" i="13"/>
  <c r="AE118" i="13"/>
  <c r="AF118" i="13" s="1"/>
  <c r="AG118" i="13" s="1"/>
  <c r="AD88" i="13"/>
  <c r="AE104" i="13"/>
  <c r="AF104" i="13" s="1"/>
  <c r="AG104" i="13" s="1"/>
  <c r="AD89" i="13"/>
  <c r="AD86" i="13"/>
  <c r="AE101" i="13"/>
  <c r="AF101" i="13" s="1"/>
  <c r="AG101" i="13" s="1"/>
  <c r="AD105" i="13"/>
  <c r="AD137" i="13"/>
  <c r="AE120" i="13"/>
  <c r="AF120" i="13" s="1"/>
  <c r="AG120" i="13" s="1"/>
  <c r="AD131" i="13"/>
  <c r="AD136" i="13"/>
  <c r="AD80" i="13"/>
  <c r="AD114" i="13"/>
  <c r="AD103" i="13"/>
  <c r="AD116" i="13"/>
  <c r="AD115" i="13"/>
  <c r="AD102" i="13"/>
  <c r="V389" i="13"/>
  <c r="S7" i="13"/>
  <c r="A18" i="13"/>
  <c r="A19" i="13" s="1"/>
  <c r="V171" i="13"/>
  <c r="V170" i="13"/>
  <c r="T171" i="13"/>
  <c r="S171" i="13" s="1"/>
  <c r="T170" i="13"/>
  <c r="S170" i="13" s="1"/>
  <c r="U40" i="13"/>
  <c r="T42" i="13"/>
  <c r="S42" i="13" s="1"/>
  <c r="T41" i="13"/>
  <c r="S41" i="13" s="1"/>
  <c r="V41" i="13"/>
  <c r="V42" i="13"/>
  <c r="U73" i="13"/>
  <c r="T73" i="13" s="1"/>
  <c r="T76" i="13"/>
  <c r="S76" i="13" s="1"/>
  <c r="T74" i="13"/>
  <c r="S74" i="13" s="1"/>
  <c r="V76" i="13"/>
  <c r="V75" i="13"/>
  <c r="V74" i="13"/>
  <c r="T75" i="13"/>
  <c r="S75" i="13" s="1"/>
  <c r="U106" i="13"/>
  <c r="V111" i="13"/>
  <c r="T107" i="13"/>
  <c r="S107" i="13" s="1"/>
  <c r="V110" i="13"/>
  <c r="V109" i="13"/>
  <c r="V108" i="13"/>
  <c r="V113" i="13"/>
  <c r="V107" i="13"/>
  <c r="T109" i="13"/>
  <c r="S109" i="13" s="1"/>
  <c r="T113" i="13"/>
  <c r="S113" i="13" s="1"/>
  <c r="T112" i="13"/>
  <c r="S112" i="13" s="1"/>
  <c r="T111" i="13"/>
  <c r="S111" i="13" s="1"/>
  <c r="T110" i="13"/>
  <c r="S110" i="13" s="1"/>
  <c r="V112" i="13"/>
  <c r="T108" i="13"/>
  <c r="S108" i="13" s="1"/>
  <c r="V153" i="13"/>
  <c r="V141" i="13"/>
  <c r="T149" i="13"/>
  <c r="S149" i="13" s="1"/>
  <c r="T144" i="13"/>
  <c r="S144" i="13" s="1"/>
  <c r="V152" i="13"/>
  <c r="V140" i="13"/>
  <c r="T148" i="13"/>
  <c r="S148" i="13" s="1"/>
  <c r="V151" i="13"/>
  <c r="T146" i="13"/>
  <c r="S146" i="13" s="1"/>
  <c r="V150" i="13"/>
  <c r="V149" i="13"/>
  <c r="V143" i="13"/>
  <c r="V148" i="13"/>
  <c r="V147" i="13"/>
  <c r="T155" i="13"/>
  <c r="S155" i="13" s="1"/>
  <c r="T143" i="13"/>
  <c r="S143" i="13" s="1"/>
  <c r="V155" i="13"/>
  <c r="V146" i="13"/>
  <c r="T154" i="13"/>
  <c r="S154" i="13" s="1"/>
  <c r="T142" i="13"/>
  <c r="S142" i="13" s="1"/>
  <c r="V145" i="13"/>
  <c r="T153" i="13"/>
  <c r="S153" i="13" s="1"/>
  <c r="T141" i="13"/>
  <c r="S141" i="13" s="1"/>
  <c r="V144" i="13"/>
  <c r="T152" i="13"/>
  <c r="S152" i="13" s="1"/>
  <c r="T140" i="13"/>
  <c r="S140" i="13" s="1"/>
  <c r="V154" i="13"/>
  <c r="V142" i="13"/>
  <c r="T150" i="13"/>
  <c r="S150" i="13" s="1"/>
  <c r="T147" i="13"/>
  <c r="S147" i="13" s="1"/>
  <c r="T145" i="13"/>
  <c r="S145" i="13" s="1"/>
  <c r="T151" i="13"/>
  <c r="S151" i="13" s="1"/>
  <c r="A20" i="13" l="1"/>
  <c r="S73" i="13"/>
  <c r="V73" i="13"/>
  <c r="V139" i="13"/>
  <c r="T139" i="13"/>
  <c r="S139" i="13" s="1"/>
  <c r="T106" i="13"/>
  <c r="S106" i="13" s="1"/>
  <c r="V106" i="13"/>
  <c r="T40" i="13"/>
  <c r="S40" i="13" s="1"/>
  <c r="V40" i="13"/>
  <c r="E22" i="14" l="1"/>
  <c r="E21" i="14"/>
  <c r="E20" i="14"/>
  <c r="E19" i="14"/>
  <c r="E18" i="14"/>
  <c r="E17" i="14"/>
  <c r="E16" i="14"/>
  <c r="E15" i="14"/>
  <c r="E10" i="14"/>
  <c r="E9" i="14"/>
  <c r="E8" i="14"/>
  <c r="E7" i="14"/>
  <c r="E6" i="14"/>
  <c r="E5" i="14"/>
  <c r="E4" i="14"/>
  <c r="E3" i="14"/>
  <c r="F22" i="14"/>
  <c r="G22" i="14" s="1"/>
  <c r="G21" i="14"/>
  <c r="F21" i="14"/>
  <c r="F20" i="14"/>
  <c r="G20" i="14" s="1"/>
  <c r="F19" i="14"/>
  <c r="G19" i="14" s="1"/>
  <c r="F18" i="14"/>
  <c r="G18" i="14" s="1"/>
  <c r="F17" i="14"/>
  <c r="G17" i="14" s="1"/>
  <c r="F16" i="14"/>
  <c r="G16" i="14" s="1"/>
  <c r="F15" i="14"/>
  <c r="G15" i="14" s="1"/>
  <c r="F14" i="14"/>
  <c r="G14" i="14" s="1"/>
  <c r="F13" i="14"/>
  <c r="G13" i="14" s="1"/>
  <c r="G12" i="14"/>
  <c r="F12" i="14"/>
  <c r="F11" i="14"/>
  <c r="G11" i="14" s="1"/>
  <c r="F10" i="14"/>
  <c r="G10" i="14" s="1"/>
  <c r="F9" i="14"/>
  <c r="G9" i="14" s="1"/>
  <c r="F8" i="14"/>
  <c r="G8" i="14" s="1"/>
  <c r="F7" i="14"/>
  <c r="G7" i="14" s="1"/>
  <c r="F6" i="14"/>
  <c r="G6" i="14" s="1"/>
  <c r="F5" i="14"/>
  <c r="G5" i="14" s="1"/>
  <c r="G4" i="14"/>
  <c r="F4" i="14"/>
  <c r="G3" i="14"/>
  <c r="E239" i="3"/>
  <c r="V251" i="3" s="1"/>
  <c r="N54" i="4"/>
  <c r="N53" i="4"/>
  <c r="N52" i="4"/>
  <c r="N51" i="4"/>
  <c r="N50" i="4"/>
  <c r="N49" i="4"/>
  <c r="N48" i="4"/>
  <c r="N47" i="4"/>
  <c r="N46" i="4"/>
  <c r="N45" i="4"/>
  <c r="N44" i="4"/>
  <c r="N43" i="4"/>
  <c r="N42" i="4"/>
  <c r="N41" i="4"/>
  <c r="N40" i="4"/>
  <c r="N39" i="4"/>
  <c r="N38" i="4"/>
  <c r="N37" i="4"/>
  <c r="P35" i="4"/>
  <c r="O35" i="4"/>
  <c r="I241" i="3" l="1"/>
  <c r="M241" i="3"/>
  <c r="Q241" i="3"/>
  <c r="U241" i="3"/>
  <c r="Y241" i="3"/>
  <c r="AC241" i="3"/>
  <c r="AG241" i="3"/>
  <c r="AK241" i="3"/>
  <c r="AO241" i="3"/>
  <c r="AS241" i="3"/>
  <c r="AW241" i="3"/>
  <c r="BA241" i="3"/>
  <c r="I242" i="3"/>
  <c r="M242" i="3"/>
  <c r="Q242" i="3"/>
  <c r="U242" i="3"/>
  <c r="Y242" i="3"/>
  <c r="AC242" i="3"/>
  <c r="AG242" i="3"/>
  <c r="AK242" i="3"/>
  <c r="AO242" i="3"/>
  <c r="AS242" i="3"/>
  <c r="AW242" i="3"/>
  <c r="BA242" i="3"/>
  <c r="I243" i="3"/>
  <c r="M243" i="3"/>
  <c r="Q243" i="3"/>
  <c r="U243" i="3"/>
  <c r="Y243" i="3"/>
  <c r="AC243" i="3"/>
  <c r="AG243" i="3"/>
  <c r="AK243" i="3"/>
  <c r="AO243" i="3"/>
  <c r="AS243" i="3"/>
  <c r="AW243" i="3"/>
  <c r="BA243" i="3"/>
  <c r="I244" i="3"/>
  <c r="M244" i="3"/>
  <c r="Q244" i="3"/>
  <c r="U244" i="3"/>
  <c r="Y244" i="3"/>
  <c r="AC244" i="3"/>
  <c r="AG244" i="3"/>
  <c r="AK244" i="3"/>
  <c r="AO244" i="3"/>
  <c r="AS244" i="3"/>
  <c r="AW244" i="3"/>
  <c r="BA244" i="3"/>
  <c r="I245" i="3"/>
  <c r="M245" i="3"/>
  <c r="Q245" i="3"/>
  <c r="U245" i="3"/>
  <c r="Y245" i="3"/>
  <c r="AC245" i="3"/>
  <c r="AG245" i="3"/>
  <c r="AK245" i="3"/>
  <c r="AO245" i="3"/>
  <c r="AS245" i="3"/>
  <c r="AW245" i="3"/>
  <c r="BA245" i="3"/>
  <c r="I246" i="3"/>
  <c r="M246" i="3"/>
  <c r="Q246" i="3"/>
  <c r="U246" i="3"/>
  <c r="Z246" i="3"/>
  <c r="AH246" i="3"/>
  <c r="AP246" i="3"/>
  <c r="BB246" i="3"/>
  <c r="V247" i="3"/>
  <c r="AL247" i="3"/>
  <c r="BB247" i="3"/>
  <c r="V248" i="3"/>
  <c r="AL248" i="3"/>
  <c r="BB248" i="3"/>
  <c r="V249" i="3"/>
  <c r="AL249" i="3"/>
  <c r="BB249" i="3"/>
  <c r="V250" i="3"/>
  <c r="AL250" i="3"/>
  <c r="BB250" i="3"/>
  <c r="BA258" i="3"/>
  <c r="AW258" i="3"/>
  <c r="AS258" i="3"/>
  <c r="AO258" i="3"/>
  <c r="AK258" i="3"/>
  <c r="AG258" i="3"/>
  <c r="AC258" i="3"/>
  <c r="Y258" i="3"/>
  <c r="U258" i="3"/>
  <c r="Q258" i="3"/>
  <c r="M258" i="3"/>
  <c r="I258" i="3"/>
  <c r="BA257" i="3"/>
  <c r="AW257" i="3"/>
  <c r="AS257" i="3"/>
  <c r="AO257" i="3"/>
  <c r="AK257" i="3"/>
  <c r="AG257" i="3"/>
  <c r="AC257" i="3"/>
  <c r="Y257" i="3"/>
  <c r="U257" i="3"/>
  <c r="Q257" i="3"/>
  <c r="M257" i="3"/>
  <c r="I257" i="3"/>
  <c r="BA256" i="3"/>
  <c r="AW256" i="3"/>
  <c r="AS256" i="3"/>
  <c r="AO256" i="3"/>
  <c r="AK256" i="3"/>
  <c r="AG256" i="3"/>
  <c r="AC256" i="3"/>
  <c r="Y256" i="3"/>
  <c r="U256" i="3"/>
  <c r="Q256" i="3"/>
  <c r="M256" i="3"/>
  <c r="I256" i="3"/>
  <c r="BA255" i="3"/>
  <c r="AW255" i="3"/>
  <c r="AS255" i="3"/>
  <c r="AO255" i="3"/>
  <c r="AK255" i="3"/>
  <c r="AG255" i="3"/>
  <c r="AC255" i="3"/>
  <c r="Y255" i="3"/>
  <c r="U255" i="3"/>
  <c r="Q255" i="3"/>
  <c r="M255" i="3"/>
  <c r="I255" i="3"/>
  <c r="BA254" i="3"/>
  <c r="AW254" i="3"/>
  <c r="AS254" i="3"/>
  <c r="AO254" i="3"/>
  <c r="AK254" i="3"/>
  <c r="AG254" i="3"/>
  <c r="AC254" i="3"/>
  <c r="Y254" i="3"/>
  <c r="U254" i="3"/>
  <c r="Q254" i="3"/>
  <c r="M254" i="3"/>
  <c r="I254" i="3"/>
  <c r="BA253" i="3"/>
  <c r="AW253" i="3"/>
  <c r="AS253" i="3"/>
  <c r="AO253" i="3"/>
  <c r="AK253" i="3"/>
  <c r="AG253" i="3"/>
  <c r="AC253" i="3"/>
  <c r="Y253" i="3"/>
  <c r="U253" i="3"/>
  <c r="Q253" i="3"/>
  <c r="M253" i="3"/>
  <c r="I253" i="3"/>
  <c r="BA252" i="3"/>
  <c r="AW252" i="3"/>
  <c r="AS252" i="3"/>
  <c r="AO252" i="3"/>
  <c r="AK252" i="3"/>
  <c r="AG252" i="3"/>
  <c r="AC252" i="3"/>
  <c r="Y252" i="3"/>
  <c r="U252" i="3"/>
  <c r="Q252" i="3"/>
  <c r="M252" i="3"/>
  <c r="I252" i="3"/>
  <c r="BA251" i="3"/>
  <c r="AZ258" i="3"/>
  <c r="AV258" i="3"/>
  <c r="AR258" i="3"/>
  <c r="AN258" i="3"/>
  <c r="AJ258" i="3"/>
  <c r="AF258" i="3"/>
  <c r="AB258" i="3"/>
  <c r="X258" i="3"/>
  <c r="T258" i="3"/>
  <c r="P258" i="3"/>
  <c r="L258" i="3"/>
  <c r="H258" i="3"/>
  <c r="AZ257" i="3"/>
  <c r="AV257" i="3"/>
  <c r="AR257" i="3"/>
  <c r="AN257" i="3"/>
  <c r="AJ257" i="3"/>
  <c r="AF257" i="3"/>
  <c r="AB257" i="3"/>
  <c r="X257" i="3"/>
  <c r="T257" i="3"/>
  <c r="P257" i="3"/>
  <c r="L257" i="3"/>
  <c r="H257" i="3"/>
  <c r="AZ256" i="3"/>
  <c r="AV256" i="3"/>
  <c r="AR256" i="3"/>
  <c r="AN256" i="3"/>
  <c r="AJ256" i="3"/>
  <c r="AF256" i="3"/>
  <c r="AB256" i="3"/>
  <c r="X256" i="3"/>
  <c r="T256" i="3"/>
  <c r="P256" i="3"/>
  <c r="L256" i="3"/>
  <c r="H256" i="3"/>
  <c r="AZ255" i="3"/>
  <c r="AV255" i="3"/>
  <c r="AR255" i="3"/>
  <c r="AN255" i="3"/>
  <c r="AJ255" i="3"/>
  <c r="AF255" i="3"/>
  <c r="AB255" i="3"/>
  <c r="X255" i="3"/>
  <c r="T255" i="3"/>
  <c r="P255" i="3"/>
  <c r="L255" i="3"/>
  <c r="H255" i="3"/>
  <c r="AZ254" i="3"/>
  <c r="AV254" i="3"/>
  <c r="AR254" i="3"/>
  <c r="AN254" i="3"/>
  <c r="AJ254" i="3"/>
  <c r="AF254" i="3"/>
  <c r="AB254" i="3"/>
  <c r="X254" i="3"/>
  <c r="T254" i="3"/>
  <c r="P254" i="3"/>
  <c r="L254" i="3"/>
  <c r="H254" i="3"/>
  <c r="AZ253" i="3"/>
  <c r="AV253" i="3"/>
  <c r="AR253" i="3"/>
  <c r="AN253" i="3"/>
  <c r="AJ253" i="3"/>
  <c r="AF253" i="3"/>
  <c r="AB253" i="3"/>
  <c r="X253" i="3"/>
  <c r="T253" i="3"/>
  <c r="P253" i="3"/>
  <c r="L253" i="3"/>
  <c r="H253" i="3"/>
  <c r="AZ252" i="3"/>
  <c r="AV252" i="3"/>
  <c r="AR252" i="3"/>
  <c r="AN252" i="3"/>
  <c r="AJ252" i="3"/>
  <c r="AF252" i="3"/>
  <c r="AB252" i="3"/>
  <c r="X252" i="3"/>
  <c r="T252" i="3"/>
  <c r="P252" i="3"/>
  <c r="L252" i="3"/>
  <c r="H252" i="3"/>
  <c r="AZ251" i="3"/>
  <c r="AY258" i="3"/>
  <c r="AU258" i="3"/>
  <c r="AQ258" i="3"/>
  <c r="AM258" i="3"/>
  <c r="AI258" i="3"/>
  <c r="AE258" i="3"/>
  <c r="AA258" i="3"/>
  <c r="W258" i="3"/>
  <c r="S258" i="3"/>
  <c r="O258" i="3"/>
  <c r="K258" i="3"/>
  <c r="G258" i="3"/>
  <c r="AY257" i="3"/>
  <c r="AU257" i="3"/>
  <c r="AQ257" i="3"/>
  <c r="AM257" i="3"/>
  <c r="AI257" i="3"/>
  <c r="AE257" i="3"/>
  <c r="AA257" i="3"/>
  <c r="W257" i="3"/>
  <c r="S257" i="3"/>
  <c r="O257" i="3"/>
  <c r="K257" i="3"/>
  <c r="G257" i="3"/>
  <c r="AY256" i="3"/>
  <c r="AU256" i="3"/>
  <c r="AQ256" i="3"/>
  <c r="AM256" i="3"/>
  <c r="AI256" i="3"/>
  <c r="AE256" i="3"/>
  <c r="AA256" i="3"/>
  <c r="W256" i="3"/>
  <c r="S256" i="3"/>
  <c r="O256" i="3"/>
  <c r="K256" i="3"/>
  <c r="G256" i="3"/>
  <c r="AY255" i="3"/>
  <c r="AU255" i="3"/>
  <c r="AQ255" i="3"/>
  <c r="AM255" i="3"/>
  <c r="AI255" i="3"/>
  <c r="AE255" i="3"/>
  <c r="AA255" i="3"/>
  <c r="W255" i="3"/>
  <c r="S255" i="3"/>
  <c r="O255" i="3"/>
  <c r="K255" i="3"/>
  <c r="G255" i="3"/>
  <c r="AY254" i="3"/>
  <c r="AU254" i="3"/>
  <c r="AQ254" i="3"/>
  <c r="AM254" i="3"/>
  <c r="AI254" i="3"/>
  <c r="AE254" i="3"/>
  <c r="AA254" i="3"/>
  <c r="W254" i="3"/>
  <c r="S254" i="3"/>
  <c r="O254" i="3"/>
  <c r="K254" i="3"/>
  <c r="G254" i="3"/>
  <c r="AY253" i="3"/>
  <c r="AU253" i="3"/>
  <c r="AQ253" i="3"/>
  <c r="AM253" i="3"/>
  <c r="AI253" i="3"/>
  <c r="AE253" i="3"/>
  <c r="AA253" i="3"/>
  <c r="W253" i="3"/>
  <c r="S253" i="3"/>
  <c r="O253" i="3"/>
  <c r="K253" i="3"/>
  <c r="G253" i="3"/>
  <c r="AY252" i="3"/>
  <c r="BB258" i="3"/>
  <c r="AT258" i="3"/>
  <c r="AD258" i="3"/>
  <c r="N258" i="3"/>
  <c r="AT257" i="3"/>
  <c r="AD257" i="3"/>
  <c r="N257" i="3"/>
  <c r="AT256" i="3"/>
  <c r="AD256" i="3"/>
  <c r="N256" i="3"/>
  <c r="AT255" i="3"/>
  <c r="AD255" i="3"/>
  <c r="N255" i="3"/>
  <c r="AT254" i="3"/>
  <c r="AD254" i="3"/>
  <c r="N254" i="3"/>
  <c r="AT253" i="3"/>
  <c r="AD253" i="3"/>
  <c r="N253" i="3"/>
  <c r="AU252" i="3"/>
  <c r="AM252" i="3"/>
  <c r="AE252" i="3"/>
  <c r="W252" i="3"/>
  <c r="O252" i="3"/>
  <c r="G252" i="3"/>
  <c r="AW251" i="3"/>
  <c r="AS251" i="3"/>
  <c r="AO251" i="3"/>
  <c r="AK251" i="3"/>
  <c r="AG251" i="3"/>
  <c r="AC251" i="3"/>
  <c r="Y251" i="3"/>
  <c r="U251" i="3"/>
  <c r="Q251" i="3"/>
  <c r="M251" i="3"/>
  <c r="I251" i="3"/>
  <c r="BA250" i="3"/>
  <c r="AW250" i="3"/>
  <c r="AS250" i="3"/>
  <c r="AO250" i="3"/>
  <c r="AK250" i="3"/>
  <c r="AG250" i="3"/>
  <c r="AC250" i="3"/>
  <c r="Y250" i="3"/>
  <c r="U250" i="3"/>
  <c r="Q250" i="3"/>
  <c r="M250" i="3"/>
  <c r="I250" i="3"/>
  <c r="BA249" i="3"/>
  <c r="AW249" i="3"/>
  <c r="AS249" i="3"/>
  <c r="AO249" i="3"/>
  <c r="AK249" i="3"/>
  <c r="AG249" i="3"/>
  <c r="AC249" i="3"/>
  <c r="Y249" i="3"/>
  <c r="U249" i="3"/>
  <c r="Q249" i="3"/>
  <c r="M249" i="3"/>
  <c r="I249" i="3"/>
  <c r="BA248" i="3"/>
  <c r="AW248" i="3"/>
  <c r="AS248" i="3"/>
  <c r="AO248" i="3"/>
  <c r="AK248" i="3"/>
  <c r="AG248" i="3"/>
  <c r="AC248" i="3"/>
  <c r="Y248" i="3"/>
  <c r="U248" i="3"/>
  <c r="Q248" i="3"/>
  <c r="M248" i="3"/>
  <c r="I248" i="3"/>
  <c r="BA247" i="3"/>
  <c r="AW247" i="3"/>
  <c r="AS247" i="3"/>
  <c r="AO247" i="3"/>
  <c r="AK247" i="3"/>
  <c r="AG247" i="3"/>
  <c r="AC247" i="3"/>
  <c r="Y247" i="3"/>
  <c r="U247" i="3"/>
  <c r="Q247" i="3"/>
  <c r="M247" i="3"/>
  <c r="I247" i="3"/>
  <c r="BA246" i="3"/>
  <c r="AW246" i="3"/>
  <c r="AS246" i="3"/>
  <c r="AO246" i="3"/>
  <c r="AK246" i="3"/>
  <c r="AG246" i="3"/>
  <c r="AC246" i="3"/>
  <c r="Y246" i="3"/>
  <c r="AP258" i="3"/>
  <c r="Z258" i="3"/>
  <c r="J258" i="3"/>
  <c r="AP257" i="3"/>
  <c r="Z257" i="3"/>
  <c r="J257" i="3"/>
  <c r="AP256" i="3"/>
  <c r="Z256" i="3"/>
  <c r="J256" i="3"/>
  <c r="AP255" i="3"/>
  <c r="Z255" i="3"/>
  <c r="J255" i="3"/>
  <c r="AP254" i="3"/>
  <c r="Z254" i="3"/>
  <c r="J254" i="3"/>
  <c r="AP253" i="3"/>
  <c r="Z253" i="3"/>
  <c r="J253" i="3"/>
  <c r="AT252" i="3"/>
  <c r="AL252" i="3"/>
  <c r="AD252" i="3"/>
  <c r="V252" i="3"/>
  <c r="N252" i="3"/>
  <c r="BB251" i="3"/>
  <c r="AV251" i="3"/>
  <c r="AR251" i="3"/>
  <c r="AN251" i="3"/>
  <c r="AJ251" i="3"/>
  <c r="AF251" i="3"/>
  <c r="AB251" i="3"/>
  <c r="X251" i="3"/>
  <c r="T251" i="3"/>
  <c r="P251" i="3"/>
  <c r="L251" i="3"/>
  <c r="H251" i="3"/>
  <c r="AZ250" i="3"/>
  <c r="AV250" i="3"/>
  <c r="AR250" i="3"/>
  <c r="AN250" i="3"/>
  <c r="AJ250" i="3"/>
  <c r="AF250" i="3"/>
  <c r="AB250" i="3"/>
  <c r="X250" i="3"/>
  <c r="T250" i="3"/>
  <c r="P250" i="3"/>
  <c r="L250" i="3"/>
  <c r="H250" i="3"/>
  <c r="AZ249" i="3"/>
  <c r="AV249" i="3"/>
  <c r="AR249" i="3"/>
  <c r="AN249" i="3"/>
  <c r="AJ249" i="3"/>
  <c r="AF249" i="3"/>
  <c r="AB249" i="3"/>
  <c r="X249" i="3"/>
  <c r="T249" i="3"/>
  <c r="P249" i="3"/>
  <c r="L249" i="3"/>
  <c r="H249" i="3"/>
  <c r="AZ248" i="3"/>
  <c r="AV248" i="3"/>
  <c r="AR248" i="3"/>
  <c r="AN248" i="3"/>
  <c r="AJ248" i="3"/>
  <c r="AF248" i="3"/>
  <c r="AB248" i="3"/>
  <c r="X248" i="3"/>
  <c r="T248" i="3"/>
  <c r="P248" i="3"/>
  <c r="L248" i="3"/>
  <c r="H248" i="3"/>
  <c r="AZ247" i="3"/>
  <c r="AV247" i="3"/>
  <c r="AR247" i="3"/>
  <c r="AN247" i="3"/>
  <c r="AJ247" i="3"/>
  <c r="AF247" i="3"/>
  <c r="AB247" i="3"/>
  <c r="X247" i="3"/>
  <c r="T247" i="3"/>
  <c r="P247" i="3"/>
  <c r="L247" i="3"/>
  <c r="H247" i="3"/>
  <c r="AZ246" i="3"/>
  <c r="AV246" i="3"/>
  <c r="AR246" i="3"/>
  <c r="AN246" i="3"/>
  <c r="AJ246" i="3"/>
  <c r="AF246" i="3"/>
  <c r="AB246" i="3"/>
  <c r="AL258" i="3"/>
  <c r="V258" i="3"/>
  <c r="BB257" i="3"/>
  <c r="AL257" i="3"/>
  <c r="V257" i="3"/>
  <c r="BB256" i="3"/>
  <c r="AL256" i="3"/>
  <c r="V256" i="3"/>
  <c r="BB255" i="3"/>
  <c r="AL255" i="3"/>
  <c r="V255" i="3"/>
  <c r="BB254" i="3"/>
  <c r="AL254" i="3"/>
  <c r="V254" i="3"/>
  <c r="BB253" i="3"/>
  <c r="AL253" i="3"/>
  <c r="V253" i="3"/>
  <c r="BB252" i="3"/>
  <c r="AQ252" i="3"/>
  <c r="AI252" i="3"/>
  <c r="AA252" i="3"/>
  <c r="S252" i="3"/>
  <c r="K252" i="3"/>
  <c r="AY251" i="3"/>
  <c r="AU251" i="3"/>
  <c r="AQ251" i="3"/>
  <c r="AM251" i="3"/>
  <c r="AI251" i="3"/>
  <c r="AE251" i="3"/>
  <c r="AA251" i="3"/>
  <c r="W251" i="3"/>
  <c r="S251" i="3"/>
  <c r="O251" i="3"/>
  <c r="K251" i="3"/>
  <c r="G251" i="3"/>
  <c r="AY250" i="3"/>
  <c r="AU250" i="3"/>
  <c r="AQ250" i="3"/>
  <c r="AM250" i="3"/>
  <c r="AI250" i="3"/>
  <c r="AE250" i="3"/>
  <c r="AA250" i="3"/>
  <c r="W250" i="3"/>
  <c r="S250" i="3"/>
  <c r="O250" i="3"/>
  <c r="K250" i="3"/>
  <c r="G250" i="3"/>
  <c r="AY249" i="3"/>
  <c r="AU249" i="3"/>
  <c r="AQ249" i="3"/>
  <c r="AM249" i="3"/>
  <c r="AI249" i="3"/>
  <c r="AE249" i="3"/>
  <c r="AA249" i="3"/>
  <c r="W249" i="3"/>
  <c r="S249" i="3"/>
  <c r="O249" i="3"/>
  <c r="K249" i="3"/>
  <c r="G249" i="3"/>
  <c r="AY248" i="3"/>
  <c r="AU248" i="3"/>
  <c r="AQ248" i="3"/>
  <c r="AM248" i="3"/>
  <c r="AI248" i="3"/>
  <c r="AE248" i="3"/>
  <c r="AA248" i="3"/>
  <c r="W248" i="3"/>
  <c r="S248" i="3"/>
  <c r="O248" i="3"/>
  <c r="K248" i="3"/>
  <c r="G248" i="3"/>
  <c r="AY247" i="3"/>
  <c r="AU247" i="3"/>
  <c r="AQ247" i="3"/>
  <c r="AM247" i="3"/>
  <c r="AI247" i="3"/>
  <c r="AE247" i="3"/>
  <c r="AA247" i="3"/>
  <c r="W247" i="3"/>
  <c r="S247" i="3"/>
  <c r="O247" i="3"/>
  <c r="K247" i="3"/>
  <c r="G247" i="3"/>
  <c r="AY246" i="3"/>
  <c r="AU246" i="3"/>
  <c r="AX258" i="3"/>
  <c r="AH258" i="3"/>
  <c r="R258" i="3"/>
  <c r="AX257" i="3"/>
  <c r="AH257" i="3"/>
  <c r="R257" i="3"/>
  <c r="AX256" i="3"/>
  <c r="AH256" i="3"/>
  <c r="R256" i="3"/>
  <c r="AX255" i="3"/>
  <c r="AH255" i="3"/>
  <c r="R255" i="3"/>
  <c r="AX254" i="3"/>
  <c r="AH254" i="3"/>
  <c r="R254" i="3"/>
  <c r="AX253" i="3"/>
  <c r="AH253" i="3"/>
  <c r="R253" i="3"/>
  <c r="AX252" i="3"/>
  <c r="AP252" i="3"/>
  <c r="AH252" i="3"/>
  <c r="Z252" i="3"/>
  <c r="R252" i="3"/>
  <c r="J252" i="3"/>
  <c r="AX251" i="3"/>
  <c r="AT251" i="3"/>
  <c r="AP251" i="3"/>
  <c r="AL251" i="3"/>
  <c r="AH251" i="3"/>
  <c r="AD251" i="3"/>
  <c r="Z251" i="3"/>
  <c r="J241" i="3"/>
  <c r="N241" i="3"/>
  <c r="R241" i="3"/>
  <c r="V241" i="3"/>
  <c r="Z241" i="3"/>
  <c r="AD241" i="3"/>
  <c r="AH241" i="3"/>
  <c r="AL241" i="3"/>
  <c r="AP241" i="3"/>
  <c r="AT241" i="3"/>
  <c r="AX241" i="3"/>
  <c r="BB241" i="3"/>
  <c r="J242" i="3"/>
  <c r="N242" i="3"/>
  <c r="R242" i="3"/>
  <c r="V242" i="3"/>
  <c r="Z242" i="3"/>
  <c r="AD242" i="3"/>
  <c r="AH242" i="3"/>
  <c r="AL242" i="3"/>
  <c r="AP242" i="3"/>
  <c r="AT242" i="3"/>
  <c r="AX242" i="3"/>
  <c r="BB242" i="3"/>
  <c r="J243" i="3"/>
  <c r="N243" i="3"/>
  <c r="R243" i="3"/>
  <c r="V243" i="3"/>
  <c r="Z243" i="3"/>
  <c r="AD243" i="3"/>
  <c r="AH243" i="3"/>
  <c r="AL243" i="3"/>
  <c r="AP243" i="3"/>
  <c r="AT243" i="3"/>
  <c r="AX243" i="3"/>
  <c r="BB243" i="3"/>
  <c r="J244" i="3"/>
  <c r="N244" i="3"/>
  <c r="R244" i="3"/>
  <c r="V244" i="3"/>
  <c r="Z244" i="3"/>
  <c r="AD244" i="3"/>
  <c r="AH244" i="3"/>
  <c r="AL244" i="3"/>
  <c r="AP244" i="3"/>
  <c r="AT244" i="3"/>
  <c r="AX244" i="3"/>
  <c r="BB244" i="3"/>
  <c r="J245" i="3"/>
  <c r="N245" i="3"/>
  <c r="R245" i="3"/>
  <c r="V245" i="3"/>
  <c r="Z245" i="3"/>
  <c r="AD245" i="3"/>
  <c r="AH245" i="3"/>
  <c r="AL245" i="3"/>
  <c r="AP245" i="3"/>
  <c r="AT245" i="3"/>
  <c r="AX245" i="3"/>
  <c r="BB245" i="3"/>
  <c r="J246" i="3"/>
  <c r="N246" i="3"/>
  <c r="R246" i="3"/>
  <c r="V246" i="3"/>
  <c r="AA246" i="3"/>
  <c r="AI246" i="3"/>
  <c r="AQ246" i="3"/>
  <c r="J247" i="3"/>
  <c r="Z247" i="3"/>
  <c r="AP247" i="3"/>
  <c r="J248" i="3"/>
  <c r="Z248" i="3"/>
  <c r="AP248" i="3"/>
  <c r="J249" i="3"/>
  <c r="Z249" i="3"/>
  <c r="AP249" i="3"/>
  <c r="J250" i="3"/>
  <c r="Z250" i="3"/>
  <c r="AP250" i="3"/>
  <c r="J251" i="3"/>
  <c r="G241" i="3"/>
  <c r="K241" i="3"/>
  <c r="O241" i="3"/>
  <c r="S241" i="3"/>
  <c r="W241" i="3"/>
  <c r="AA241" i="3"/>
  <c r="AE241" i="3"/>
  <c r="AI241" i="3"/>
  <c r="AM241" i="3"/>
  <c r="AQ241" i="3"/>
  <c r="AU241" i="3"/>
  <c r="AY241" i="3"/>
  <c r="G242" i="3"/>
  <c r="K242" i="3"/>
  <c r="O242" i="3"/>
  <c r="S242" i="3"/>
  <c r="W242" i="3"/>
  <c r="AA242" i="3"/>
  <c r="AE242" i="3"/>
  <c r="AI242" i="3"/>
  <c r="AM242" i="3"/>
  <c r="AQ242" i="3"/>
  <c r="AU242" i="3"/>
  <c r="AY242" i="3"/>
  <c r="G243" i="3"/>
  <c r="K243" i="3"/>
  <c r="O243" i="3"/>
  <c r="S243" i="3"/>
  <c r="W243" i="3"/>
  <c r="AA243" i="3"/>
  <c r="AE243" i="3"/>
  <c r="AI243" i="3"/>
  <c r="AM243" i="3"/>
  <c r="AQ243" i="3"/>
  <c r="AU243" i="3"/>
  <c r="AY243" i="3"/>
  <c r="G244" i="3"/>
  <c r="K244" i="3"/>
  <c r="O244" i="3"/>
  <c r="S244" i="3"/>
  <c r="W244" i="3"/>
  <c r="AA244" i="3"/>
  <c r="AE244" i="3"/>
  <c r="AI244" i="3"/>
  <c r="AM244" i="3"/>
  <c r="AQ244" i="3"/>
  <c r="AU244" i="3"/>
  <c r="AY244" i="3"/>
  <c r="G245" i="3"/>
  <c r="K245" i="3"/>
  <c r="O245" i="3"/>
  <c r="S245" i="3"/>
  <c r="W245" i="3"/>
  <c r="AA245" i="3"/>
  <c r="AE245" i="3"/>
  <c r="AI245" i="3"/>
  <c r="AM245" i="3"/>
  <c r="AQ245" i="3"/>
  <c r="AU245" i="3"/>
  <c r="AY245" i="3"/>
  <c r="G246" i="3"/>
  <c r="K246" i="3"/>
  <c r="O246" i="3"/>
  <c r="S246" i="3"/>
  <c r="W246" i="3"/>
  <c r="AD246" i="3"/>
  <c r="AL246" i="3"/>
  <c r="AT246" i="3"/>
  <c r="N247" i="3"/>
  <c r="AD247" i="3"/>
  <c r="AT247" i="3"/>
  <c r="N248" i="3"/>
  <c r="AD248" i="3"/>
  <c r="AT248" i="3"/>
  <c r="N249" i="3"/>
  <c r="AD249" i="3"/>
  <c r="AT249" i="3"/>
  <c r="N250" i="3"/>
  <c r="AD250" i="3"/>
  <c r="AT250" i="3"/>
  <c r="N251" i="3"/>
  <c r="H241" i="3"/>
  <c r="L241" i="3"/>
  <c r="P241" i="3"/>
  <c r="T241" i="3"/>
  <c r="X241" i="3"/>
  <c r="AB241" i="3"/>
  <c r="AF241" i="3"/>
  <c r="AJ241" i="3"/>
  <c r="AN241" i="3"/>
  <c r="AR241" i="3"/>
  <c r="AV241" i="3"/>
  <c r="AZ241" i="3"/>
  <c r="H242" i="3"/>
  <c r="L242" i="3"/>
  <c r="P242" i="3"/>
  <c r="T242" i="3"/>
  <c r="X242" i="3"/>
  <c r="AB242" i="3"/>
  <c r="AF242" i="3"/>
  <c r="AJ242" i="3"/>
  <c r="AN242" i="3"/>
  <c r="AR242" i="3"/>
  <c r="AV242" i="3"/>
  <c r="AZ242" i="3"/>
  <c r="H243" i="3"/>
  <c r="L243" i="3"/>
  <c r="P243" i="3"/>
  <c r="T243" i="3"/>
  <c r="X243" i="3"/>
  <c r="AB243" i="3"/>
  <c r="AF243" i="3"/>
  <c r="AJ243" i="3"/>
  <c r="AN243" i="3"/>
  <c r="AR243" i="3"/>
  <c r="AV243" i="3"/>
  <c r="AZ243" i="3"/>
  <c r="H244" i="3"/>
  <c r="L244" i="3"/>
  <c r="P244" i="3"/>
  <c r="T244" i="3"/>
  <c r="X244" i="3"/>
  <c r="AB244" i="3"/>
  <c r="AF244" i="3"/>
  <c r="AJ244" i="3"/>
  <c r="AN244" i="3"/>
  <c r="AR244" i="3"/>
  <c r="AV244" i="3"/>
  <c r="AZ244" i="3"/>
  <c r="H245" i="3"/>
  <c r="L245" i="3"/>
  <c r="P245" i="3"/>
  <c r="T245" i="3"/>
  <c r="X245" i="3"/>
  <c r="AB245" i="3"/>
  <c r="AF245" i="3"/>
  <c r="AJ245" i="3"/>
  <c r="AN245" i="3"/>
  <c r="AR245" i="3"/>
  <c r="AV245" i="3"/>
  <c r="AZ245" i="3"/>
  <c r="H246" i="3"/>
  <c r="L246" i="3"/>
  <c r="P246" i="3"/>
  <c r="T246" i="3"/>
  <c r="X246" i="3"/>
  <c r="AE246" i="3"/>
  <c r="AM246" i="3"/>
  <c r="AX246" i="3"/>
  <c r="R247" i="3"/>
  <c r="AH247" i="3"/>
  <c r="AX247" i="3"/>
  <c r="R248" i="3"/>
  <c r="AH248" i="3"/>
  <c r="AX248" i="3"/>
  <c r="R249" i="3"/>
  <c r="AH249" i="3"/>
  <c r="AX249" i="3"/>
  <c r="R250" i="3"/>
  <c r="AH250" i="3"/>
  <c r="AX250" i="3"/>
  <c r="R251" i="3"/>
  <c r="O37" i="4" l="1"/>
  <c r="O38" i="4"/>
  <c r="P49" i="4"/>
  <c r="P50" i="4"/>
  <c r="P51" i="4"/>
  <c r="P52" i="4"/>
  <c r="P53" i="4"/>
  <c r="P54" i="4"/>
  <c r="O48" i="4"/>
  <c r="O49" i="4"/>
  <c r="O50" i="4"/>
  <c r="O51" i="4"/>
  <c r="O52" i="4"/>
  <c r="O53" i="4"/>
  <c r="O54" i="4"/>
  <c r="O43" i="4"/>
  <c r="O44" i="4"/>
  <c r="O39" i="4"/>
  <c r="P37" i="4"/>
  <c r="P41" i="4"/>
  <c r="P40" i="4"/>
  <c r="P39" i="4"/>
  <c r="P43" i="4"/>
  <c r="P42" i="4"/>
  <c r="P38" i="4"/>
  <c r="P48" i="4"/>
  <c r="O41" i="4"/>
  <c r="O40" i="4"/>
  <c r="O42" i="4"/>
  <c r="P44" i="4"/>
  <c r="P45" i="4"/>
  <c r="P46" i="4"/>
  <c r="P47" i="4"/>
  <c r="O45" i="4"/>
  <c r="O46" i="4"/>
  <c r="O47" i="4"/>
  <c r="S4" i="10"/>
  <c r="Q43" i="4" l="1"/>
  <c r="Q38" i="4"/>
  <c r="Q40" i="4"/>
  <c r="Q52" i="4"/>
  <c r="Q51" i="4"/>
  <c r="Q44" i="4"/>
  <c r="Q41" i="4"/>
  <c r="Q54" i="4"/>
  <c r="Q50" i="4"/>
  <c r="Q42" i="4"/>
  <c r="Q48" i="4"/>
  <c r="Q39" i="4"/>
  <c r="Q53" i="4"/>
  <c r="Q49" i="4"/>
  <c r="Q37" i="4"/>
  <c r="Q47" i="4"/>
  <c r="Q46" i="4"/>
  <c r="Q45" i="4"/>
  <c r="S189" i="3" l="1"/>
  <c r="AF189" i="3" l="1"/>
  <c r="S154" i="3" l="1"/>
  <c r="S31" i="3"/>
  <c r="S21" i="3"/>
  <c r="G124" i="3" l="1"/>
  <c r="H124" i="3"/>
  <c r="I124" i="3"/>
  <c r="J124" i="3"/>
  <c r="K124" i="3"/>
  <c r="L124" i="3"/>
  <c r="M124" i="3"/>
  <c r="N124" i="3"/>
  <c r="O124" i="3"/>
  <c r="P124" i="3"/>
  <c r="Q124" i="3"/>
  <c r="R124" i="3"/>
  <c r="X124" i="3"/>
  <c r="S124" i="3"/>
  <c r="AE187" i="3" l="1"/>
  <c r="AF187" i="3"/>
  <c r="AG187" i="3"/>
  <c r="AH187" i="3"/>
  <c r="AI187" i="3"/>
  <c r="AJ187" i="3"/>
  <c r="AK187" i="3"/>
  <c r="AL187" i="3"/>
  <c r="AM187" i="3"/>
  <c r="AN187" i="3"/>
  <c r="AO187" i="3"/>
  <c r="AP187" i="3"/>
  <c r="AE176" i="3"/>
  <c r="AF176" i="3"/>
  <c r="AG176" i="3"/>
  <c r="AH176" i="3"/>
  <c r="AI176" i="3"/>
  <c r="AJ176" i="3"/>
  <c r="AK176" i="3"/>
  <c r="AL176" i="3"/>
  <c r="AM176" i="3"/>
  <c r="AN176" i="3"/>
  <c r="AO176" i="3"/>
  <c r="AP176" i="3"/>
  <c r="AF161" i="3"/>
  <c r="AG161" i="3"/>
  <c r="AH161" i="3"/>
  <c r="AI161" i="3"/>
  <c r="AJ161" i="3"/>
  <c r="AK161" i="3"/>
  <c r="AL161" i="3"/>
  <c r="AM161" i="3"/>
  <c r="AN161" i="3"/>
  <c r="AO161" i="3"/>
  <c r="AP161" i="3"/>
  <c r="AE124" i="3"/>
  <c r="AF124" i="3"/>
  <c r="AG124" i="3"/>
  <c r="AH124" i="3"/>
  <c r="AI124" i="3"/>
  <c r="AJ124" i="3"/>
  <c r="AK124" i="3"/>
  <c r="AL124" i="3"/>
  <c r="AM124" i="3"/>
  <c r="AN124" i="3"/>
  <c r="AO124" i="3"/>
  <c r="AP124" i="3"/>
  <c r="AE120" i="3"/>
  <c r="AF120" i="3"/>
  <c r="AG120" i="3"/>
  <c r="AH120" i="3"/>
  <c r="AI120" i="3"/>
  <c r="AJ120" i="3"/>
  <c r="AK120" i="3"/>
  <c r="AL120" i="3"/>
  <c r="AM120" i="3"/>
  <c r="AN120" i="3"/>
  <c r="AO120" i="3"/>
  <c r="AP120" i="3"/>
  <c r="AE114" i="3"/>
  <c r="AF114" i="3"/>
  <c r="AH114" i="3"/>
  <c r="AI114" i="3"/>
  <c r="AJ114" i="3"/>
  <c r="AK114" i="3"/>
  <c r="AL114" i="3"/>
  <c r="AM114" i="3"/>
  <c r="AN114" i="3"/>
  <c r="AO114" i="3"/>
  <c r="AP114" i="3"/>
  <c r="AE86" i="3"/>
  <c r="AF86" i="3"/>
  <c r="AG86" i="3"/>
  <c r="AH86" i="3"/>
  <c r="AI86" i="3"/>
  <c r="AJ86" i="3"/>
  <c r="AK86" i="3"/>
  <c r="AL86" i="3"/>
  <c r="AM86" i="3"/>
  <c r="AN86" i="3"/>
  <c r="AO86" i="3"/>
  <c r="AP86" i="3"/>
  <c r="AP192" i="3" s="1"/>
  <c r="AE66" i="3"/>
  <c r="AF66" i="3"/>
  <c r="AG66" i="3"/>
  <c r="AH66" i="3"/>
  <c r="AI66" i="3"/>
  <c r="AJ66" i="3"/>
  <c r="AK66" i="3"/>
  <c r="AL66" i="3"/>
  <c r="AM66" i="3"/>
  <c r="AN66" i="3"/>
  <c r="AO66" i="3"/>
  <c r="AP66" i="3"/>
  <c r="AE59" i="3"/>
  <c r="AF59" i="3"/>
  <c r="AG59" i="3"/>
  <c r="AH59" i="3"/>
  <c r="AI59" i="3"/>
  <c r="AJ59" i="3"/>
  <c r="AK59" i="3"/>
  <c r="AL59" i="3"/>
  <c r="AM59" i="3"/>
  <c r="AN59" i="3"/>
  <c r="AO59" i="3"/>
  <c r="AP59" i="3"/>
  <c r="AE54" i="3"/>
  <c r="AF54" i="3"/>
  <c r="AG54" i="3"/>
  <c r="AH54" i="3"/>
  <c r="AI54" i="3"/>
  <c r="AJ54" i="3"/>
  <c r="AK54" i="3"/>
  <c r="AL54" i="3"/>
  <c r="AM54" i="3"/>
  <c r="AN54" i="3"/>
  <c r="AO54" i="3"/>
  <c r="AP54" i="3"/>
  <c r="AE48" i="3"/>
  <c r="AF48" i="3"/>
  <c r="AG48" i="3"/>
  <c r="AH48" i="3"/>
  <c r="AI48" i="3"/>
  <c r="AJ48" i="3"/>
  <c r="AK48" i="3"/>
  <c r="AL48" i="3"/>
  <c r="AM48" i="3"/>
  <c r="AN48" i="3"/>
  <c r="AO48" i="3"/>
  <c r="AP48" i="3"/>
  <c r="AE39" i="3"/>
  <c r="AF39" i="3"/>
  <c r="AG39" i="3"/>
  <c r="AH39" i="3"/>
  <c r="AI39" i="3"/>
  <c r="AJ39" i="3"/>
  <c r="AK39" i="3"/>
  <c r="AL39" i="3"/>
  <c r="AM39" i="3"/>
  <c r="AN39" i="3"/>
  <c r="AO39" i="3"/>
  <c r="D3" i="11"/>
  <c r="E3" i="11" s="1"/>
  <c r="F3" i="11" s="1"/>
  <c r="G3" i="11" s="1"/>
  <c r="H3" i="11" s="1"/>
  <c r="I3" i="11" s="1"/>
  <c r="J3" i="11" s="1"/>
  <c r="K3" i="11" s="1"/>
  <c r="L3" i="11" s="1"/>
  <c r="M3" i="11" s="1"/>
  <c r="N3" i="11" s="1"/>
  <c r="S6" i="6"/>
  <c r="T31" i="3"/>
  <c r="AF21" i="3"/>
  <c r="AE21" i="3"/>
  <c r="AG21" i="3"/>
  <c r="AH21" i="3"/>
  <c r="AI21" i="3"/>
  <c r="AJ21" i="3"/>
  <c r="AK21" i="3"/>
  <c r="AL21" i="3"/>
  <c r="AM21" i="3"/>
  <c r="AN21" i="3"/>
  <c r="AO21" i="3"/>
  <c r="AA21" i="3"/>
  <c r="G21" i="3"/>
  <c r="G48" i="3"/>
  <c r="G54" i="3"/>
  <c r="N9" i="4"/>
  <c r="AL192" i="3" l="1"/>
  <c r="AK192" i="3"/>
  <c r="AN192" i="3"/>
  <c r="AJ192" i="3"/>
  <c r="AF192" i="3"/>
  <c r="AH192" i="3"/>
  <c r="AO192" i="3"/>
  <c r="AG192" i="3"/>
  <c r="AE192" i="3"/>
  <c r="AE193" i="3" s="1"/>
  <c r="AM192" i="3"/>
  <c r="AI192" i="3"/>
  <c r="T5" i="10"/>
  <c r="R4" i="7"/>
  <c r="T4" i="10" l="1"/>
  <c r="U5" i="10"/>
  <c r="V5" i="10" l="1"/>
  <c r="U4" i="10"/>
  <c r="S5" i="7"/>
  <c r="AE201" i="3"/>
  <c r="BB236" i="3"/>
  <c r="BA236" i="3"/>
  <c r="AZ236" i="3"/>
  <c r="AY236" i="3"/>
  <c r="AX236" i="3"/>
  <c r="AW236" i="3"/>
  <c r="AV236" i="3"/>
  <c r="AU236" i="3"/>
  <c r="AT236" i="3"/>
  <c r="AS236" i="3"/>
  <c r="AR236" i="3"/>
  <c r="AQ236" i="3"/>
  <c r="BB235" i="3"/>
  <c r="BA235" i="3"/>
  <c r="AZ235" i="3"/>
  <c r="AY235" i="3"/>
  <c r="AX235" i="3"/>
  <c r="AW235" i="3"/>
  <c r="AV235" i="3"/>
  <c r="AU235" i="3"/>
  <c r="AT235" i="3"/>
  <c r="AS235" i="3"/>
  <c r="AR235" i="3"/>
  <c r="AQ235" i="3"/>
  <c r="AP235" i="3"/>
  <c r="AO235" i="3"/>
  <c r="AN235" i="3"/>
  <c r="AM235" i="3"/>
  <c r="AL235" i="3"/>
  <c r="AK235" i="3"/>
  <c r="AJ235" i="3"/>
  <c r="AI235" i="3"/>
  <c r="AH235" i="3"/>
  <c r="AG235" i="3"/>
  <c r="AF235" i="3"/>
  <c r="AE235" i="3"/>
  <c r="BB234" i="3"/>
  <c r="BA234" i="3"/>
  <c r="AZ234" i="3"/>
  <c r="AY234" i="3"/>
  <c r="AX234" i="3"/>
  <c r="AW234" i="3"/>
  <c r="AV234" i="3"/>
  <c r="AU234" i="3"/>
  <c r="AT234" i="3"/>
  <c r="AS234" i="3"/>
  <c r="AR234" i="3"/>
  <c r="AQ234" i="3"/>
  <c r="AP234" i="3"/>
  <c r="AO234" i="3"/>
  <c r="AN234" i="3"/>
  <c r="AM234" i="3"/>
  <c r="AL234" i="3"/>
  <c r="AK234" i="3"/>
  <c r="AJ234" i="3"/>
  <c r="AI234" i="3"/>
  <c r="AH234" i="3"/>
  <c r="AG234" i="3"/>
  <c r="AF234" i="3"/>
  <c r="AE234" i="3"/>
  <c r="BB233" i="3"/>
  <c r="BA233" i="3"/>
  <c r="AZ233" i="3"/>
  <c r="AY233" i="3"/>
  <c r="AX233" i="3"/>
  <c r="AW233" i="3"/>
  <c r="AV233" i="3"/>
  <c r="AU233" i="3"/>
  <c r="AT233" i="3"/>
  <c r="AS233" i="3"/>
  <c r="AR233" i="3"/>
  <c r="AQ233" i="3"/>
  <c r="BB232" i="3"/>
  <c r="BA232" i="3"/>
  <c r="AZ232" i="3"/>
  <c r="AY232" i="3"/>
  <c r="AX232" i="3"/>
  <c r="AW232" i="3"/>
  <c r="AV232" i="3"/>
  <c r="AU232" i="3"/>
  <c r="AT232" i="3"/>
  <c r="AS232" i="3"/>
  <c r="AR232" i="3"/>
  <c r="AQ232" i="3"/>
  <c r="BB231" i="3"/>
  <c r="BA231" i="3"/>
  <c r="AZ231" i="3"/>
  <c r="AY231" i="3"/>
  <c r="AX231" i="3"/>
  <c r="AW231" i="3"/>
  <c r="AV231" i="3"/>
  <c r="AU231" i="3"/>
  <c r="AT231" i="3"/>
  <c r="AS231" i="3"/>
  <c r="AR231" i="3"/>
  <c r="AQ231" i="3"/>
  <c r="BB230" i="3"/>
  <c r="BA230" i="3"/>
  <c r="AZ230" i="3"/>
  <c r="AY230" i="3"/>
  <c r="AX230" i="3"/>
  <c r="AW230" i="3"/>
  <c r="AV230" i="3"/>
  <c r="AU230" i="3"/>
  <c r="AT230" i="3"/>
  <c r="AS230" i="3"/>
  <c r="AR230" i="3"/>
  <c r="AQ230" i="3"/>
  <c r="AP230" i="3"/>
  <c r="AO230" i="3"/>
  <c r="AN230" i="3"/>
  <c r="AM230" i="3"/>
  <c r="AL230" i="3"/>
  <c r="AK230" i="3"/>
  <c r="AJ230" i="3"/>
  <c r="AI230" i="3"/>
  <c r="AH230" i="3"/>
  <c r="AG230" i="3"/>
  <c r="AF230" i="3"/>
  <c r="AE230" i="3"/>
  <c r="BB229" i="3"/>
  <c r="BA229" i="3"/>
  <c r="AZ229" i="3"/>
  <c r="AY229" i="3"/>
  <c r="AX229" i="3"/>
  <c r="AW229" i="3"/>
  <c r="AV229" i="3"/>
  <c r="AU229" i="3"/>
  <c r="AT229" i="3"/>
  <c r="AS229" i="3"/>
  <c r="AR229" i="3"/>
  <c r="AQ229" i="3"/>
  <c r="AP229" i="3"/>
  <c r="AO229" i="3"/>
  <c r="AN229" i="3"/>
  <c r="AM229" i="3"/>
  <c r="AL229" i="3"/>
  <c r="AK229" i="3"/>
  <c r="AJ229" i="3"/>
  <c r="AI229" i="3"/>
  <c r="AH229" i="3"/>
  <c r="AG229" i="3"/>
  <c r="AF229" i="3"/>
  <c r="AE229" i="3"/>
  <c r="BB228" i="3"/>
  <c r="BA228" i="3"/>
  <c r="AZ228" i="3"/>
  <c r="AY228" i="3"/>
  <c r="AX228" i="3"/>
  <c r="AW228" i="3"/>
  <c r="AV228" i="3"/>
  <c r="AU228" i="3"/>
  <c r="AT228" i="3"/>
  <c r="AS228" i="3"/>
  <c r="AR228" i="3"/>
  <c r="AQ228" i="3"/>
  <c r="AP228" i="3"/>
  <c r="AO228" i="3"/>
  <c r="AN228" i="3"/>
  <c r="AM228" i="3"/>
  <c r="AL228" i="3"/>
  <c r="AK228" i="3"/>
  <c r="AJ228" i="3"/>
  <c r="AI228" i="3"/>
  <c r="AH228" i="3"/>
  <c r="AG228" i="3"/>
  <c r="AF228" i="3"/>
  <c r="AE228" i="3"/>
  <c r="BB227" i="3"/>
  <c r="BA227" i="3"/>
  <c r="AZ227" i="3"/>
  <c r="AY227" i="3"/>
  <c r="AX227" i="3"/>
  <c r="AW227" i="3"/>
  <c r="AV227" i="3"/>
  <c r="AU227" i="3"/>
  <c r="AT227" i="3"/>
  <c r="AS227" i="3"/>
  <c r="AR227" i="3"/>
  <c r="AQ227" i="3"/>
  <c r="AP227" i="3"/>
  <c r="AO227" i="3"/>
  <c r="AN227" i="3"/>
  <c r="AM227" i="3"/>
  <c r="AL227" i="3"/>
  <c r="AK227" i="3"/>
  <c r="AJ227" i="3"/>
  <c r="AI227" i="3"/>
  <c r="AH227" i="3"/>
  <c r="AG227" i="3"/>
  <c r="AF227" i="3"/>
  <c r="AE227" i="3"/>
  <c r="BB226" i="3"/>
  <c r="BA226" i="3"/>
  <c r="AZ226" i="3"/>
  <c r="AY226" i="3"/>
  <c r="AX226" i="3"/>
  <c r="AW226" i="3"/>
  <c r="AV226" i="3"/>
  <c r="AU226" i="3"/>
  <c r="AT226" i="3"/>
  <c r="AS226" i="3"/>
  <c r="AR226" i="3"/>
  <c r="AQ226" i="3"/>
  <c r="AP226" i="3"/>
  <c r="AO226" i="3"/>
  <c r="AN226" i="3"/>
  <c r="AM226" i="3"/>
  <c r="AL226" i="3"/>
  <c r="AK226" i="3"/>
  <c r="AJ226" i="3"/>
  <c r="AI226" i="3"/>
  <c r="AH226" i="3"/>
  <c r="AG226" i="3"/>
  <c r="AF226" i="3"/>
  <c r="AE226" i="3"/>
  <c r="BB225" i="3"/>
  <c r="BA225" i="3"/>
  <c r="AZ225" i="3"/>
  <c r="AY225" i="3"/>
  <c r="AX225" i="3"/>
  <c r="AW225" i="3"/>
  <c r="AV225" i="3"/>
  <c r="AU225" i="3"/>
  <c r="AT225" i="3"/>
  <c r="AS225" i="3"/>
  <c r="AR225" i="3"/>
  <c r="AQ225" i="3"/>
  <c r="AP225" i="3"/>
  <c r="AO225" i="3"/>
  <c r="AN225" i="3"/>
  <c r="AM225" i="3"/>
  <c r="AL225" i="3"/>
  <c r="AK225" i="3"/>
  <c r="AJ225" i="3"/>
  <c r="AI225" i="3"/>
  <c r="AH225" i="3"/>
  <c r="AG225" i="3"/>
  <c r="AF225" i="3"/>
  <c r="AE225" i="3"/>
  <c r="BB224" i="3"/>
  <c r="BA224" i="3"/>
  <c r="AZ224" i="3"/>
  <c r="AY224" i="3"/>
  <c r="AX224" i="3"/>
  <c r="AW224" i="3"/>
  <c r="AV224" i="3"/>
  <c r="AU224" i="3"/>
  <c r="AT224" i="3"/>
  <c r="AS224" i="3"/>
  <c r="AR224" i="3"/>
  <c r="AQ224" i="3"/>
  <c r="AP224" i="3"/>
  <c r="AO224" i="3"/>
  <c r="AN224" i="3"/>
  <c r="AM224" i="3"/>
  <c r="AL224" i="3"/>
  <c r="AK224" i="3"/>
  <c r="AJ224" i="3"/>
  <c r="AI224" i="3"/>
  <c r="AH224" i="3"/>
  <c r="AG224" i="3"/>
  <c r="AF224" i="3"/>
  <c r="AE224" i="3"/>
  <c r="BB223" i="3"/>
  <c r="BA223" i="3"/>
  <c r="AZ223" i="3"/>
  <c r="AY223" i="3"/>
  <c r="AX223" i="3"/>
  <c r="AW223" i="3"/>
  <c r="AV223" i="3"/>
  <c r="AU223" i="3"/>
  <c r="AT223" i="3"/>
  <c r="AS223" i="3"/>
  <c r="AR223" i="3"/>
  <c r="AQ223" i="3"/>
  <c r="AP223" i="3"/>
  <c r="AO223" i="3"/>
  <c r="AN223" i="3"/>
  <c r="AM223" i="3"/>
  <c r="AL223" i="3"/>
  <c r="AK223" i="3"/>
  <c r="AJ223" i="3"/>
  <c r="AI223" i="3"/>
  <c r="AH223" i="3"/>
  <c r="AG223" i="3"/>
  <c r="AF223" i="3"/>
  <c r="AE223" i="3"/>
  <c r="BB222" i="3"/>
  <c r="BA222" i="3"/>
  <c r="AZ222" i="3"/>
  <c r="AY222" i="3"/>
  <c r="AX222" i="3"/>
  <c r="AW222" i="3"/>
  <c r="AV222" i="3"/>
  <c r="AU222" i="3"/>
  <c r="AT222" i="3"/>
  <c r="AS222" i="3"/>
  <c r="AR222" i="3"/>
  <c r="AQ222" i="3"/>
  <c r="AP222" i="3"/>
  <c r="AO222" i="3"/>
  <c r="AN222" i="3"/>
  <c r="AM222" i="3"/>
  <c r="AL222" i="3"/>
  <c r="AK222" i="3"/>
  <c r="AJ222" i="3"/>
  <c r="AI222" i="3"/>
  <c r="AH222" i="3"/>
  <c r="AG222" i="3"/>
  <c r="AF222" i="3"/>
  <c r="AE222" i="3"/>
  <c r="BB221" i="3"/>
  <c r="BA221" i="3"/>
  <c r="AZ221" i="3"/>
  <c r="AY221" i="3"/>
  <c r="AX221" i="3"/>
  <c r="AW221" i="3"/>
  <c r="AV221" i="3"/>
  <c r="AU221" i="3"/>
  <c r="AT221" i="3"/>
  <c r="AS221" i="3"/>
  <c r="AR221" i="3"/>
  <c r="AQ221" i="3"/>
  <c r="AP221" i="3"/>
  <c r="AO221" i="3"/>
  <c r="AN221" i="3"/>
  <c r="AM221" i="3"/>
  <c r="AL221" i="3"/>
  <c r="AK221" i="3"/>
  <c r="AJ221" i="3"/>
  <c r="AI221" i="3"/>
  <c r="AH221" i="3"/>
  <c r="AG221" i="3"/>
  <c r="AF221" i="3"/>
  <c r="AE221" i="3"/>
  <c r="BB220" i="3"/>
  <c r="BA220" i="3"/>
  <c r="AZ220" i="3"/>
  <c r="AY220" i="3"/>
  <c r="AX220" i="3"/>
  <c r="AW220" i="3"/>
  <c r="AV220" i="3"/>
  <c r="AU220" i="3"/>
  <c r="AT220" i="3"/>
  <c r="AS220" i="3"/>
  <c r="AR220" i="3"/>
  <c r="AQ220" i="3"/>
  <c r="AP220" i="3"/>
  <c r="AO220" i="3"/>
  <c r="AN220" i="3"/>
  <c r="AM220" i="3"/>
  <c r="AL220" i="3"/>
  <c r="AK220" i="3"/>
  <c r="AJ220" i="3"/>
  <c r="AI220" i="3"/>
  <c r="AH220" i="3"/>
  <c r="AG220" i="3"/>
  <c r="AF220" i="3"/>
  <c r="AE220" i="3"/>
  <c r="BB219" i="3"/>
  <c r="BA219" i="3"/>
  <c r="AZ219" i="3"/>
  <c r="AY219" i="3"/>
  <c r="AX219" i="3"/>
  <c r="AW219" i="3"/>
  <c r="AV219" i="3"/>
  <c r="AU219" i="3"/>
  <c r="AT219" i="3"/>
  <c r="AS219" i="3"/>
  <c r="AR219" i="3"/>
  <c r="AQ219" i="3"/>
  <c r="AP219" i="3"/>
  <c r="AO219" i="3"/>
  <c r="AN219" i="3"/>
  <c r="AM219" i="3"/>
  <c r="AL219" i="3"/>
  <c r="AK219" i="3"/>
  <c r="AJ219" i="3"/>
  <c r="AI219" i="3"/>
  <c r="AH219" i="3"/>
  <c r="AG219" i="3"/>
  <c r="AF219" i="3"/>
  <c r="AE219" i="3"/>
  <c r="BB215" i="3"/>
  <c r="BA215" i="3"/>
  <c r="AZ215" i="3"/>
  <c r="AY215" i="3"/>
  <c r="AX215" i="3"/>
  <c r="AW215" i="3"/>
  <c r="AV215" i="3"/>
  <c r="AU215" i="3"/>
  <c r="AT215" i="3"/>
  <c r="AS215" i="3"/>
  <c r="AR215" i="3"/>
  <c r="AQ215" i="3"/>
  <c r="BB214" i="3"/>
  <c r="BA214" i="3"/>
  <c r="AZ214" i="3"/>
  <c r="AY214" i="3"/>
  <c r="AX214" i="3"/>
  <c r="AW214" i="3"/>
  <c r="AV214" i="3"/>
  <c r="AU214" i="3"/>
  <c r="AT214" i="3"/>
  <c r="AS214" i="3"/>
  <c r="AR214" i="3"/>
  <c r="AQ214" i="3"/>
  <c r="AP214" i="3"/>
  <c r="AO214" i="3"/>
  <c r="AN214" i="3"/>
  <c r="AM214" i="3"/>
  <c r="AL214" i="3"/>
  <c r="AK214" i="3"/>
  <c r="AJ214" i="3"/>
  <c r="AI214" i="3"/>
  <c r="AH214" i="3"/>
  <c r="AG214" i="3"/>
  <c r="AF214" i="3"/>
  <c r="AE214" i="3"/>
  <c r="BB213" i="3"/>
  <c r="BA213" i="3"/>
  <c r="AZ213" i="3"/>
  <c r="AY213" i="3"/>
  <c r="AX213" i="3"/>
  <c r="AW213" i="3"/>
  <c r="AV213" i="3"/>
  <c r="AU213" i="3"/>
  <c r="AT213" i="3"/>
  <c r="AS213" i="3"/>
  <c r="AR213" i="3"/>
  <c r="AQ213" i="3"/>
  <c r="AP213" i="3"/>
  <c r="AO213" i="3"/>
  <c r="AN213" i="3"/>
  <c r="AM213" i="3"/>
  <c r="AL213" i="3"/>
  <c r="AK213" i="3"/>
  <c r="AJ213" i="3"/>
  <c r="AI213" i="3"/>
  <c r="AH213" i="3"/>
  <c r="AG213" i="3"/>
  <c r="AF213" i="3"/>
  <c r="AE213" i="3"/>
  <c r="H21" i="4" s="1"/>
  <c r="BB212" i="3"/>
  <c r="BA212" i="3"/>
  <c r="AZ212" i="3"/>
  <c r="AY212" i="3"/>
  <c r="AX212" i="3"/>
  <c r="AW212" i="3"/>
  <c r="AV212" i="3"/>
  <c r="AU212" i="3"/>
  <c r="AT212" i="3"/>
  <c r="AS212" i="3"/>
  <c r="AR212" i="3"/>
  <c r="AQ212" i="3"/>
  <c r="AP212" i="3"/>
  <c r="AO212" i="3"/>
  <c r="AN212" i="3"/>
  <c r="AM212" i="3"/>
  <c r="AL212" i="3"/>
  <c r="AK212" i="3"/>
  <c r="AJ212" i="3"/>
  <c r="AI212" i="3"/>
  <c r="AH212" i="3"/>
  <c r="AG212" i="3"/>
  <c r="AF212" i="3"/>
  <c r="AE212" i="3"/>
  <c r="BB211" i="3"/>
  <c r="BA211" i="3"/>
  <c r="AZ211" i="3"/>
  <c r="AY211" i="3"/>
  <c r="AX211" i="3"/>
  <c r="AW211" i="3"/>
  <c r="AV211" i="3"/>
  <c r="AU211" i="3"/>
  <c r="AT211" i="3"/>
  <c r="AS211" i="3"/>
  <c r="AR211" i="3"/>
  <c r="AQ211" i="3"/>
  <c r="AP211" i="3"/>
  <c r="AO211" i="3"/>
  <c r="AN211" i="3"/>
  <c r="AM211" i="3"/>
  <c r="AL211" i="3"/>
  <c r="AK211" i="3"/>
  <c r="AJ211" i="3"/>
  <c r="AI211" i="3"/>
  <c r="AH211" i="3"/>
  <c r="AG211" i="3"/>
  <c r="AF211" i="3"/>
  <c r="AE211" i="3"/>
  <c r="BB210" i="3"/>
  <c r="BA210" i="3"/>
  <c r="AZ210" i="3"/>
  <c r="AY210" i="3"/>
  <c r="AX210" i="3"/>
  <c r="AW210" i="3"/>
  <c r="AV210" i="3"/>
  <c r="AU210" i="3"/>
  <c r="AT210" i="3"/>
  <c r="AS210" i="3"/>
  <c r="AR210" i="3"/>
  <c r="AQ210" i="3"/>
  <c r="AP210" i="3"/>
  <c r="AO210" i="3"/>
  <c r="AN210" i="3"/>
  <c r="AM210" i="3"/>
  <c r="AL210" i="3"/>
  <c r="AK210" i="3"/>
  <c r="AJ210" i="3"/>
  <c r="AI210" i="3"/>
  <c r="AH210" i="3"/>
  <c r="AG210" i="3"/>
  <c r="AF210" i="3"/>
  <c r="AE210" i="3"/>
  <c r="BB209" i="3"/>
  <c r="BA209" i="3"/>
  <c r="AZ209" i="3"/>
  <c r="AY209" i="3"/>
  <c r="AX209" i="3"/>
  <c r="AW209" i="3"/>
  <c r="AV209" i="3"/>
  <c r="AU209" i="3"/>
  <c r="AT209" i="3"/>
  <c r="AS209" i="3"/>
  <c r="AR209" i="3"/>
  <c r="AQ209" i="3"/>
  <c r="AP209" i="3"/>
  <c r="AO209" i="3"/>
  <c r="AN209" i="3"/>
  <c r="AM209" i="3"/>
  <c r="AL209" i="3"/>
  <c r="AK209" i="3"/>
  <c r="AJ209" i="3"/>
  <c r="AI209" i="3"/>
  <c r="AH209" i="3"/>
  <c r="AG209" i="3"/>
  <c r="AF209" i="3"/>
  <c r="AE209" i="3"/>
  <c r="BB208" i="3"/>
  <c r="BA208" i="3"/>
  <c r="AZ208" i="3"/>
  <c r="AY208" i="3"/>
  <c r="AX208" i="3"/>
  <c r="AW208" i="3"/>
  <c r="AV208" i="3"/>
  <c r="AU208" i="3"/>
  <c r="AT208" i="3"/>
  <c r="AS208" i="3"/>
  <c r="AR208" i="3"/>
  <c r="AQ208" i="3"/>
  <c r="AP208" i="3"/>
  <c r="AO208" i="3"/>
  <c r="AN208" i="3"/>
  <c r="AM208" i="3"/>
  <c r="AL208" i="3"/>
  <c r="AK208" i="3"/>
  <c r="AJ208" i="3"/>
  <c r="AI208" i="3"/>
  <c r="AH208" i="3"/>
  <c r="AG208" i="3"/>
  <c r="AF208" i="3"/>
  <c r="AE208" i="3"/>
  <c r="BB207" i="3"/>
  <c r="BA207" i="3"/>
  <c r="AZ207" i="3"/>
  <c r="AY207" i="3"/>
  <c r="AX207" i="3"/>
  <c r="AW207" i="3"/>
  <c r="AV207" i="3"/>
  <c r="AU207" i="3"/>
  <c r="AT207" i="3"/>
  <c r="AS207" i="3"/>
  <c r="AR207" i="3"/>
  <c r="AQ207" i="3"/>
  <c r="AP207" i="3"/>
  <c r="AO207" i="3"/>
  <c r="AN207" i="3"/>
  <c r="AM207" i="3"/>
  <c r="AL207" i="3"/>
  <c r="AK207" i="3"/>
  <c r="AJ207" i="3"/>
  <c r="AI207" i="3"/>
  <c r="AH207" i="3"/>
  <c r="AG207" i="3"/>
  <c r="AF207" i="3"/>
  <c r="AE207" i="3"/>
  <c r="BB206" i="3"/>
  <c r="BA206" i="3"/>
  <c r="AZ206" i="3"/>
  <c r="AY206" i="3"/>
  <c r="AX206" i="3"/>
  <c r="AW206" i="3"/>
  <c r="AV206" i="3"/>
  <c r="AU206" i="3"/>
  <c r="AT206" i="3"/>
  <c r="AS206" i="3"/>
  <c r="AR206" i="3"/>
  <c r="AQ206" i="3"/>
  <c r="AP206" i="3"/>
  <c r="AO206" i="3"/>
  <c r="AN206" i="3"/>
  <c r="AM206" i="3"/>
  <c r="AL206" i="3"/>
  <c r="AK206" i="3"/>
  <c r="AJ206" i="3"/>
  <c r="AI206" i="3"/>
  <c r="AH206" i="3"/>
  <c r="AG206" i="3"/>
  <c r="AF206" i="3"/>
  <c r="AE206" i="3"/>
  <c r="BB205" i="3"/>
  <c r="BA205" i="3"/>
  <c r="AZ205" i="3"/>
  <c r="AY205" i="3"/>
  <c r="AX205" i="3"/>
  <c r="AW205" i="3"/>
  <c r="AV205" i="3"/>
  <c r="AU205" i="3"/>
  <c r="AT205" i="3"/>
  <c r="AS205" i="3"/>
  <c r="AR205" i="3"/>
  <c r="AQ205" i="3"/>
  <c r="AP205" i="3"/>
  <c r="AO205" i="3"/>
  <c r="AN205" i="3"/>
  <c r="AM205" i="3"/>
  <c r="AL205" i="3"/>
  <c r="AK205" i="3"/>
  <c r="AJ205" i="3"/>
  <c r="AI205" i="3"/>
  <c r="AH205" i="3"/>
  <c r="AG205" i="3"/>
  <c r="AF205" i="3"/>
  <c r="AE205" i="3"/>
  <c r="BB204" i="3"/>
  <c r="BA204" i="3"/>
  <c r="AZ204" i="3"/>
  <c r="AY204" i="3"/>
  <c r="AX204" i="3"/>
  <c r="AW204" i="3"/>
  <c r="AV204" i="3"/>
  <c r="AU204" i="3"/>
  <c r="AT204" i="3"/>
  <c r="AS204" i="3"/>
  <c r="AR204" i="3"/>
  <c r="AQ204" i="3"/>
  <c r="AP204" i="3"/>
  <c r="AO204" i="3"/>
  <c r="AN204" i="3"/>
  <c r="AM204" i="3"/>
  <c r="AL204" i="3"/>
  <c r="AK204" i="3"/>
  <c r="AJ204" i="3"/>
  <c r="AI204" i="3"/>
  <c r="AH204" i="3"/>
  <c r="AG204" i="3"/>
  <c r="AF204" i="3"/>
  <c r="AE204" i="3"/>
  <c r="BB203" i="3"/>
  <c r="BA203" i="3"/>
  <c r="AZ203" i="3"/>
  <c r="AY203" i="3"/>
  <c r="AX203" i="3"/>
  <c r="AW203" i="3"/>
  <c r="AV203" i="3"/>
  <c r="AU203" i="3"/>
  <c r="AT203" i="3"/>
  <c r="AS203" i="3"/>
  <c r="AR203" i="3"/>
  <c r="AQ203" i="3"/>
  <c r="AP203" i="3"/>
  <c r="AO203" i="3"/>
  <c r="AN203" i="3"/>
  <c r="AM203" i="3"/>
  <c r="AL203" i="3"/>
  <c r="AK203" i="3"/>
  <c r="AJ203" i="3"/>
  <c r="AI203" i="3"/>
  <c r="AH203" i="3"/>
  <c r="AG203" i="3"/>
  <c r="AF203" i="3"/>
  <c r="AE203" i="3"/>
  <c r="BB202" i="3"/>
  <c r="BA202" i="3"/>
  <c r="AZ202" i="3"/>
  <c r="AY202" i="3"/>
  <c r="AX202" i="3"/>
  <c r="AW202" i="3"/>
  <c r="AV202" i="3"/>
  <c r="AU202" i="3"/>
  <c r="AT202" i="3"/>
  <c r="AS202" i="3"/>
  <c r="AR202" i="3"/>
  <c r="AQ202" i="3"/>
  <c r="AP202" i="3"/>
  <c r="AO202" i="3"/>
  <c r="AN202" i="3"/>
  <c r="AM202" i="3"/>
  <c r="AL202" i="3"/>
  <c r="AK202" i="3"/>
  <c r="AJ202" i="3"/>
  <c r="AI202" i="3"/>
  <c r="AH202" i="3"/>
  <c r="AG202" i="3"/>
  <c r="AF202" i="3"/>
  <c r="AE202" i="3"/>
  <c r="BB201" i="3"/>
  <c r="BA201" i="3"/>
  <c r="AZ201" i="3"/>
  <c r="AY201" i="3"/>
  <c r="AX201" i="3"/>
  <c r="AW201" i="3"/>
  <c r="AV201" i="3"/>
  <c r="AU201" i="3"/>
  <c r="AT201" i="3"/>
  <c r="AS201" i="3"/>
  <c r="AR201" i="3"/>
  <c r="AQ201" i="3"/>
  <c r="AO201" i="3"/>
  <c r="AN201" i="3"/>
  <c r="AM201" i="3"/>
  <c r="AL201" i="3"/>
  <c r="AK201" i="3"/>
  <c r="AJ201" i="3"/>
  <c r="AI201" i="3"/>
  <c r="AH201" i="3"/>
  <c r="AG201" i="3"/>
  <c r="AF201" i="3"/>
  <c r="O9" i="4" l="1"/>
  <c r="S110" i="7"/>
  <c r="S109" i="7"/>
  <c r="S111" i="7"/>
  <c r="S106" i="7"/>
  <c r="S7" i="7"/>
  <c r="S107" i="7"/>
  <c r="S108" i="7"/>
  <c r="S124" i="7"/>
  <c r="S17" i="7"/>
  <c r="S143" i="7"/>
  <c r="S142" i="7"/>
  <c r="S144" i="7"/>
  <c r="T5" i="7"/>
  <c r="S4" i="7"/>
  <c r="W5" i="10"/>
  <c r="V4" i="10"/>
  <c r="I7" i="4"/>
  <c r="H7" i="4"/>
  <c r="N26" i="4"/>
  <c r="N25" i="4"/>
  <c r="N24" i="4"/>
  <c r="N23" i="4"/>
  <c r="N22" i="4"/>
  <c r="N21" i="4"/>
  <c r="N20" i="4"/>
  <c r="N19" i="4"/>
  <c r="N18" i="4"/>
  <c r="N17" i="4"/>
  <c r="N16" i="4"/>
  <c r="N15" i="4"/>
  <c r="N14" i="4"/>
  <c r="N13" i="4"/>
  <c r="N12" i="4"/>
  <c r="N11" i="4"/>
  <c r="N10" i="4"/>
  <c r="R236" i="3"/>
  <c r="Q236" i="3"/>
  <c r="P236" i="3"/>
  <c r="O236" i="3"/>
  <c r="N236" i="3"/>
  <c r="M236" i="3"/>
  <c r="L236" i="3"/>
  <c r="K236" i="3"/>
  <c r="J236" i="3"/>
  <c r="I236" i="3"/>
  <c r="H236" i="3"/>
  <c r="R235" i="3"/>
  <c r="Q235" i="3"/>
  <c r="P235" i="3"/>
  <c r="O235" i="3"/>
  <c r="N235" i="3"/>
  <c r="M235" i="3"/>
  <c r="L235" i="3"/>
  <c r="K235" i="3"/>
  <c r="J235" i="3"/>
  <c r="I235" i="3"/>
  <c r="H235" i="3"/>
  <c r="R234" i="3"/>
  <c r="Q234" i="3"/>
  <c r="P234" i="3"/>
  <c r="O234" i="3"/>
  <c r="N234" i="3"/>
  <c r="M234" i="3"/>
  <c r="L234" i="3"/>
  <c r="K234" i="3"/>
  <c r="J234" i="3"/>
  <c r="I234" i="3"/>
  <c r="H234" i="3"/>
  <c r="R233" i="3"/>
  <c r="Q233" i="3"/>
  <c r="P233" i="3"/>
  <c r="O233" i="3"/>
  <c r="N233" i="3"/>
  <c r="M233" i="3"/>
  <c r="L233" i="3"/>
  <c r="K233" i="3"/>
  <c r="J233" i="3"/>
  <c r="I233" i="3"/>
  <c r="H233" i="3"/>
  <c r="R232" i="3"/>
  <c r="Q232" i="3"/>
  <c r="P232" i="3"/>
  <c r="O232" i="3"/>
  <c r="N232" i="3"/>
  <c r="M232" i="3"/>
  <c r="L232" i="3"/>
  <c r="K232" i="3"/>
  <c r="J232" i="3"/>
  <c r="I232" i="3"/>
  <c r="H232" i="3"/>
  <c r="R230" i="3"/>
  <c r="Q230" i="3"/>
  <c r="P230" i="3"/>
  <c r="O230" i="3"/>
  <c r="N230" i="3"/>
  <c r="M230" i="3"/>
  <c r="L230" i="3"/>
  <c r="K230" i="3"/>
  <c r="J230" i="3"/>
  <c r="I230" i="3"/>
  <c r="H230" i="3"/>
  <c r="R229" i="3"/>
  <c r="Q229" i="3"/>
  <c r="P229" i="3"/>
  <c r="O229" i="3"/>
  <c r="N229" i="3"/>
  <c r="M229" i="3"/>
  <c r="L229" i="3"/>
  <c r="K229" i="3"/>
  <c r="J229" i="3"/>
  <c r="I229" i="3"/>
  <c r="H229" i="3"/>
  <c r="R228" i="3"/>
  <c r="Q228" i="3"/>
  <c r="P228" i="3"/>
  <c r="O228" i="3"/>
  <c r="N228" i="3"/>
  <c r="M228" i="3"/>
  <c r="L228" i="3"/>
  <c r="K228" i="3"/>
  <c r="J228" i="3"/>
  <c r="I228" i="3"/>
  <c r="H228" i="3"/>
  <c r="R227" i="3"/>
  <c r="Q227" i="3"/>
  <c r="P227" i="3"/>
  <c r="O227" i="3"/>
  <c r="N227" i="3"/>
  <c r="M227" i="3"/>
  <c r="L227" i="3"/>
  <c r="K227" i="3"/>
  <c r="J227" i="3"/>
  <c r="I227" i="3"/>
  <c r="H227" i="3"/>
  <c r="R226" i="3"/>
  <c r="Q226" i="3"/>
  <c r="P226" i="3"/>
  <c r="O226" i="3"/>
  <c r="N226" i="3"/>
  <c r="M226" i="3"/>
  <c r="L226" i="3"/>
  <c r="K226" i="3"/>
  <c r="J226" i="3"/>
  <c r="I226" i="3"/>
  <c r="H226" i="3"/>
  <c r="R225" i="3"/>
  <c r="Q225" i="3"/>
  <c r="P225" i="3"/>
  <c r="O225" i="3"/>
  <c r="N225" i="3"/>
  <c r="M225" i="3"/>
  <c r="L225" i="3"/>
  <c r="K225" i="3"/>
  <c r="J225" i="3"/>
  <c r="I225" i="3"/>
  <c r="H225" i="3"/>
  <c r="R224" i="3"/>
  <c r="Q224" i="3"/>
  <c r="P224" i="3"/>
  <c r="O224" i="3"/>
  <c r="N224" i="3"/>
  <c r="M224" i="3"/>
  <c r="L224" i="3"/>
  <c r="K224" i="3"/>
  <c r="J224" i="3"/>
  <c r="I224" i="3"/>
  <c r="H224" i="3"/>
  <c r="R223" i="3"/>
  <c r="Q223" i="3"/>
  <c r="P223" i="3"/>
  <c r="O223" i="3"/>
  <c r="N223" i="3"/>
  <c r="M223" i="3"/>
  <c r="L223" i="3"/>
  <c r="K223" i="3"/>
  <c r="J223" i="3"/>
  <c r="I223" i="3"/>
  <c r="H223" i="3"/>
  <c r="R222" i="3"/>
  <c r="Q222" i="3"/>
  <c r="P222" i="3"/>
  <c r="O222" i="3"/>
  <c r="N222" i="3"/>
  <c r="M222" i="3"/>
  <c r="L222" i="3"/>
  <c r="K222" i="3"/>
  <c r="J222" i="3"/>
  <c r="I222" i="3"/>
  <c r="H222" i="3"/>
  <c r="R221" i="3"/>
  <c r="Q221" i="3"/>
  <c r="P221" i="3"/>
  <c r="O221" i="3"/>
  <c r="N221" i="3"/>
  <c r="M221" i="3"/>
  <c r="L221" i="3"/>
  <c r="K221" i="3"/>
  <c r="J221" i="3"/>
  <c r="I221" i="3"/>
  <c r="H221" i="3"/>
  <c r="R220" i="3"/>
  <c r="Q220" i="3"/>
  <c r="P220" i="3"/>
  <c r="O220" i="3"/>
  <c r="N220" i="3"/>
  <c r="M220" i="3"/>
  <c r="L220" i="3"/>
  <c r="K220" i="3"/>
  <c r="J220" i="3"/>
  <c r="I220" i="3"/>
  <c r="H220" i="3"/>
  <c r="R219" i="3"/>
  <c r="Q219" i="3"/>
  <c r="P219" i="3"/>
  <c r="O219" i="3"/>
  <c r="N219" i="3"/>
  <c r="M219" i="3"/>
  <c r="L219" i="3"/>
  <c r="K219" i="3"/>
  <c r="J219" i="3"/>
  <c r="I219" i="3"/>
  <c r="H219" i="3"/>
  <c r="G236" i="3"/>
  <c r="G235" i="3"/>
  <c r="G234" i="3"/>
  <c r="G233" i="3"/>
  <c r="G232" i="3"/>
  <c r="G230" i="3"/>
  <c r="G229" i="3"/>
  <c r="G228" i="3"/>
  <c r="G226" i="3"/>
  <c r="G219" i="3"/>
  <c r="G220" i="3"/>
  <c r="G221" i="3"/>
  <c r="G222" i="3"/>
  <c r="G223" i="3"/>
  <c r="G224" i="3"/>
  <c r="G225" i="3"/>
  <c r="G227" i="3"/>
  <c r="T108" i="7" l="1"/>
  <c r="T109" i="7"/>
  <c r="T111" i="7"/>
  <c r="T106" i="7"/>
  <c r="T110" i="7"/>
  <c r="T107" i="7"/>
  <c r="T124" i="7"/>
  <c r="T17" i="7"/>
  <c r="T143" i="7"/>
  <c r="T142" i="7"/>
  <c r="T25" i="7"/>
  <c r="T144" i="7"/>
  <c r="U5" i="7"/>
  <c r="T4" i="7"/>
  <c r="X5" i="10"/>
  <c r="W4" i="10"/>
  <c r="R215" i="3"/>
  <c r="Q215" i="3"/>
  <c r="P215" i="3"/>
  <c r="O215" i="3"/>
  <c r="N215" i="3"/>
  <c r="M215" i="3"/>
  <c r="L215" i="3"/>
  <c r="K215" i="3"/>
  <c r="J215" i="3"/>
  <c r="I215" i="3"/>
  <c r="H215" i="3"/>
  <c r="G215" i="3"/>
  <c r="AD214" i="3"/>
  <c r="AC214" i="3"/>
  <c r="AB214" i="3"/>
  <c r="AA214" i="3"/>
  <c r="Z214" i="3"/>
  <c r="Y214" i="3"/>
  <c r="X214" i="3"/>
  <c r="W214" i="3"/>
  <c r="V214" i="3"/>
  <c r="U214" i="3"/>
  <c r="T214" i="3"/>
  <c r="S214" i="3"/>
  <c r="R214" i="3"/>
  <c r="Q214" i="3"/>
  <c r="P214" i="3"/>
  <c r="O214" i="3"/>
  <c r="N214" i="3"/>
  <c r="M214" i="3"/>
  <c r="L214" i="3"/>
  <c r="K214" i="3"/>
  <c r="J214" i="3"/>
  <c r="I214" i="3"/>
  <c r="H214" i="3"/>
  <c r="G214" i="3"/>
  <c r="R213" i="3"/>
  <c r="Q213" i="3"/>
  <c r="P213" i="3"/>
  <c r="O213" i="3"/>
  <c r="N213" i="3"/>
  <c r="M213" i="3"/>
  <c r="L213" i="3"/>
  <c r="K213" i="3"/>
  <c r="J213" i="3"/>
  <c r="I213" i="3"/>
  <c r="H213" i="3"/>
  <c r="G213" i="3"/>
  <c r="R212" i="3"/>
  <c r="Q212" i="3"/>
  <c r="P212" i="3"/>
  <c r="O212" i="3"/>
  <c r="N212" i="3"/>
  <c r="M212" i="3"/>
  <c r="L212" i="3"/>
  <c r="K212" i="3"/>
  <c r="J212" i="3"/>
  <c r="I212" i="3"/>
  <c r="H212" i="3"/>
  <c r="G212" i="3"/>
  <c r="R211" i="3"/>
  <c r="Q211" i="3"/>
  <c r="P211" i="3"/>
  <c r="O211" i="3"/>
  <c r="N211" i="3"/>
  <c r="M211" i="3"/>
  <c r="L211" i="3"/>
  <c r="K211" i="3"/>
  <c r="J211" i="3"/>
  <c r="I211" i="3"/>
  <c r="H211" i="3"/>
  <c r="G211" i="3"/>
  <c r="R210" i="3"/>
  <c r="Q210" i="3"/>
  <c r="P210" i="3"/>
  <c r="O210" i="3"/>
  <c r="N210" i="3"/>
  <c r="M210" i="3"/>
  <c r="L210" i="3"/>
  <c r="K210" i="3"/>
  <c r="J210" i="3"/>
  <c r="I210" i="3"/>
  <c r="H210" i="3"/>
  <c r="G210" i="3"/>
  <c r="R209" i="3"/>
  <c r="Q209" i="3"/>
  <c r="P209" i="3"/>
  <c r="O209" i="3"/>
  <c r="N209" i="3"/>
  <c r="M209" i="3"/>
  <c r="L209" i="3"/>
  <c r="K209" i="3"/>
  <c r="J209" i="3"/>
  <c r="I209" i="3"/>
  <c r="H209" i="3"/>
  <c r="G209" i="3"/>
  <c r="R208" i="3"/>
  <c r="Q208" i="3"/>
  <c r="P208" i="3"/>
  <c r="O208" i="3"/>
  <c r="N208" i="3"/>
  <c r="M208" i="3"/>
  <c r="L208" i="3"/>
  <c r="K208" i="3"/>
  <c r="J208" i="3"/>
  <c r="I208" i="3"/>
  <c r="H208" i="3"/>
  <c r="G208" i="3"/>
  <c r="R207" i="3"/>
  <c r="Q207" i="3"/>
  <c r="P207" i="3"/>
  <c r="O207" i="3"/>
  <c r="N207" i="3"/>
  <c r="M207" i="3"/>
  <c r="L207" i="3"/>
  <c r="K207" i="3"/>
  <c r="J207" i="3"/>
  <c r="I207" i="3"/>
  <c r="H207" i="3"/>
  <c r="G207" i="3"/>
  <c r="R206" i="3"/>
  <c r="Q206" i="3"/>
  <c r="P206" i="3"/>
  <c r="O206" i="3"/>
  <c r="N206" i="3"/>
  <c r="M206" i="3"/>
  <c r="L206" i="3"/>
  <c r="K206" i="3"/>
  <c r="J206" i="3"/>
  <c r="I206" i="3"/>
  <c r="H206" i="3"/>
  <c r="G206" i="3"/>
  <c r="R204" i="3"/>
  <c r="Q204" i="3"/>
  <c r="P204" i="3"/>
  <c r="O204" i="3"/>
  <c r="N204" i="3"/>
  <c r="M204" i="3"/>
  <c r="L204" i="3"/>
  <c r="K204" i="3"/>
  <c r="J204" i="3"/>
  <c r="I204" i="3"/>
  <c r="H204" i="3"/>
  <c r="G204" i="3"/>
  <c r="R203" i="3"/>
  <c r="Q203" i="3"/>
  <c r="P203" i="3"/>
  <c r="O203" i="3"/>
  <c r="N203" i="3"/>
  <c r="M203" i="3"/>
  <c r="L203" i="3"/>
  <c r="K203" i="3"/>
  <c r="J203" i="3"/>
  <c r="I203" i="3"/>
  <c r="H203" i="3"/>
  <c r="G203" i="3"/>
  <c r="R202" i="3"/>
  <c r="Q202" i="3"/>
  <c r="P202" i="3"/>
  <c r="O202" i="3"/>
  <c r="N202" i="3"/>
  <c r="M202" i="3"/>
  <c r="L202" i="3"/>
  <c r="K202" i="3"/>
  <c r="J202" i="3"/>
  <c r="I202" i="3"/>
  <c r="H202" i="3"/>
  <c r="G202" i="3"/>
  <c r="R201" i="3"/>
  <c r="Q201" i="3"/>
  <c r="P201" i="3"/>
  <c r="O201" i="3"/>
  <c r="N201" i="3"/>
  <c r="M201" i="3"/>
  <c r="L201" i="3"/>
  <c r="K201" i="3"/>
  <c r="J201" i="3"/>
  <c r="I201" i="3"/>
  <c r="H201" i="3"/>
  <c r="G201" i="3"/>
  <c r="U107" i="7" l="1"/>
  <c r="U108" i="7"/>
  <c r="U109" i="7"/>
  <c r="U111" i="7"/>
  <c r="U106" i="7"/>
  <c r="U124" i="7"/>
  <c r="U17" i="7"/>
  <c r="U144" i="7"/>
  <c r="U142" i="7"/>
  <c r="U143" i="7"/>
  <c r="H22" i="4"/>
  <c r="V5" i="7"/>
  <c r="U4" i="7"/>
  <c r="Y5" i="10"/>
  <c r="X4" i="10"/>
  <c r="S7" i="6"/>
  <c r="S8" i="6"/>
  <c r="S9" i="6"/>
  <c r="S10" i="6"/>
  <c r="S11" i="6"/>
  <c r="S12" i="6"/>
  <c r="S13" i="6"/>
  <c r="S14" i="6"/>
  <c r="S15" i="6"/>
  <c r="S16" i="6"/>
  <c r="S17" i="6"/>
  <c r="S18" i="6"/>
  <c r="S19" i="6"/>
  <c r="S20" i="6"/>
  <c r="S21" i="6"/>
  <c r="S22" i="6"/>
  <c r="S23" i="6"/>
  <c r="S24" i="6"/>
  <c r="S25" i="6"/>
  <c r="S26" i="6"/>
  <c r="S27" i="6"/>
  <c r="S28" i="6"/>
  <c r="S29" i="6"/>
  <c r="S30" i="6"/>
  <c r="S31" i="6"/>
  <c r="S32" i="6"/>
  <c r="S33" i="6"/>
  <c r="S34" i="6"/>
  <c r="S35" i="6"/>
  <c r="S36" i="6"/>
  <c r="S37" i="6"/>
  <c r="S38" i="6"/>
  <c r="S39" i="6"/>
  <c r="S40" i="6"/>
  <c r="S41" i="6"/>
  <c r="S42" i="6"/>
  <c r="S43" i="6"/>
  <c r="S44" i="6"/>
  <c r="S45" i="6"/>
  <c r="S46" i="6"/>
  <c r="S47" i="6"/>
  <c r="S48" i="6"/>
  <c r="S49" i="6"/>
  <c r="S50" i="6"/>
  <c r="S51" i="6"/>
  <c r="S52" i="6"/>
  <c r="S53" i="6"/>
  <c r="S54" i="6"/>
  <c r="S55" i="6"/>
  <c r="S56" i="6"/>
  <c r="S57" i="6"/>
  <c r="S58" i="6"/>
  <c r="S59" i="6"/>
  <c r="S60" i="6"/>
  <c r="S61" i="6"/>
  <c r="S62" i="6"/>
  <c r="S63" i="6"/>
  <c r="S64" i="6"/>
  <c r="S65" i="6"/>
  <c r="S66" i="6"/>
  <c r="S67" i="6"/>
  <c r="S68" i="6"/>
  <c r="S69" i="6"/>
  <c r="S70" i="6"/>
  <c r="S71" i="6"/>
  <c r="S72" i="6"/>
  <c r="S73" i="6"/>
  <c r="S74" i="6"/>
  <c r="S75" i="6"/>
  <c r="S76" i="6"/>
  <c r="S77" i="6"/>
  <c r="S78" i="6"/>
  <c r="S79" i="6"/>
  <c r="S80" i="6"/>
  <c r="S81" i="6"/>
  <c r="S82" i="6"/>
  <c r="S83" i="6"/>
  <c r="S84" i="6"/>
  <c r="S85" i="6"/>
  <c r="S86" i="6"/>
  <c r="S87" i="6"/>
  <c r="S88" i="6"/>
  <c r="S89" i="6"/>
  <c r="S90" i="6"/>
  <c r="S91" i="6"/>
  <c r="S92" i="6"/>
  <c r="S93" i="6"/>
  <c r="S94" i="6"/>
  <c r="S95" i="6"/>
  <c r="S96" i="6"/>
  <c r="S97" i="6"/>
  <c r="S98" i="6"/>
  <c r="S99" i="6"/>
  <c r="S100" i="6"/>
  <c r="S101" i="6"/>
  <c r="S102" i="6"/>
  <c r="S103" i="6"/>
  <c r="S104" i="6"/>
  <c r="S107" i="6"/>
  <c r="S108" i="6"/>
  <c r="S109" i="6"/>
  <c r="S110" i="6"/>
  <c r="S111" i="6"/>
  <c r="S112" i="6"/>
  <c r="S113" i="6"/>
  <c r="S114" i="6"/>
  <c r="S115" i="6"/>
  <c r="S116" i="6"/>
  <c r="S117" i="6"/>
  <c r="S118" i="6"/>
  <c r="S119" i="6"/>
  <c r="S120" i="6"/>
  <c r="S121" i="6"/>
  <c r="S122" i="6"/>
  <c r="S123" i="6"/>
  <c r="S124" i="6"/>
  <c r="S125" i="6"/>
  <c r="S126" i="6"/>
  <c r="S127" i="6"/>
  <c r="S128" i="6"/>
  <c r="S129" i="6"/>
  <c r="S130" i="6"/>
  <c r="S131" i="6"/>
  <c r="S132" i="6"/>
  <c r="S133" i="6"/>
  <c r="S134" i="6"/>
  <c r="S135" i="6"/>
  <c r="S136" i="6"/>
  <c r="S137" i="6"/>
  <c r="S138" i="6"/>
  <c r="S139" i="6"/>
  <c r="S140" i="6"/>
  <c r="S141" i="6"/>
  <c r="S142" i="6"/>
  <c r="S143" i="6"/>
  <c r="S144" i="6"/>
  <c r="S145" i="6"/>
  <c r="S146" i="6"/>
  <c r="S147" i="6"/>
  <c r="S148" i="6"/>
  <c r="S149" i="6"/>
  <c r="S150" i="6"/>
  <c r="S151" i="6"/>
  <c r="S152" i="6"/>
  <c r="S153" i="6"/>
  <c r="S154" i="6"/>
  <c r="S155" i="6"/>
  <c r="S156" i="6"/>
  <c r="S157" i="6"/>
  <c r="S158" i="6"/>
  <c r="S159" i="6"/>
  <c r="S160" i="6"/>
  <c r="S161" i="6"/>
  <c r="S162" i="6"/>
  <c r="S163" i="6"/>
  <c r="S164" i="6"/>
  <c r="S165" i="6"/>
  <c r="S166" i="6"/>
  <c r="S167" i="6"/>
  <c r="S168" i="6"/>
  <c r="S169" i="6"/>
  <c r="S170" i="6"/>
  <c r="S171" i="6"/>
  <c r="S172" i="6"/>
  <c r="S173" i="6"/>
  <c r="S174" i="6"/>
  <c r="S175" i="6"/>
  <c r="S176" i="6"/>
  <c r="S177" i="6"/>
  <c r="S178" i="6"/>
  <c r="S179" i="6"/>
  <c r="S180" i="6"/>
  <c r="S181" i="6"/>
  <c r="S182" i="6"/>
  <c r="S183" i="6"/>
  <c r="S184" i="6"/>
  <c r="S185" i="6"/>
  <c r="S186" i="6"/>
  <c r="S187" i="6"/>
  <c r="S188" i="6"/>
  <c r="S189" i="6"/>
  <c r="S190" i="6"/>
  <c r="S191" i="6"/>
  <c r="S192" i="6"/>
  <c r="S193" i="6"/>
  <c r="S194" i="6"/>
  <c r="S195" i="6"/>
  <c r="S196" i="6"/>
  <c r="S197" i="6"/>
  <c r="S198" i="6"/>
  <c r="S199" i="6"/>
  <c r="S200" i="6"/>
  <c r="S201" i="6"/>
  <c r="S202" i="6"/>
  <c r="S203" i="6"/>
  <c r="S204" i="6"/>
  <c r="S205" i="6"/>
  <c r="S206" i="6"/>
  <c r="S207" i="6"/>
  <c r="S208" i="6"/>
  <c r="S209" i="6"/>
  <c r="S210" i="6"/>
  <c r="S211" i="6"/>
  <c r="S212" i="6"/>
  <c r="S213" i="6"/>
  <c r="S214" i="6"/>
  <c r="S215" i="6"/>
  <c r="S216" i="6"/>
  <c r="S217" i="6"/>
  <c r="S218" i="6"/>
  <c r="S219" i="6"/>
  <c r="S220" i="6"/>
  <c r="S221" i="6"/>
  <c r="S222" i="6"/>
  <c r="S223" i="6"/>
  <c r="S224" i="6"/>
  <c r="S225" i="6"/>
  <c r="S226" i="6"/>
  <c r="S227" i="6"/>
  <c r="S228" i="6"/>
  <c r="S229" i="6"/>
  <c r="S230" i="6"/>
  <c r="S231" i="6"/>
  <c r="S232" i="6"/>
  <c r="S233" i="6"/>
  <c r="S234" i="6"/>
  <c r="S235" i="6"/>
  <c r="S236" i="6"/>
  <c r="S237" i="6"/>
  <c r="S238" i="6"/>
  <c r="S239" i="6"/>
  <c r="S240" i="6"/>
  <c r="S241" i="6"/>
  <c r="S242" i="6"/>
  <c r="S243" i="6"/>
  <c r="S244" i="6"/>
  <c r="S245" i="6"/>
  <c r="S246" i="6"/>
  <c r="S247" i="6"/>
  <c r="S248" i="6"/>
  <c r="S249" i="6"/>
  <c r="S250" i="6"/>
  <c r="S251" i="6"/>
  <c r="S252" i="6"/>
  <c r="S253" i="6"/>
  <c r="S254" i="6"/>
  <c r="S255" i="6"/>
  <c r="S256" i="6"/>
  <c r="S257" i="6"/>
  <c r="S258" i="6"/>
  <c r="S259" i="6"/>
  <c r="S260" i="6"/>
  <c r="S261" i="6"/>
  <c r="S262" i="6"/>
  <c r="S263" i="6"/>
  <c r="S264" i="6"/>
  <c r="S265" i="6"/>
  <c r="S266" i="6"/>
  <c r="S267" i="6"/>
  <c r="S268" i="6"/>
  <c r="S269" i="6"/>
  <c r="S270" i="6"/>
  <c r="S271" i="6"/>
  <c r="S272" i="6"/>
  <c r="S273" i="6"/>
  <c r="S274" i="6"/>
  <c r="S275" i="6"/>
  <c r="S276" i="6"/>
  <c r="S277" i="6"/>
  <c r="S278" i="6"/>
  <c r="S279" i="6"/>
  <c r="S280" i="6"/>
  <c r="S281" i="6"/>
  <c r="S282" i="6"/>
  <c r="S283" i="6"/>
  <c r="S284" i="6"/>
  <c r="S285" i="6"/>
  <c r="V111" i="7" l="1"/>
  <c r="V106" i="7"/>
  <c r="V107" i="7"/>
  <c r="V108" i="7"/>
  <c r="V109" i="7"/>
  <c r="V113" i="7"/>
  <c r="V123" i="7"/>
  <c r="V119" i="7"/>
  <c r="V112" i="7"/>
  <c r="V122" i="7"/>
  <c r="V118" i="7"/>
  <c r="V115" i="7"/>
  <c r="V110" i="7"/>
  <c r="V121" i="7"/>
  <c r="V117" i="7"/>
  <c r="V114" i="7"/>
  <c r="V124" i="7"/>
  <c r="V120" i="7"/>
  <c r="V116" i="7"/>
  <c r="V17" i="7"/>
  <c r="V144" i="7"/>
  <c r="V142" i="7"/>
  <c r="V143" i="7"/>
  <c r="C23" i="4"/>
  <c r="F455" i="13" s="1"/>
  <c r="C22" i="4"/>
  <c r="F422" i="13" s="1"/>
  <c r="D23" i="4"/>
  <c r="H455" i="13" s="1"/>
  <c r="D22" i="4"/>
  <c r="H422" i="13" s="1"/>
  <c r="W5" i="7"/>
  <c r="V4" i="7"/>
  <c r="D10" i="4"/>
  <c r="H40" i="13" s="1"/>
  <c r="D14" i="4"/>
  <c r="H172" i="13" s="1"/>
  <c r="D18" i="4"/>
  <c r="H304" i="13" s="1"/>
  <c r="F17" i="4"/>
  <c r="J271" i="13" s="1"/>
  <c r="F21" i="4"/>
  <c r="J389" i="13" s="1"/>
  <c r="F11" i="4"/>
  <c r="J73" i="13" s="1"/>
  <c r="F9" i="4"/>
  <c r="J7" i="13" s="1"/>
  <c r="C18" i="4"/>
  <c r="F304" i="13" s="1"/>
  <c r="C14" i="4"/>
  <c r="F172" i="13" s="1"/>
  <c r="C10" i="4"/>
  <c r="F40" i="13" s="1"/>
  <c r="D13" i="4"/>
  <c r="H139" i="13" s="1"/>
  <c r="F20" i="4"/>
  <c r="J363" i="13" s="1"/>
  <c r="C11" i="4"/>
  <c r="F73" i="13" s="1"/>
  <c r="D11" i="4"/>
  <c r="H73" i="13" s="1"/>
  <c r="D15" i="4"/>
  <c r="H205" i="13" s="1"/>
  <c r="D19" i="4"/>
  <c r="H337" i="13" s="1"/>
  <c r="F18" i="4"/>
  <c r="J304" i="13" s="1"/>
  <c r="F22" i="4"/>
  <c r="J422" i="13" s="1"/>
  <c r="F12" i="4"/>
  <c r="J106" i="13" s="1"/>
  <c r="D9" i="4"/>
  <c r="H7" i="13" s="1"/>
  <c r="C21" i="4"/>
  <c r="F389" i="13" s="1"/>
  <c r="C17" i="4"/>
  <c r="F271" i="13" s="1"/>
  <c r="C13" i="4"/>
  <c r="F139" i="13" s="1"/>
  <c r="D17" i="4"/>
  <c r="H271" i="13" s="1"/>
  <c r="F16" i="4"/>
  <c r="J238" i="13" s="1"/>
  <c r="F14" i="4"/>
  <c r="J172" i="13" s="1"/>
  <c r="C15" i="4"/>
  <c r="F205" i="13" s="1"/>
  <c r="D12" i="4"/>
  <c r="H106" i="13" s="1"/>
  <c r="D16" i="4"/>
  <c r="H238" i="13" s="1"/>
  <c r="D20" i="4"/>
  <c r="F15" i="4"/>
  <c r="J205" i="13" s="1"/>
  <c r="F19" i="4"/>
  <c r="J337" i="13" s="1"/>
  <c r="F23" i="4"/>
  <c r="J455" i="13" s="1"/>
  <c r="F13" i="4"/>
  <c r="J139" i="13" s="1"/>
  <c r="C9" i="4"/>
  <c r="C20" i="4"/>
  <c r="F363" i="13" s="1"/>
  <c r="C16" i="4"/>
  <c r="F238" i="13" s="1"/>
  <c r="C12" i="4"/>
  <c r="F106" i="13" s="1"/>
  <c r="D21" i="4"/>
  <c r="F10" i="4"/>
  <c r="J40" i="13" s="1"/>
  <c r="C19" i="4"/>
  <c r="F337" i="13" s="1"/>
  <c r="Y4" i="10"/>
  <c r="Z5" i="10"/>
  <c r="C5" i="5"/>
  <c r="B5" i="5"/>
  <c r="W109" i="7" l="1"/>
  <c r="W111" i="7"/>
  <c r="W106" i="7"/>
  <c r="W107" i="7"/>
  <c r="W108" i="7"/>
  <c r="W124" i="7"/>
  <c r="W17" i="7"/>
  <c r="W143" i="7"/>
  <c r="W144" i="7"/>
  <c r="W142" i="7"/>
  <c r="E21" i="4"/>
  <c r="I389" i="13" s="1"/>
  <c r="H389" i="13"/>
  <c r="E20" i="4"/>
  <c r="I363" i="13" s="1"/>
  <c r="H363" i="13"/>
  <c r="E9" i="4"/>
  <c r="I7" i="13" s="1"/>
  <c r="K7" i="13" s="1"/>
  <c r="E16" i="4"/>
  <c r="I238" i="13" s="1"/>
  <c r="K238" i="13" s="1"/>
  <c r="E11" i="4"/>
  <c r="I73" i="13" s="1"/>
  <c r="K73" i="13" s="1"/>
  <c r="E17" i="4"/>
  <c r="I271" i="13" s="1"/>
  <c r="K271" i="13" s="1"/>
  <c r="X5" i="7"/>
  <c r="W4" i="7"/>
  <c r="E12" i="4"/>
  <c r="I106" i="13" s="1"/>
  <c r="K106" i="13" s="1"/>
  <c r="E23" i="4"/>
  <c r="I455" i="13" s="1"/>
  <c r="K455" i="13" s="1"/>
  <c r="E22" i="4"/>
  <c r="I422" i="13" s="1"/>
  <c r="K422" i="13" s="1"/>
  <c r="E19" i="4"/>
  <c r="I337" i="13" s="1"/>
  <c r="K337" i="13" s="1"/>
  <c r="E18" i="4"/>
  <c r="I304" i="13" s="1"/>
  <c r="K304" i="13" s="1"/>
  <c r="E15" i="4"/>
  <c r="I205" i="13" s="1"/>
  <c r="K205" i="13" s="1"/>
  <c r="E14" i="4"/>
  <c r="I172" i="13" s="1"/>
  <c r="K172" i="13" s="1"/>
  <c r="E13" i="4"/>
  <c r="I139" i="13" s="1"/>
  <c r="K139" i="13" s="1"/>
  <c r="E10" i="4"/>
  <c r="I40" i="13" s="1"/>
  <c r="AA5" i="10"/>
  <c r="Z4" i="10"/>
  <c r="R21" i="3"/>
  <c r="Q21" i="3"/>
  <c r="P21" i="3"/>
  <c r="O21" i="3"/>
  <c r="N21" i="3"/>
  <c r="M21" i="3"/>
  <c r="L21" i="3"/>
  <c r="K21" i="3"/>
  <c r="J21" i="3"/>
  <c r="I21" i="3"/>
  <c r="H21" i="3"/>
  <c r="R31" i="3"/>
  <c r="Q31" i="3"/>
  <c r="P31" i="3"/>
  <c r="O31" i="3"/>
  <c r="N31" i="3"/>
  <c r="M31" i="3"/>
  <c r="L31" i="3"/>
  <c r="K31" i="3"/>
  <c r="J31" i="3"/>
  <c r="I31" i="3"/>
  <c r="H31" i="3"/>
  <c r="G31" i="3"/>
  <c r="R39" i="3"/>
  <c r="Q39" i="3"/>
  <c r="P39" i="3"/>
  <c r="O39" i="3"/>
  <c r="N39" i="3"/>
  <c r="M39" i="3"/>
  <c r="L39" i="3"/>
  <c r="K39" i="3"/>
  <c r="J39" i="3"/>
  <c r="I39" i="3"/>
  <c r="H39" i="3"/>
  <c r="G39" i="3"/>
  <c r="R48" i="3"/>
  <c r="Q48" i="3"/>
  <c r="P48" i="3"/>
  <c r="O48" i="3"/>
  <c r="N48" i="3"/>
  <c r="M48" i="3"/>
  <c r="L48" i="3"/>
  <c r="K48" i="3"/>
  <c r="J48" i="3"/>
  <c r="I48" i="3"/>
  <c r="H48" i="3"/>
  <c r="R54" i="3"/>
  <c r="Q54" i="3"/>
  <c r="P54" i="3"/>
  <c r="O54" i="3"/>
  <c r="N54" i="3"/>
  <c r="M54" i="3"/>
  <c r="L54" i="3"/>
  <c r="K54" i="3"/>
  <c r="J54" i="3"/>
  <c r="I54" i="3"/>
  <c r="H54" i="3"/>
  <c r="R59" i="3"/>
  <c r="Q59" i="3"/>
  <c r="P59" i="3"/>
  <c r="O59" i="3"/>
  <c r="N59" i="3"/>
  <c r="M59" i="3"/>
  <c r="L59" i="3"/>
  <c r="K59" i="3"/>
  <c r="J59" i="3"/>
  <c r="I59" i="3"/>
  <c r="H59" i="3"/>
  <c r="G59" i="3"/>
  <c r="R66" i="3"/>
  <c r="Q66" i="3"/>
  <c r="P66" i="3"/>
  <c r="O66" i="3"/>
  <c r="N66" i="3"/>
  <c r="M66" i="3"/>
  <c r="L66" i="3"/>
  <c r="K66" i="3"/>
  <c r="J66" i="3"/>
  <c r="I66" i="3"/>
  <c r="H66" i="3"/>
  <c r="G66" i="3"/>
  <c r="R86" i="3"/>
  <c r="Q86" i="3"/>
  <c r="P86" i="3"/>
  <c r="O86" i="3"/>
  <c r="N86" i="3"/>
  <c r="M86" i="3"/>
  <c r="L86" i="3"/>
  <c r="K86" i="3"/>
  <c r="J86" i="3"/>
  <c r="I86" i="3"/>
  <c r="H86" i="3"/>
  <c r="G86" i="3"/>
  <c r="R114" i="3"/>
  <c r="Q114" i="3"/>
  <c r="P114" i="3"/>
  <c r="O114" i="3"/>
  <c r="N114" i="3"/>
  <c r="M114" i="3"/>
  <c r="L114" i="3"/>
  <c r="K114" i="3"/>
  <c r="J114" i="3"/>
  <c r="I114" i="3"/>
  <c r="H114" i="3"/>
  <c r="G114" i="3"/>
  <c r="R120" i="3"/>
  <c r="Q120" i="3"/>
  <c r="P120" i="3"/>
  <c r="O120" i="3"/>
  <c r="N120" i="3"/>
  <c r="M120" i="3"/>
  <c r="L120" i="3"/>
  <c r="K120" i="3"/>
  <c r="J120" i="3"/>
  <c r="I120" i="3"/>
  <c r="H120" i="3"/>
  <c r="G120" i="3"/>
  <c r="R161" i="3"/>
  <c r="Q161" i="3"/>
  <c r="P161" i="3"/>
  <c r="O161" i="3"/>
  <c r="N161" i="3"/>
  <c r="M161" i="3"/>
  <c r="L161" i="3"/>
  <c r="K161" i="3"/>
  <c r="J161" i="3"/>
  <c r="I161" i="3"/>
  <c r="H161" i="3"/>
  <c r="G161" i="3"/>
  <c r="G192" i="3" s="1"/>
  <c r="G193" i="3" s="1"/>
  <c r="R176" i="3"/>
  <c r="Q176" i="3"/>
  <c r="P176" i="3"/>
  <c r="O176" i="3"/>
  <c r="N176" i="3"/>
  <c r="M176" i="3"/>
  <c r="L176" i="3"/>
  <c r="K176" i="3"/>
  <c r="J176" i="3"/>
  <c r="I176" i="3"/>
  <c r="R187" i="3"/>
  <c r="Q187" i="3"/>
  <c r="P187" i="3"/>
  <c r="O187" i="3"/>
  <c r="N187" i="3"/>
  <c r="M187" i="3"/>
  <c r="L187" i="3"/>
  <c r="K187" i="3"/>
  <c r="J187" i="3"/>
  <c r="I187" i="3"/>
  <c r="H187" i="3"/>
  <c r="G187" i="3"/>
  <c r="E176" i="1"/>
  <c r="X108" i="7" l="1"/>
  <c r="X109" i="7"/>
  <c r="X111" i="7"/>
  <c r="X106" i="7"/>
  <c r="X107" i="7"/>
  <c r="X124" i="7"/>
  <c r="X17" i="7"/>
  <c r="X143" i="7"/>
  <c r="X144" i="7"/>
  <c r="X142" i="7"/>
  <c r="K363" i="13"/>
  <c r="K389" i="13"/>
  <c r="Y5" i="7"/>
  <c r="X4" i="7"/>
  <c r="AB5" i="10"/>
  <c r="AA4" i="10"/>
  <c r="G3" i="1"/>
  <c r="H3" i="1" s="1"/>
  <c r="I3" i="1" s="1"/>
  <c r="J3" i="1" s="1"/>
  <c r="K3" i="1" s="1"/>
  <c r="L3" i="1" s="1"/>
  <c r="M3" i="1" s="1"/>
  <c r="N3" i="1" s="1"/>
  <c r="O3" i="1" s="1"/>
  <c r="P3" i="1" s="1"/>
  <c r="F3" i="1"/>
  <c r="D3" i="2"/>
  <c r="Y107" i="7" l="1"/>
  <c r="Y108" i="7"/>
  <c r="Y109" i="7"/>
  <c r="Y111" i="7"/>
  <c r="Y106" i="7"/>
  <c r="Y124" i="7"/>
  <c r="Y17" i="7"/>
  <c r="Y142" i="7"/>
  <c r="Y144" i="7"/>
  <c r="Y143" i="7"/>
  <c r="Z5" i="7"/>
  <c r="Y4" i="7"/>
  <c r="AC5" i="10"/>
  <c r="AB4" i="10"/>
  <c r="E3" i="2"/>
  <c r="F3" i="2" s="1"/>
  <c r="G3" i="2" s="1"/>
  <c r="H3" i="2" s="1"/>
  <c r="I3" i="2" s="1"/>
  <c r="J3" i="2" s="1"/>
  <c r="K3" i="2" s="1"/>
  <c r="L3" i="2" s="1"/>
  <c r="M3" i="2" s="1"/>
  <c r="N3" i="2" s="1"/>
  <c r="Z111" i="7" l="1"/>
  <c r="Z106" i="7"/>
  <c r="Z107" i="7"/>
  <c r="Z108" i="7"/>
  <c r="Z109" i="7"/>
  <c r="Z124" i="7"/>
  <c r="Z17" i="7"/>
  <c r="Z144" i="7"/>
  <c r="Z142" i="7"/>
  <c r="Z143" i="7"/>
  <c r="AA5" i="7"/>
  <c r="Z4" i="7"/>
  <c r="AD5" i="10"/>
  <c r="AC4" i="10"/>
  <c r="AA109" i="7" l="1"/>
  <c r="AA111" i="7"/>
  <c r="AA106" i="7"/>
  <c r="AA107" i="7"/>
  <c r="AA108" i="7"/>
  <c r="AA124" i="7"/>
  <c r="AA17" i="7"/>
  <c r="AA142" i="7"/>
  <c r="AA143" i="7"/>
  <c r="AA144" i="7"/>
  <c r="AB5" i="7"/>
  <c r="AA4" i="7"/>
  <c r="G2" i="3"/>
  <c r="H3" i="3"/>
  <c r="AE5" i="10"/>
  <c r="AD4" i="10"/>
  <c r="AB108" i="7" l="1"/>
  <c r="AB109" i="7"/>
  <c r="AB111" i="7"/>
  <c r="AB106" i="7"/>
  <c r="AB107" i="7"/>
  <c r="AB124" i="7"/>
  <c r="AB22" i="7"/>
  <c r="AB17" i="7"/>
  <c r="AB21" i="7"/>
  <c r="AB19" i="7"/>
  <c r="AB23" i="7"/>
  <c r="AB18" i="7"/>
  <c r="AB143" i="7"/>
  <c r="AB144" i="7"/>
  <c r="AB142" i="7"/>
  <c r="AC5" i="7"/>
  <c r="AB4" i="7"/>
  <c r="G196" i="3"/>
  <c r="G154" i="3"/>
  <c r="G231" i="3"/>
  <c r="G205" i="3"/>
  <c r="I3" i="3"/>
  <c r="H2" i="3"/>
  <c r="AF5" i="10"/>
  <c r="AE4" i="10"/>
  <c r="AC107" i="7" l="1"/>
  <c r="AC108" i="7"/>
  <c r="AC109" i="7"/>
  <c r="AC111" i="7"/>
  <c r="AC106" i="7"/>
  <c r="AC124" i="7"/>
  <c r="AC17" i="7"/>
  <c r="AC144" i="7"/>
  <c r="AC142" i="7"/>
  <c r="AC143" i="7"/>
  <c r="AD5" i="7"/>
  <c r="AC4" i="7"/>
  <c r="I2" i="3"/>
  <c r="J3" i="3"/>
  <c r="H154" i="3"/>
  <c r="H205" i="3"/>
  <c r="H231" i="3"/>
  <c r="AG5" i="10"/>
  <c r="AF4" i="10"/>
  <c r="AD18" i="7" l="1"/>
  <c r="AD14" i="7"/>
  <c r="AD10" i="7"/>
  <c r="AD16" i="7"/>
  <c r="AD11" i="7"/>
  <c r="AD17" i="7"/>
  <c r="AD13" i="7"/>
  <c r="AD9" i="7"/>
  <c r="AD12" i="7"/>
  <c r="AD8" i="7"/>
  <c r="AD19" i="7"/>
  <c r="AD15" i="7"/>
  <c r="AD7" i="7"/>
  <c r="AD106" i="7"/>
  <c r="AD143" i="7"/>
  <c r="AD138" i="7"/>
  <c r="AD133" i="7"/>
  <c r="AD129" i="7"/>
  <c r="AD125" i="7"/>
  <c r="AD120" i="7"/>
  <c r="AD116" i="7"/>
  <c r="AD111" i="7"/>
  <c r="AD114" i="7"/>
  <c r="AD141" i="7"/>
  <c r="AD137" i="7"/>
  <c r="AD132" i="7"/>
  <c r="AD128" i="7"/>
  <c r="AD124" i="7"/>
  <c r="AD119" i="7"/>
  <c r="AD115" i="7"/>
  <c r="AD107" i="7"/>
  <c r="AD140" i="7"/>
  <c r="AD136" i="7"/>
  <c r="AD131" i="7"/>
  <c r="AD127" i="7"/>
  <c r="AD123" i="7"/>
  <c r="AD118" i="7"/>
  <c r="AD113" i="7"/>
  <c r="AD108" i="7"/>
  <c r="AD144" i="7"/>
  <c r="AD139" i="7"/>
  <c r="AD135" i="7"/>
  <c r="AD130" i="7"/>
  <c r="AD126" i="7"/>
  <c r="AD122" i="7"/>
  <c r="AD117" i="7"/>
  <c r="AD112" i="7"/>
  <c r="AD109" i="7"/>
  <c r="AD134" i="7"/>
  <c r="AD55" i="7"/>
  <c r="AD51" i="7"/>
  <c r="AD47" i="7"/>
  <c r="AD43" i="7"/>
  <c r="AD39" i="7"/>
  <c r="AD35" i="7"/>
  <c r="AD31" i="7"/>
  <c r="AD27" i="7"/>
  <c r="AD23" i="7"/>
  <c r="AD121" i="7"/>
  <c r="AD54" i="7"/>
  <c r="AD50" i="7"/>
  <c r="AD46" i="7"/>
  <c r="AD42" i="7"/>
  <c r="AD38" i="7"/>
  <c r="AD34" i="7"/>
  <c r="AD30" i="7"/>
  <c r="AD26" i="7"/>
  <c r="AD22" i="7"/>
  <c r="AD56" i="7"/>
  <c r="AD48" i="7"/>
  <c r="AD36" i="7"/>
  <c r="AD24" i="7"/>
  <c r="AD110" i="7"/>
  <c r="AD57" i="7"/>
  <c r="AD53" i="7"/>
  <c r="AD49" i="7"/>
  <c r="AD45" i="7"/>
  <c r="AD41" i="7"/>
  <c r="AD37" i="7"/>
  <c r="AD33" i="7"/>
  <c r="AD29" i="7"/>
  <c r="AD25" i="7"/>
  <c r="AD21" i="7"/>
  <c r="AD52" i="7"/>
  <c r="AD40" i="7"/>
  <c r="AD28" i="7"/>
  <c r="AD142" i="7"/>
  <c r="AD44" i="7"/>
  <c r="AD32" i="7"/>
  <c r="AE5" i="7"/>
  <c r="AD4" i="7"/>
  <c r="H192" i="3"/>
  <c r="H193" i="3" s="1"/>
  <c r="I154" i="3"/>
  <c r="I192" i="3" s="1"/>
  <c r="I193" i="3" s="1"/>
  <c r="I231" i="3"/>
  <c r="I205" i="3"/>
  <c r="K3" i="3"/>
  <c r="J2" i="3"/>
  <c r="AG4" i="10"/>
  <c r="AH5" i="10"/>
  <c r="AE41" i="7" l="1"/>
  <c r="AE109" i="7"/>
  <c r="AE106" i="7"/>
  <c r="AE111" i="7"/>
  <c r="AE114" i="7"/>
  <c r="AE107" i="7"/>
  <c r="AE108" i="7"/>
  <c r="AE112" i="7"/>
  <c r="AE110" i="7"/>
  <c r="AE124" i="7"/>
  <c r="AE17" i="7"/>
  <c r="AE144" i="7"/>
  <c r="AE142" i="7"/>
  <c r="AE143" i="7"/>
  <c r="AF5" i="7"/>
  <c r="AE4" i="7"/>
  <c r="L3" i="3"/>
  <c r="K2" i="3"/>
  <c r="J231" i="3"/>
  <c r="J154" i="3"/>
  <c r="J192" i="3" s="1"/>
  <c r="J193" i="3" s="1"/>
  <c r="J205" i="3"/>
  <c r="AH4" i="10"/>
  <c r="AI5" i="10"/>
  <c r="AF108" i="7" l="1"/>
  <c r="AF109" i="7"/>
  <c r="AF106" i="7"/>
  <c r="AF111" i="7"/>
  <c r="AF107" i="7"/>
  <c r="AF124" i="7"/>
  <c r="AF17" i="7"/>
  <c r="AF143" i="7"/>
  <c r="AF142" i="7"/>
  <c r="AF144" i="7"/>
  <c r="AG5" i="7"/>
  <c r="AF4" i="7"/>
  <c r="M3" i="3"/>
  <c r="L2" i="3"/>
  <c r="K205" i="3"/>
  <c r="K154" i="3"/>
  <c r="K192" i="3" s="1"/>
  <c r="K193" i="3" s="1"/>
  <c r="K231" i="3"/>
  <c r="AJ5" i="10"/>
  <c r="AI4" i="10"/>
  <c r="AG107" i="7" l="1"/>
  <c r="AG108" i="7"/>
  <c r="AG109" i="7"/>
  <c r="AG106" i="7"/>
  <c r="AG111" i="7"/>
  <c r="AG54" i="7"/>
  <c r="AG57" i="7"/>
  <c r="AG53" i="7"/>
  <c r="AG55" i="7"/>
  <c r="AG17" i="7"/>
  <c r="AG56" i="7"/>
  <c r="AG124" i="7"/>
  <c r="AG143" i="7"/>
  <c r="AG144" i="7"/>
  <c r="AG142" i="7"/>
  <c r="AH5" i="7"/>
  <c r="AG4" i="7"/>
  <c r="M2" i="3"/>
  <c r="N3" i="3"/>
  <c r="L205" i="3"/>
  <c r="L154" i="3"/>
  <c r="L192" i="3" s="1"/>
  <c r="L193" i="3" s="1"/>
  <c r="L231" i="3"/>
  <c r="AK5" i="10"/>
  <c r="AJ4" i="10"/>
  <c r="AH111" i="7" l="1"/>
  <c r="AH107" i="7"/>
  <c r="AH108" i="7"/>
  <c r="AH109" i="7"/>
  <c r="AH106" i="7"/>
  <c r="AH124" i="7"/>
  <c r="AH17" i="7"/>
  <c r="AH144" i="7"/>
  <c r="AH142" i="7"/>
  <c r="AH143" i="7"/>
  <c r="AI5" i="7"/>
  <c r="AH4" i="7"/>
  <c r="O3" i="3"/>
  <c r="N2" i="3"/>
  <c r="M231" i="3"/>
  <c r="M154" i="3"/>
  <c r="M192" i="3" s="1"/>
  <c r="M193" i="3" s="1"/>
  <c r="M205" i="3"/>
  <c r="AL5" i="10"/>
  <c r="AK4" i="10"/>
  <c r="AI109" i="7" l="1"/>
  <c r="AI106" i="7"/>
  <c r="AI111" i="7"/>
  <c r="AI107" i="7"/>
  <c r="AI108" i="7"/>
  <c r="AI124" i="7"/>
  <c r="AI17" i="7"/>
  <c r="AI144" i="7"/>
  <c r="AI142" i="7"/>
  <c r="AI143" i="7"/>
  <c r="AJ5" i="7"/>
  <c r="AI4" i="7"/>
  <c r="O2" i="3"/>
  <c r="P3" i="3"/>
  <c r="N231" i="3"/>
  <c r="N205" i="3"/>
  <c r="N154" i="3"/>
  <c r="N192" i="3" s="1"/>
  <c r="N193" i="3" s="1"/>
  <c r="AM5" i="10"/>
  <c r="AL4" i="10"/>
  <c r="AJ108" i="7" l="1"/>
  <c r="AJ109" i="7"/>
  <c r="AJ106" i="7"/>
  <c r="AJ111" i="7"/>
  <c r="AJ107" i="7"/>
  <c r="AJ124" i="7"/>
  <c r="AJ17" i="7"/>
  <c r="AJ143" i="7"/>
  <c r="AJ142" i="7"/>
  <c r="AJ144" i="7"/>
  <c r="AK5" i="7"/>
  <c r="AJ4" i="7"/>
  <c r="Q3" i="3"/>
  <c r="P2" i="3"/>
  <c r="O231" i="3"/>
  <c r="O154" i="3"/>
  <c r="O192" i="3" s="1"/>
  <c r="O193" i="3" s="1"/>
  <c r="O205" i="3"/>
  <c r="AN5" i="10"/>
  <c r="AM4" i="10"/>
  <c r="AK124" i="7" l="1"/>
  <c r="AK118" i="7"/>
  <c r="AK114" i="7"/>
  <c r="AK107" i="7"/>
  <c r="AK123" i="7"/>
  <c r="AK117" i="7"/>
  <c r="AK113" i="7"/>
  <c r="AK108" i="7"/>
  <c r="AK122" i="7"/>
  <c r="AK116" i="7"/>
  <c r="AK112" i="7"/>
  <c r="AK109" i="7"/>
  <c r="AK106" i="7"/>
  <c r="AK120" i="7"/>
  <c r="AK115" i="7"/>
  <c r="AK111" i="7"/>
  <c r="AK17" i="7"/>
  <c r="AK143" i="7"/>
  <c r="AK144" i="7"/>
  <c r="AK142" i="7"/>
  <c r="AL5" i="7"/>
  <c r="AK4" i="7"/>
  <c r="R3" i="3"/>
  <c r="Q2" i="3"/>
  <c r="P231" i="3"/>
  <c r="P205" i="3"/>
  <c r="P154" i="3"/>
  <c r="P192" i="3" s="1"/>
  <c r="P193" i="3" s="1"/>
  <c r="AO5" i="10"/>
  <c r="AN4" i="10"/>
  <c r="AL111" i="7" l="1"/>
  <c r="AL107" i="7"/>
  <c r="AL108" i="7"/>
  <c r="AL109" i="7"/>
  <c r="AL106" i="7"/>
  <c r="AL17" i="7"/>
  <c r="AL124" i="7"/>
  <c r="AL144" i="7"/>
  <c r="AL142" i="7"/>
  <c r="AL143" i="7"/>
  <c r="AM5" i="7"/>
  <c r="AL4" i="7"/>
  <c r="S3" i="3"/>
  <c r="R2" i="3"/>
  <c r="Q231" i="3"/>
  <c r="Q205" i="3"/>
  <c r="Q154" i="3"/>
  <c r="Q192" i="3" s="1"/>
  <c r="Q193" i="3" s="1"/>
  <c r="AP5" i="10"/>
  <c r="AO4" i="10"/>
  <c r="AM109" i="7" l="1"/>
  <c r="AM106" i="7"/>
  <c r="AM111" i="7"/>
  <c r="AM107" i="7"/>
  <c r="AM108" i="7"/>
  <c r="AM17" i="7"/>
  <c r="AM124" i="7"/>
  <c r="AM144" i="7"/>
  <c r="AM142" i="7"/>
  <c r="AM143" i="7"/>
  <c r="AN5" i="7"/>
  <c r="AM4" i="7"/>
  <c r="S225" i="3"/>
  <c r="T3" i="3"/>
  <c r="T189" i="3" s="1"/>
  <c r="S224" i="3"/>
  <c r="AE231" i="3"/>
  <c r="AE233" i="3"/>
  <c r="S221" i="3"/>
  <c r="S2" i="3"/>
  <c r="S227" i="3"/>
  <c r="AE236" i="3"/>
  <c r="R231" i="3"/>
  <c r="R205" i="3"/>
  <c r="R154" i="3"/>
  <c r="R192" i="3" s="1"/>
  <c r="R193" i="3" s="1"/>
  <c r="AQ5" i="10"/>
  <c r="AP4" i="10"/>
  <c r="AN108" i="7" l="1"/>
  <c r="AN109" i="7"/>
  <c r="AN106" i="7"/>
  <c r="AN111" i="7"/>
  <c r="AN107" i="7"/>
  <c r="AN17" i="7"/>
  <c r="AN124" i="7"/>
  <c r="AN143" i="7"/>
  <c r="AN144" i="7"/>
  <c r="AN142" i="7"/>
  <c r="AO5" i="7"/>
  <c r="AN4" i="7"/>
  <c r="AE215" i="3"/>
  <c r="AE232" i="3"/>
  <c r="S229" i="3"/>
  <c r="S235" i="3"/>
  <c r="S234" i="3"/>
  <c r="S209" i="3"/>
  <c r="S48" i="3"/>
  <c r="S207" i="3"/>
  <c r="S54" i="3"/>
  <c r="S176" i="3"/>
  <c r="S210" i="3"/>
  <c r="S226" i="3"/>
  <c r="S86" i="3"/>
  <c r="S230" i="3"/>
  <c r="S211" i="3"/>
  <c r="S231" i="3"/>
  <c r="S201" i="3"/>
  <c r="S215" i="3"/>
  <c r="S232" i="3"/>
  <c r="S212" i="3"/>
  <c r="S204" i="3"/>
  <c r="S187" i="3"/>
  <c r="S220" i="3"/>
  <c r="S66" i="3"/>
  <c r="S219" i="3"/>
  <c r="S239" i="3" s="1"/>
  <c r="S203" i="3"/>
  <c r="T229" i="3"/>
  <c r="T227" i="3"/>
  <c r="T224" i="3"/>
  <c r="AF231" i="3"/>
  <c r="T2" i="3"/>
  <c r="AF236" i="3"/>
  <c r="U3" i="3"/>
  <c r="T221" i="3"/>
  <c r="S222" i="3"/>
  <c r="S59" i="3"/>
  <c r="S205" i="3"/>
  <c r="S223" i="3"/>
  <c r="S228" i="3"/>
  <c r="S236" i="3"/>
  <c r="S39" i="3"/>
  <c r="S208" i="3"/>
  <c r="S114" i="3"/>
  <c r="S192" i="3" s="1"/>
  <c r="S193" i="3" s="1"/>
  <c r="S213" i="3"/>
  <c r="S202" i="3"/>
  <c r="S120" i="3"/>
  <c r="S206" i="3"/>
  <c r="S161" i="3"/>
  <c r="S233" i="3"/>
  <c r="AR5" i="10"/>
  <c r="AQ4" i="10"/>
  <c r="AO107" i="7" l="1"/>
  <c r="AO108" i="7"/>
  <c r="AO109" i="7"/>
  <c r="AO106" i="7"/>
  <c r="AO111" i="7"/>
  <c r="AO17" i="7"/>
  <c r="AO124" i="7"/>
  <c r="AO143" i="7"/>
  <c r="AO144" i="7"/>
  <c r="AO142" i="7"/>
  <c r="AP5" i="7"/>
  <c r="AO4" i="7"/>
  <c r="AF215" i="3"/>
  <c r="AF232" i="3"/>
  <c r="AF233" i="3"/>
  <c r="T226" i="3"/>
  <c r="T225" i="3"/>
  <c r="T205" i="3"/>
  <c r="T154" i="3"/>
  <c r="T215" i="3"/>
  <c r="T232" i="3"/>
  <c r="U2" i="3"/>
  <c r="V3" i="3"/>
  <c r="V189" i="3" s="1"/>
  <c r="U224" i="3"/>
  <c r="U189" i="3"/>
  <c r="AG231" i="3"/>
  <c r="AG236" i="3"/>
  <c r="U227" i="3"/>
  <c r="U221" i="3"/>
  <c r="T233" i="3"/>
  <c r="T235" i="3"/>
  <c r="T206" i="3"/>
  <c r="T161" i="3"/>
  <c r="T210" i="3"/>
  <c r="T176" i="3"/>
  <c r="T228" i="3"/>
  <c r="T234" i="3"/>
  <c r="T201" i="3"/>
  <c r="T21" i="3"/>
  <c r="T231" i="3"/>
  <c r="T48" i="3"/>
  <c r="T209" i="3"/>
  <c r="T187" i="3"/>
  <c r="T204" i="3"/>
  <c r="T223" i="3"/>
  <c r="T212" i="3"/>
  <c r="T124" i="3"/>
  <c r="T236" i="3"/>
  <c r="T202" i="3"/>
  <c r="T120" i="3"/>
  <c r="T230" i="3"/>
  <c r="T86" i="3"/>
  <c r="T211" i="3"/>
  <c r="T207" i="3"/>
  <c r="T54" i="3"/>
  <c r="T213" i="3"/>
  <c r="T114" i="3"/>
  <c r="T222" i="3"/>
  <c r="T59" i="3"/>
  <c r="T208" i="3"/>
  <c r="T39" i="3"/>
  <c r="T220" i="3"/>
  <c r="T66" i="3"/>
  <c r="T219" i="3"/>
  <c r="T239" i="3" s="1"/>
  <c r="T203" i="3"/>
  <c r="AS5" i="10"/>
  <c r="AR4" i="10"/>
  <c r="AP111" i="7" l="1"/>
  <c r="AP107" i="7"/>
  <c r="AP108" i="7"/>
  <c r="AP109" i="7"/>
  <c r="AP106" i="7"/>
  <c r="AP17" i="7"/>
  <c r="AP124" i="7"/>
  <c r="AP144" i="7"/>
  <c r="AP142" i="7"/>
  <c r="AP143" i="7"/>
  <c r="AQ5" i="7"/>
  <c r="AP4" i="7"/>
  <c r="AG233" i="3"/>
  <c r="AG232" i="3"/>
  <c r="AG215" i="3"/>
  <c r="U225" i="3"/>
  <c r="U223" i="3"/>
  <c r="U228" i="3"/>
  <c r="U234" i="3"/>
  <c r="U212" i="3"/>
  <c r="U124" i="3"/>
  <c r="U220" i="3"/>
  <c r="U86" i="3"/>
  <c r="U230" i="3"/>
  <c r="U211" i="3"/>
  <c r="U209" i="3"/>
  <c r="U48" i="3"/>
  <c r="U233" i="3"/>
  <c r="V227" i="3"/>
  <c r="V226" i="3"/>
  <c r="AH236" i="3"/>
  <c r="V221" i="3"/>
  <c r="V224" i="3"/>
  <c r="W3" i="3"/>
  <c r="W189" i="3" s="1"/>
  <c r="V2" i="3"/>
  <c r="AH231" i="3"/>
  <c r="T192" i="3"/>
  <c r="T193" i="3" s="1"/>
  <c r="U114" i="3"/>
  <c r="U213" i="3"/>
  <c r="U176" i="3"/>
  <c r="U210" i="3"/>
  <c r="U205" i="3"/>
  <c r="U154" i="3"/>
  <c r="U21" i="3"/>
  <c r="U231" i="3"/>
  <c r="U201" i="3"/>
  <c r="U208" i="3"/>
  <c r="U39" i="3"/>
  <c r="U236" i="3"/>
  <c r="U207" i="3"/>
  <c r="U54" i="3"/>
  <c r="U229" i="3"/>
  <c r="U226" i="3"/>
  <c r="U66" i="3"/>
  <c r="U203" i="3"/>
  <c r="U219" i="3"/>
  <c r="U239" i="3" s="1"/>
  <c r="U120" i="3"/>
  <c r="U202" i="3"/>
  <c r="U204" i="3"/>
  <c r="U187" i="3"/>
  <c r="U161" i="3"/>
  <c r="U206" i="3"/>
  <c r="U235" i="3"/>
  <c r="U222" i="3"/>
  <c r="U59" i="3"/>
  <c r="U232" i="3"/>
  <c r="U215" i="3"/>
  <c r="U31" i="3"/>
  <c r="AS4" i="10"/>
  <c r="AT5" i="10"/>
  <c r="AQ109" i="7" l="1"/>
  <c r="AQ106" i="7"/>
  <c r="AQ111" i="7"/>
  <c r="AQ107" i="7"/>
  <c r="AQ108" i="7"/>
  <c r="AQ17" i="7"/>
  <c r="AQ124" i="7"/>
  <c r="AQ144" i="7"/>
  <c r="AQ142" i="7"/>
  <c r="AQ143" i="7"/>
  <c r="AR5" i="7"/>
  <c r="AQ4" i="7"/>
  <c r="AH232" i="3"/>
  <c r="AH215" i="3"/>
  <c r="AH233" i="3"/>
  <c r="V234" i="3"/>
  <c r="V225" i="3"/>
  <c r="V236" i="3"/>
  <c r="V223" i="3"/>
  <c r="V204" i="3"/>
  <c r="V187" i="3"/>
  <c r="V229" i="3"/>
  <c r="V207" i="3"/>
  <c r="V54" i="3"/>
  <c r="W2" i="3"/>
  <c r="W227" i="3"/>
  <c r="AI231" i="3"/>
  <c r="W221" i="3"/>
  <c r="X3" i="3"/>
  <c r="AI233" i="3"/>
  <c r="W224" i="3"/>
  <c r="AI236" i="3"/>
  <c r="V154" i="3"/>
  <c r="V205" i="3"/>
  <c r="V228" i="3"/>
  <c r="V202" i="3"/>
  <c r="V120" i="3"/>
  <c r="V235" i="3"/>
  <c r="V233" i="3"/>
  <c r="V219" i="3"/>
  <c r="V239" i="3" s="1"/>
  <c r="V66" i="3"/>
  <c r="V203" i="3"/>
  <c r="V220" i="3"/>
  <c r="V31" i="3"/>
  <c r="V215" i="3"/>
  <c r="V232" i="3"/>
  <c r="V210" i="3"/>
  <c r="V176" i="3"/>
  <c r="V39" i="3"/>
  <c r="V208" i="3"/>
  <c r="U192" i="3"/>
  <c r="U193" i="3" s="1"/>
  <c r="V222" i="3"/>
  <c r="V59" i="3"/>
  <c r="V161" i="3"/>
  <c r="V206" i="3"/>
  <c r="V213" i="3"/>
  <c r="V114" i="3"/>
  <c r="V86" i="3"/>
  <c r="V211" i="3"/>
  <c r="V230" i="3"/>
  <c r="V209" i="3"/>
  <c r="V48" i="3"/>
  <c r="V212" i="3"/>
  <c r="V124" i="3"/>
  <c r="V21" i="3"/>
  <c r="V231" i="3"/>
  <c r="V201" i="3"/>
  <c r="AU5" i="10"/>
  <c r="AT4" i="10"/>
  <c r="AR108" i="7" l="1"/>
  <c r="AR109" i="7"/>
  <c r="AR106" i="7"/>
  <c r="AR111" i="7"/>
  <c r="AR107" i="7"/>
  <c r="AR124" i="7"/>
  <c r="AR17" i="7"/>
  <c r="AR143" i="7"/>
  <c r="AR144" i="7"/>
  <c r="AR142" i="7"/>
  <c r="AS5" i="7"/>
  <c r="AR4" i="7"/>
  <c r="AI232" i="3"/>
  <c r="AI215" i="3"/>
  <c r="W223" i="3"/>
  <c r="W234" i="3"/>
  <c r="W66" i="3"/>
  <c r="W203" i="3"/>
  <c r="W219" i="3"/>
  <c r="W239" i="3" s="1"/>
  <c r="W154" i="3"/>
  <c r="W205" i="3"/>
  <c r="W236" i="3"/>
  <c r="W229" i="3"/>
  <c r="W222" i="3"/>
  <c r="W59" i="3"/>
  <c r="W225" i="3"/>
  <c r="W232" i="3"/>
  <c r="W215" i="3"/>
  <c r="W31" i="3"/>
  <c r="W202" i="3"/>
  <c r="W120" i="3"/>
  <c r="W48" i="3"/>
  <c r="W209" i="3"/>
  <c r="X224" i="3"/>
  <c r="X221" i="3"/>
  <c r="AJ236" i="3"/>
  <c r="AJ231" i="3"/>
  <c r="X189" i="3"/>
  <c r="X226" i="3"/>
  <c r="AJ233" i="3"/>
  <c r="X2" i="3"/>
  <c r="Y3" i="3"/>
  <c r="X227" i="3"/>
  <c r="V192" i="3"/>
  <c r="V193" i="3" s="1"/>
  <c r="W176" i="3"/>
  <c r="W210" i="3"/>
  <c r="W39" i="3"/>
  <c r="W208" i="3"/>
  <c r="W226" i="3"/>
  <c r="W228" i="3"/>
  <c r="W207" i="3"/>
  <c r="W54" i="3"/>
  <c r="W161" i="3"/>
  <c r="W206" i="3"/>
  <c r="W211" i="3"/>
  <c r="W230" i="3"/>
  <c r="W86" i="3"/>
  <c r="W204" i="3"/>
  <c r="W187" i="3"/>
  <c r="W212" i="3"/>
  <c r="W124" i="3"/>
  <c r="W233" i="3"/>
  <c r="W235" i="3"/>
  <c r="W21" i="3"/>
  <c r="W231" i="3"/>
  <c r="W201" i="3"/>
  <c r="W220" i="3"/>
  <c r="W213" i="3"/>
  <c r="W114" i="3"/>
  <c r="AV5" i="10"/>
  <c r="AU4" i="10"/>
  <c r="AS107" i="7" l="1"/>
  <c r="AS108" i="7"/>
  <c r="AS109" i="7"/>
  <c r="AS106" i="7"/>
  <c r="AS111" i="7"/>
  <c r="AS124" i="7"/>
  <c r="AS26" i="7"/>
  <c r="AS17" i="7"/>
  <c r="AS143" i="7"/>
  <c r="AS144" i="7"/>
  <c r="AS142" i="7"/>
  <c r="AT5" i="7"/>
  <c r="AS4" i="7"/>
  <c r="AJ215" i="3"/>
  <c r="AJ232" i="3"/>
  <c r="X225" i="3"/>
  <c r="W192" i="3"/>
  <c r="W193" i="3" s="1"/>
  <c r="X210" i="3"/>
  <c r="X176" i="3"/>
  <c r="X154" i="3"/>
  <c r="X205" i="3"/>
  <c r="X215" i="3"/>
  <c r="X232" i="3"/>
  <c r="X31" i="3"/>
  <c r="X201" i="3"/>
  <c r="X231" i="3"/>
  <c r="X21" i="3"/>
  <c r="X212" i="3"/>
  <c r="X209" i="3"/>
  <c r="X48" i="3"/>
  <c r="X161" i="3"/>
  <c r="X206" i="3"/>
  <c r="X223" i="3"/>
  <c r="X230" i="3"/>
  <c r="X211" i="3"/>
  <c r="X86" i="3"/>
  <c r="X213" i="3"/>
  <c r="X114" i="3"/>
  <c r="X219" i="3"/>
  <c r="X239" i="3" s="1"/>
  <c r="X66" i="3"/>
  <c r="X203" i="3"/>
  <c r="X187" i="3"/>
  <c r="X204" i="3"/>
  <c r="X54" i="3"/>
  <c r="X207" i="3"/>
  <c r="X120" i="3"/>
  <c r="X202" i="3"/>
  <c r="X229" i="3"/>
  <c r="Y224" i="3"/>
  <c r="Y221" i="3"/>
  <c r="Y189" i="3"/>
  <c r="Z3" i="3"/>
  <c r="Y227" i="3"/>
  <c r="AK236" i="3"/>
  <c r="Y2" i="3"/>
  <c r="AK231" i="3"/>
  <c r="X208" i="3"/>
  <c r="X39" i="3"/>
  <c r="X228" i="3"/>
  <c r="X236" i="3"/>
  <c r="X234" i="3"/>
  <c r="X220" i="3"/>
  <c r="X233" i="3"/>
  <c r="X222" i="3"/>
  <c r="X59" i="3"/>
  <c r="X235" i="3"/>
  <c r="AW5" i="10"/>
  <c r="AV4" i="10"/>
  <c r="AT111" i="7" l="1"/>
  <c r="AT107" i="7"/>
  <c r="AT108" i="7"/>
  <c r="AT109" i="7"/>
  <c r="AT106" i="7"/>
  <c r="AT124" i="7"/>
  <c r="AT17" i="7"/>
  <c r="AT144" i="7"/>
  <c r="AT142" i="7"/>
  <c r="AT143" i="7"/>
  <c r="AU5" i="7"/>
  <c r="AT4" i="7"/>
  <c r="AK233" i="3"/>
  <c r="AK232" i="3"/>
  <c r="AK215" i="3"/>
  <c r="Y229" i="3"/>
  <c r="Y226" i="3"/>
  <c r="Y231" i="3"/>
  <c r="Y201" i="3"/>
  <c r="Y21" i="3"/>
  <c r="Y213" i="3"/>
  <c r="Y114" i="3"/>
  <c r="Y233" i="3"/>
  <c r="Y187" i="3"/>
  <c r="Y204" i="3"/>
  <c r="Y59" i="3"/>
  <c r="Y222" i="3"/>
  <c r="X192" i="3"/>
  <c r="X193" i="3" s="1"/>
  <c r="Z224" i="3"/>
  <c r="Z227" i="3"/>
  <c r="Z226" i="3"/>
  <c r="Z234" i="3"/>
  <c r="AL231" i="3"/>
  <c r="Z221" i="3"/>
  <c r="AA3" i="3"/>
  <c r="Z2" i="3"/>
  <c r="AL236" i="3"/>
  <c r="Z189" i="3"/>
  <c r="Y154" i="3"/>
  <c r="Y205" i="3"/>
  <c r="Y223" i="3"/>
  <c r="Y235" i="3"/>
  <c r="Y39" i="3"/>
  <c r="Y208" i="3"/>
  <c r="Y86" i="3"/>
  <c r="Y230" i="3"/>
  <c r="Y211" i="3"/>
  <c r="Y228" i="3"/>
  <c r="Y207" i="3"/>
  <c r="Y54" i="3"/>
  <c r="Y234" i="3"/>
  <c r="Y124" i="3"/>
  <c r="Y212" i="3"/>
  <c r="Y206" i="3"/>
  <c r="Y161" i="3"/>
  <c r="Y176" i="3"/>
  <c r="Y210" i="3"/>
  <c r="Y219" i="3"/>
  <c r="Y239" i="3" s="1"/>
  <c r="Y203" i="3"/>
  <c r="Y66" i="3"/>
  <c r="Y236" i="3"/>
  <c r="Y232" i="3"/>
  <c r="Y215" i="3"/>
  <c r="Y31" i="3"/>
  <c r="Y48" i="3"/>
  <c r="Y209" i="3"/>
  <c r="Y220" i="3"/>
  <c r="Y225" i="3"/>
  <c r="Y202" i="3"/>
  <c r="Y120" i="3"/>
  <c r="AW4" i="10"/>
  <c r="AX5" i="10"/>
  <c r="AU109" i="7" l="1"/>
  <c r="AU106" i="7"/>
  <c r="AU111" i="7"/>
  <c r="AU107" i="7"/>
  <c r="AU108" i="7"/>
  <c r="AU124" i="7"/>
  <c r="AU17" i="7"/>
  <c r="AU144" i="7"/>
  <c r="AU142" i="7"/>
  <c r="AU143" i="7"/>
  <c r="AV5" i="7"/>
  <c r="AU4" i="7"/>
  <c r="AL233" i="3"/>
  <c r="AL232" i="3"/>
  <c r="AL215" i="3"/>
  <c r="Z236" i="3"/>
  <c r="Z220" i="3"/>
  <c r="Z161" i="3"/>
  <c r="Z206" i="3"/>
  <c r="Z207" i="3"/>
  <c r="Z54" i="3"/>
  <c r="Z204" i="3"/>
  <c r="Z187" i="3"/>
  <c r="Z202" i="3"/>
  <c r="Z120" i="3"/>
  <c r="Z203" i="3"/>
  <c r="Z66" i="3"/>
  <c r="Z219" i="3"/>
  <c r="Z239" i="3" s="1"/>
  <c r="Z231" i="3"/>
  <c r="Z21" i="3"/>
  <c r="Z201" i="3"/>
  <c r="Z205" i="3"/>
  <c r="Z154" i="3"/>
  <c r="Z229" i="3"/>
  <c r="AB3" i="3"/>
  <c r="AB189" i="3" s="1"/>
  <c r="AA227" i="3"/>
  <c r="AA221" i="3"/>
  <c r="AA2" i="3"/>
  <c r="AA189" i="3"/>
  <c r="AM233" i="3"/>
  <c r="AA224" i="3"/>
  <c r="AM231" i="3"/>
  <c r="AM236" i="3"/>
  <c r="Z233" i="3"/>
  <c r="Z39" i="3"/>
  <c r="Z208" i="3"/>
  <c r="Y192" i="3"/>
  <c r="Y193" i="3" s="1"/>
  <c r="Z232" i="3"/>
  <c r="Z215" i="3"/>
  <c r="Z31" i="3"/>
  <c r="Z228" i="3"/>
  <c r="Z235" i="3"/>
  <c r="Z223" i="3"/>
  <c r="Z59" i="3"/>
  <c r="Z222" i="3"/>
  <c r="Z210" i="3"/>
  <c r="Z176" i="3"/>
  <c r="Z48" i="3"/>
  <c r="Z209" i="3"/>
  <c r="Z212" i="3"/>
  <c r="Z124" i="3"/>
  <c r="Z225" i="3"/>
  <c r="Z213" i="3"/>
  <c r="Z114" i="3"/>
  <c r="Z86" i="3"/>
  <c r="Z230" i="3"/>
  <c r="Z211" i="3"/>
  <c r="AY5" i="10"/>
  <c r="AX4" i="10"/>
  <c r="AV108" i="7" l="1"/>
  <c r="AV109" i="7"/>
  <c r="AV106" i="7"/>
  <c r="AV111" i="7"/>
  <c r="AV107" i="7"/>
  <c r="AV124" i="7"/>
  <c r="AV17" i="7"/>
  <c r="AV143" i="7"/>
  <c r="AV144" i="7"/>
  <c r="AV142" i="7"/>
  <c r="AW5" i="7"/>
  <c r="AV4" i="7"/>
  <c r="AM232" i="3"/>
  <c r="AM215" i="3"/>
  <c r="AA228" i="3"/>
  <c r="AA202" i="3"/>
  <c r="AA120" i="3"/>
  <c r="AA59" i="3"/>
  <c r="AA222" i="3"/>
  <c r="AA210" i="3"/>
  <c r="AA176" i="3"/>
  <c r="AA208" i="3"/>
  <c r="AA39" i="3"/>
  <c r="AA212" i="3"/>
  <c r="AA124" i="3"/>
  <c r="AA219" i="3"/>
  <c r="AA239" i="3" s="1"/>
  <c r="AA66" i="3"/>
  <c r="AA203" i="3"/>
  <c r="AA230" i="3"/>
  <c r="AA211" i="3"/>
  <c r="AA86" i="3"/>
  <c r="AA233" i="3"/>
  <c r="AA225" i="3"/>
  <c r="AA207" i="3"/>
  <c r="AA54" i="3"/>
  <c r="AA235" i="3"/>
  <c r="AA114" i="3"/>
  <c r="AA213" i="3"/>
  <c r="AA206" i="3"/>
  <c r="AA161" i="3"/>
  <c r="AA209" i="3"/>
  <c r="AA48" i="3"/>
  <c r="AA204" i="3"/>
  <c r="AA187" i="3"/>
  <c r="AA236" i="3"/>
  <c r="AN236" i="3"/>
  <c r="AB221" i="3"/>
  <c r="AB224" i="3"/>
  <c r="AB2" i="3"/>
  <c r="AB234" i="3"/>
  <c r="AC3" i="3"/>
  <c r="AC189" i="3" s="1"/>
  <c r="AB227" i="3"/>
  <c r="AN231" i="3"/>
  <c r="AA154" i="3"/>
  <c r="AA205" i="3"/>
  <c r="AA201" i="3"/>
  <c r="AA231" i="3"/>
  <c r="AA220" i="3"/>
  <c r="AA229" i="3"/>
  <c r="AA226" i="3"/>
  <c r="AA223" i="3"/>
  <c r="AA234" i="3"/>
  <c r="AA232" i="3"/>
  <c r="AA215" i="3"/>
  <c r="AA31" i="3"/>
  <c r="Z192" i="3"/>
  <c r="Z193" i="3" s="1"/>
  <c r="AZ5" i="10"/>
  <c r="AY4" i="10"/>
  <c r="AW107" i="7" l="1"/>
  <c r="AW108" i="7"/>
  <c r="AW109" i="7"/>
  <c r="AW106" i="7"/>
  <c r="AW111" i="7"/>
  <c r="AW124" i="7"/>
  <c r="AW17" i="7"/>
  <c r="AW143" i="7"/>
  <c r="AW144" i="7"/>
  <c r="AW142" i="7"/>
  <c r="AX5" i="7"/>
  <c r="AW4" i="7"/>
  <c r="AB229" i="3"/>
  <c r="AN233" i="3"/>
  <c r="AN215" i="3"/>
  <c r="AN232" i="3"/>
  <c r="AB226" i="3"/>
  <c r="AB228" i="3"/>
  <c r="AB220" i="3"/>
  <c r="AO233" i="3"/>
  <c r="AC221" i="3"/>
  <c r="AD3" i="3"/>
  <c r="AO231" i="3"/>
  <c r="AO236" i="3"/>
  <c r="AC225" i="3"/>
  <c r="AC2" i="3"/>
  <c r="AC227" i="3"/>
  <c r="AC224" i="3"/>
  <c r="AC229" i="3"/>
  <c r="AB202" i="3"/>
  <c r="AB120" i="3"/>
  <c r="AB204" i="3"/>
  <c r="AB187" i="3"/>
  <c r="AB222" i="3"/>
  <c r="AB59" i="3"/>
  <c r="AB213" i="3"/>
  <c r="AB114" i="3"/>
  <c r="AB235" i="3"/>
  <c r="AB176" i="3"/>
  <c r="AB210" i="3"/>
  <c r="AB205" i="3"/>
  <c r="AB154" i="3"/>
  <c r="AB219" i="3"/>
  <c r="AB239" i="3" s="1"/>
  <c r="AB203" i="3"/>
  <c r="AB66" i="3"/>
  <c r="AA192" i="3"/>
  <c r="AA193" i="3" s="1"/>
  <c r="AB231" i="3"/>
  <c r="AB201" i="3"/>
  <c r="AB21" i="3"/>
  <c r="AB206" i="3"/>
  <c r="AB161" i="3"/>
  <c r="AB208" i="3"/>
  <c r="AB39" i="3"/>
  <c r="AB225" i="3"/>
  <c r="AB223" i="3"/>
  <c r="AB236" i="3"/>
  <c r="AB215" i="3"/>
  <c r="AB31" i="3"/>
  <c r="AB232" i="3"/>
  <c r="AB212" i="3"/>
  <c r="AB124" i="3"/>
  <c r="AB48" i="3"/>
  <c r="AB209" i="3"/>
  <c r="AB211" i="3"/>
  <c r="AB86" i="3"/>
  <c r="AB230" i="3"/>
  <c r="AB207" i="3"/>
  <c r="AB54" i="3"/>
  <c r="AB233" i="3"/>
  <c r="BA5" i="10"/>
  <c r="AZ4" i="10"/>
  <c r="AX111" i="7" l="1"/>
  <c r="AX107" i="7"/>
  <c r="AX108" i="7"/>
  <c r="AX109" i="7"/>
  <c r="AX106" i="7"/>
  <c r="AX124" i="7"/>
  <c r="AX17" i="7"/>
  <c r="AX144" i="7"/>
  <c r="AX142" i="7"/>
  <c r="AX143" i="7"/>
  <c r="AY5" i="7"/>
  <c r="AX4" i="7"/>
  <c r="AO232" i="3"/>
  <c r="AO215" i="3"/>
  <c r="AC236" i="3"/>
  <c r="AC226" i="3"/>
  <c r="AC213" i="3"/>
  <c r="AC114" i="3"/>
  <c r="AC210" i="3"/>
  <c r="AC176" i="3"/>
  <c r="AD221" i="3"/>
  <c r="AD224" i="3"/>
  <c r="AD227" i="3"/>
  <c r="AD2" i="3"/>
  <c r="AP231" i="3"/>
  <c r="AE3" i="3"/>
  <c r="AP236" i="3"/>
  <c r="AP233" i="3"/>
  <c r="AC219" i="3"/>
  <c r="AC239" i="3" s="1"/>
  <c r="AC203" i="3"/>
  <c r="AC66" i="3"/>
  <c r="AC209" i="3"/>
  <c r="AC48" i="3"/>
  <c r="AC215" i="3"/>
  <c r="AC31" i="3"/>
  <c r="AC232" i="3"/>
  <c r="AC206" i="3"/>
  <c r="AC161" i="3"/>
  <c r="AB192" i="3"/>
  <c r="AB193" i="3" s="1"/>
  <c r="AC208" i="3"/>
  <c r="AC39" i="3"/>
  <c r="AC205" i="3"/>
  <c r="AC154" i="3"/>
  <c r="AC201" i="3"/>
  <c r="AC21" i="3"/>
  <c r="AC231" i="3"/>
  <c r="AC235" i="3"/>
  <c r="AC230" i="3"/>
  <c r="AC211" i="3"/>
  <c r="AC86" i="3"/>
  <c r="AC222" i="3"/>
  <c r="AC59" i="3"/>
  <c r="AC207" i="3"/>
  <c r="AC54" i="3"/>
  <c r="AC204" i="3"/>
  <c r="AC187" i="3"/>
  <c r="AC233" i="3"/>
  <c r="AC212" i="3"/>
  <c r="AC124" i="3"/>
  <c r="AC228" i="3"/>
  <c r="AC234" i="3"/>
  <c r="AC202" i="3"/>
  <c r="AC120" i="3"/>
  <c r="AC223" i="3"/>
  <c r="AC220" i="3"/>
  <c r="BB5" i="10"/>
  <c r="BA4" i="10"/>
  <c r="AY109" i="7" l="1"/>
  <c r="AY106" i="7"/>
  <c r="AY111" i="7"/>
  <c r="AY107" i="7"/>
  <c r="AY108" i="7"/>
  <c r="AY124" i="7"/>
  <c r="AY17" i="7"/>
  <c r="AY144" i="7"/>
  <c r="AY142" i="7"/>
  <c r="AY143" i="7"/>
  <c r="AZ5" i="7"/>
  <c r="AY4" i="7"/>
  <c r="AC192" i="3"/>
  <c r="AC193" i="3" s="1"/>
  <c r="AD229" i="3"/>
  <c r="AP232" i="3"/>
  <c r="AP215" i="3"/>
  <c r="AD233" i="3"/>
  <c r="AD226" i="3"/>
  <c r="AD220" i="3"/>
  <c r="AD31" i="3"/>
  <c r="AD215" i="3"/>
  <c r="AD232" i="3"/>
  <c r="AD203" i="3"/>
  <c r="AD66" i="3"/>
  <c r="AD219" i="3"/>
  <c r="AD239" i="3" s="1"/>
  <c r="AD59" i="3"/>
  <c r="AD222" i="3"/>
  <c r="AD230" i="3"/>
  <c r="AD86" i="3"/>
  <c r="AD211" i="3"/>
  <c r="AD120" i="3"/>
  <c r="AD202" i="3"/>
  <c r="AD187" i="3"/>
  <c r="AD204" i="3"/>
  <c r="AD236" i="3"/>
  <c r="AD205" i="3"/>
  <c r="AD154" i="3"/>
  <c r="AE2" i="3"/>
  <c r="AF3" i="3"/>
  <c r="AF193" i="3" s="1"/>
  <c r="AD207" i="3"/>
  <c r="AD54" i="3"/>
  <c r="AD235" i="3"/>
  <c r="AD201" i="3"/>
  <c r="AD231" i="3"/>
  <c r="AD21" i="3"/>
  <c r="AD208" i="3"/>
  <c r="AD39" i="3"/>
  <c r="AD212" i="3"/>
  <c r="AD124" i="3"/>
  <c r="AD213" i="3"/>
  <c r="AD114" i="3"/>
  <c r="AD209" i="3"/>
  <c r="AD48" i="3"/>
  <c r="AD161" i="3"/>
  <c r="AD206" i="3"/>
  <c r="AD223" i="3"/>
  <c r="AD225" i="3"/>
  <c r="AD176" i="3"/>
  <c r="AD210" i="3"/>
  <c r="AD228" i="3"/>
  <c r="AD234" i="3"/>
  <c r="BB4" i="10"/>
  <c r="BC5" i="10"/>
  <c r="AZ108" i="7" l="1"/>
  <c r="AZ109" i="7"/>
  <c r="AZ106" i="7"/>
  <c r="AZ111" i="7"/>
  <c r="AZ107" i="7"/>
  <c r="AZ124" i="7"/>
  <c r="AZ17" i="7"/>
  <c r="AZ143" i="7"/>
  <c r="AZ144" i="7"/>
  <c r="AZ142" i="7"/>
  <c r="BA5" i="7"/>
  <c r="AZ4" i="7"/>
  <c r="AD192" i="3"/>
  <c r="AD193" i="3" s="1"/>
  <c r="AG3" i="3"/>
  <c r="AG189" i="3" s="1"/>
  <c r="AG193" i="3" s="1"/>
  <c r="AF2" i="3"/>
  <c r="BD5" i="10"/>
  <c r="BC4" i="10"/>
  <c r="BA107" i="7" l="1"/>
  <c r="BA108" i="7"/>
  <c r="BA109" i="7"/>
  <c r="BA106" i="7"/>
  <c r="BA111" i="7"/>
  <c r="BA124" i="7"/>
  <c r="BA17" i="7"/>
  <c r="BA143" i="7"/>
  <c r="BA144" i="7"/>
  <c r="BA142" i="7"/>
  <c r="BB5" i="7"/>
  <c r="BA4" i="7"/>
  <c r="AH3" i="3"/>
  <c r="AH189" i="3" s="1"/>
  <c r="AH193" i="3" s="1"/>
  <c r="AG2" i="3"/>
  <c r="BD4" i="10"/>
  <c r="BE5" i="10"/>
  <c r="BB20" i="7" l="1"/>
  <c r="BB111" i="7"/>
  <c r="BB107" i="7"/>
  <c r="BB108" i="7"/>
  <c r="BB109" i="7"/>
  <c r="BB106" i="7"/>
  <c r="BB124" i="7"/>
  <c r="BB17" i="7"/>
  <c r="BB144" i="7"/>
  <c r="BB142" i="7"/>
  <c r="BB143" i="7"/>
  <c r="BC5" i="7"/>
  <c r="BB4" i="7"/>
  <c r="AI3" i="3"/>
  <c r="AI189" i="3" s="1"/>
  <c r="AI193" i="3" s="1"/>
  <c r="AH2" i="3"/>
  <c r="BE4" i="10"/>
  <c r="BF5" i="10"/>
  <c r="BC20" i="7" l="1"/>
  <c r="BC109" i="7"/>
  <c r="BC106" i="7"/>
  <c r="BC111" i="7"/>
  <c r="BC107" i="7"/>
  <c r="BC108" i="7"/>
  <c r="BC124" i="7"/>
  <c r="BC17" i="7"/>
  <c r="BC144" i="7"/>
  <c r="BC142" i="7"/>
  <c r="BC143" i="7"/>
  <c r="BD5" i="7"/>
  <c r="BC4" i="7"/>
  <c r="AJ3" i="3"/>
  <c r="AJ189" i="3" s="1"/>
  <c r="AJ193" i="3" s="1"/>
  <c r="AI2" i="3"/>
  <c r="BG5" i="10"/>
  <c r="BF4" i="10"/>
  <c r="BD20" i="7" l="1"/>
  <c r="BD108" i="7"/>
  <c r="BD109" i="7"/>
  <c r="BD106" i="7"/>
  <c r="BD111" i="7"/>
  <c r="BD107" i="7"/>
  <c r="BD124" i="7"/>
  <c r="BD17" i="7"/>
  <c r="BD143" i="7"/>
  <c r="BD142" i="7"/>
  <c r="BE5" i="7"/>
  <c r="BD4" i="7"/>
  <c r="AK3" i="3"/>
  <c r="AK189" i="3" s="1"/>
  <c r="AK193" i="3" s="1"/>
  <c r="AJ2" i="3"/>
  <c r="BG4" i="10"/>
  <c r="BH5" i="10"/>
  <c r="BE20" i="7" l="1"/>
  <c r="BE107" i="7"/>
  <c r="BE108" i="7"/>
  <c r="BE109" i="7"/>
  <c r="BE106" i="7"/>
  <c r="BE111" i="7"/>
  <c r="BE124" i="7"/>
  <c r="BE17" i="7"/>
  <c r="BE143" i="7"/>
  <c r="BE144" i="7"/>
  <c r="BE142" i="7"/>
  <c r="BF5" i="7"/>
  <c r="BE4" i="7"/>
  <c r="AL3" i="3"/>
  <c r="AL189" i="3" s="1"/>
  <c r="AL193" i="3" s="1"/>
  <c r="AK2" i="3"/>
  <c r="BH4" i="10"/>
  <c r="BI5" i="10"/>
  <c r="BF20" i="7" l="1"/>
  <c r="BF111" i="7"/>
  <c r="BF107" i="7"/>
  <c r="BF108" i="7"/>
  <c r="BF109" i="7"/>
  <c r="BF106" i="7"/>
  <c r="BF124" i="7"/>
  <c r="BF17" i="7"/>
  <c r="BF144" i="7"/>
  <c r="BF142" i="7"/>
  <c r="BF143" i="7"/>
  <c r="BG5" i="7"/>
  <c r="BF4" i="7"/>
  <c r="AM3" i="3"/>
  <c r="AM189" i="3" s="1"/>
  <c r="AM193" i="3" s="1"/>
  <c r="AL2" i="3"/>
  <c r="BI4" i="10"/>
  <c r="BJ5" i="10"/>
  <c r="BG20" i="7" l="1"/>
  <c r="BG109" i="7"/>
  <c r="BG111" i="7"/>
  <c r="BG107" i="7"/>
  <c r="BG108" i="7"/>
  <c r="BG106" i="7"/>
  <c r="BG124" i="7"/>
  <c r="BG17" i="7"/>
  <c r="BG144" i="7"/>
  <c r="BG142" i="7"/>
  <c r="BG143" i="7"/>
  <c r="BH5" i="7"/>
  <c r="BG4" i="7"/>
  <c r="AM2" i="3"/>
  <c r="AN3" i="3"/>
  <c r="AN189" i="3" s="1"/>
  <c r="AN193" i="3" s="1"/>
  <c r="BK5" i="10"/>
  <c r="BJ4" i="10"/>
  <c r="BH20" i="7" l="1"/>
  <c r="BH108" i="7"/>
  <c r="BH109" i="7"/>
  <c r="BH111" i="7"/>
  <c r="BH107" i="7"/>
  <c r="BH106" i="7"/>
  <c r="BH124" i="7"/>
  <c r="BH17" i="7"/>
  <c r="BH143" i="7"/>
  <c r="BH144" i="7"/>
  <c r="BH142" i="7"/>
  <c r="BI5" i="7"/>
  <c r="BH4" i="7"/>
  <c r="AN2" i="3"/>
  <c r="AO3" i="3"/>
  <c r="AO189" i="3" s="1"/>
  <c r="AO193" i="3" s="1"/>
  <c r="BK4" i="10"/>
  <c r="BL5" i="10"/>
  <c r="BI20" i="7" l="1"/>
  <c r="BI107" i="7"/>
  <c r="BI108" i="7"/>
  <c r="BI109" i="7"/>
  <c r="BI111" i="7"/>
  <c r="BI106" i="7"/>
  <c r="BI124" i="7"/>
  <c r="BI17" i="7"/>
  <c r="BI143" i="7"/>
  <c r="BI144" i="7"/>
  <c r="BI142" i="7"/>
  <c r="BJ5" i="7"/>
  <c r="BI4" i="7"/>
  <c r="AP3" i="3"/>
  <c r="AP193" i="3" s="1"/>
  <c r="AO2" i="3"/>
  <c r="BL4" i="10"/>
  <c r="BM5" i="10"/>
  <c r="BJ20" i="7" l="1"/>
  <c r="BJ111" i="7"/>
  <c r="BJ107" i="7"/>
  <c r="BJ108" i="7"/>
  <c r="BJ109" i="7"/>
  <c r="BJ106" i="7"/>
  <c r="BJ124" i="7"/>
  <c r="BJ17" i="7"/>
  <c r="BJ144" i="7"/>
  <c r="BJ142" i="7"/>
  <c r="BJ143" i="7"/>
  <c r="BK5" i="7"/>
  <c r="BJ4" i="7"/>
  <c r="AP2" i="3"/>
  <c r="AQ3" i="3"/>
  <c r="BM4" i="10"/>
  <c r="BN5" i="10"/>
  <c r="M7" i="10" l="1"/>
  <c r="N20" i="10"/>
  <c r="M20" i="10"/>
  <c r="BK20" i="7"/>
  <c r="BK109" i="7"/>
  <c r="BK111" i="7"/>
  <c r="BK107" i="7"/>
  <c r="BK108" i="7"/>
  <c r="BK106" i="7"/>
  <c r="BK124" i="7"/>
  <c r="BK17" i="7"/>
  <c r="BK144" i="7"/>
  <c r="BK142" i="7"/>
  <c r="BK143" i="7"/>
  <c r="N142" i="10"/>
  <c r="M142" i="10"/>
  <c r="N16" i="10"/>
  <c r="N62" i="10"/>
  <c r="M144" i="10"/>
  <c r="N143" i="10"/>
  <c r="N63" i="10"/>
  <c r="M124" i="10"/>
  <c r="N144" i="10"/>
  <c r="M63" i="10"/>
  <c r="M143" i="10"/>
  <c r="N124" i="10"/>
  <c r="M17" i="10"/>
  <c r="M62" i="10"/>
  <c r="N17" i="10"/>
  <c r="BL5" i="7"/>
  <c r="BK4" i="7"/>
  <c r="AQ2" i="3"/>
  <c r="AR3" i="3"/>
  <c r="BN4" i="10"/>
  <c r="M10" i="10"/>
  <c r="M15" i="10"/>
  <c r="M21" i="10"/>
  <c r="M16" i="10"/>
  <c r="P16" i="10" s="1"/>
  <c r="M28" i="10"/>
  <c r="M36" i="10"/>
  <c r="M46" i="10"/>
  <c r="M9" i="10"/>
  <c r="M84" i="10"/>
  <c r="M24" i="10"/>
  <c r="M29" i="10"/>
  <c r="M75" i="10"/>
  <c r="M65" i="10"/>
  <c r="M31" i="10"/>
  <c r="M88" i="10"/>
  <c r="M52" i="10"/>
  <c r="M49" i="10"/>
  <c r="M125" i="10"/>
  <c r="M26" i="10"/>
  <c r="M43" i="10"/>
  <c r="M127" i="10"/>
  <c r="M81" i="10"/>
  <c r="M64" i="10"/>
  <c r="M30" i="10"/>
  <c r="M47" i="10"/>
  <c r="M90" i="10"/>
  <c r="M19" i="10"/>
  <c r="M108" i="10"/>
  <c r="M45" i="10"/>
  <c r="M38" i="10"/>
  <c r="M13" i="10"/>
  <c r="M14" i="10"/>
  <c r="M117" i="10"/>
  <c r="M56" i="10"/>
  <c r="M79" i="10"/>
  <c r="M86" i="10"/>
  <c r="M89" i="10"/>
  <c r="M87" i="10"/>
  <c r="M113" i="10"/>
  <c r="M111" i="10"/>
  <c r="M106" i="10"/>
  <c r="M140" i="10"/>
  <c r="M120" i="10"/>
  <c r="M78" i="10"/>
  <c r="M76" i="10"/>
  <c r="M130" i="10"/>
  <c r="M109" i="10"/>
  <c r="M114" i="10"/>
  <c r="M133" i="10"/>
  <c r="M37" i="10"/>
  <c r="M33" i="10"/>
  <c r="M132" i="10"/>
  <c r="M72" i="10"/>
  <c r="M68" i="10"/>
  <c r="M66" i="10"/>
  <c r="N136" i="10"/>
  <c r="M95" i="10"/>
  <c r="M131" i="10"/>
  <c r="N139" i="10"/>
  <c r="M110" i="10"/>
  <c r="M99" i="10"/>
  <c r="M116" i="10"/>
  <c r="M115" i="10"/>
  <c r="P115" i="10" s="1"/>
  <c r="M97" i="10"/>
  <c r="N91" i="10"/>
  <c r="M50" i="10"/>
  <c r="M93" i="10"/>
  <c r="M103" i="10"/>
  <c r="M141" i="10"/>
  <c r="M121" i="10"/>
  <c r="M136" i="10"/>
  <c r="M48" i="10"/>
  <c r="M55" i="10"/>
  <c r="M128" i="10"/>
  <c r="M118" i="10"/>
  <c r="M57" i="10"/>
  <c r="M139" i="10"/>
  <c r="M54" i="10"/>
  <c r="M92" i="10"/>
  <c r="M22" i="10"/>
  <c r="M96" i="10"/>
  <c r="M85" i="10"/>
  <c r="M44" i="10"/>
  <c r="N118" i="10"/>
  <c r="M100" i="10"/>
  <c r="N122" i="10"/>
  <c r="N87" i="10"/>
  <c r="M138" i="10"/>
  <c r="M119" i="10"/>
  <c r="M105" i="10"/>
  <c r="M80" i="10"/>
  <c r="N61" i="10"/>
  <c r="M18" i="10"/>
  <c r="M23" i="10"/>
  <c r="N57" i="10"/>
  <c r="N78" i="10"/>
  <c r="M8" i="10"/>
  <c r="M11" i="10"/>
  <c r="M70" i="10"/>
  <c r="M60" i="10"/>
  <c r="N113" i="10"/>
  <c r="N67" i="10"/>
  <c r="M104" i="10"/>
  <c r="M74" i="10"/>
  <c r="M102" i="10"/>
  <c r="M101" i="10"/>
  <c r="N137" i="10"/>
  <c r="M126" i="10"/>
  <c r="N103" i="10"/>
  <c r="M123" i="10"/>
  <c r="N96" i="10"/>
  <c r="M42" i="10"/>
  <c r="N60" i="10"/>
  <c r="N32" i="10"/>
  <c r="M32" i="10"/>
  <c r="M135" i="10"/>
  <c r="M34" i="10"/>
  <c r="N45" i="10"/>
  <c r="M83" i="10"/>
  <c r="N85" i="10"/>
  <c r="M137" i="10"/>
  <c r="M51" i="10"/>
  <c r="M91" i="10"/>
  <c r="M122" i="10"/>
  <c r="M59" i="10"/>
  <c r="M98" i="10"/>
  <c r="M94" i="10"/>
  <c r="M25" i="10"/>
  <c r="N112" i="10"/>
  <c r="M53" i="10"/>
  <c r="M82" i="10"/>
  <c r="N116" i="10"/>
  <c r="M61" i="10"/>
  <c r="N21" i="10"/>
  <c r="M134" i="10"/>
  <c r="N64" i="10"/>
  <c r="N30" i="10"/>
  <c r="N108" i="10"/>
  <c r="N128" i="10"/>
  <c r="N88" i="10"/>
  <c r="N48" i="10"/>
  <c r="N134" i="10"/>
  <c r="N81" i="10"/>
  <c r="N10" i="10"/>
  <c r="N52" i="10"/>
  <c r="N117" i="10"/>
  <c r="N123" i="10"/>
  <c r="N54" i="10"/>
  <c r="N101" i="10"/>
  <c r="N18" i="10"/>
  <c r="N55" i="10"/>
  <c r="N105" i="10"/>
  <c r="N69" i="10"/>
  <c r="N135" i="10"/>
  <c r="N75" i="10"/>
  <c r="N38" i="10"/>
  <c r="N89" i="10"/>
  <c r="N39" i="10"/>
  <c r="N129" i="10"/>
  <c r="N95" i="10"/>
  <c r="M71" i="10"/>
  <c r="N76" i="10"/>
  <c r="N79" i="10"/>
  <c r="N50" i="10"/>
  <c r="N23" i="10"/>
  <c r="N22" i="10"/>
  <c r="N49" i="10"/>
  <c r="N47" i="10"/>
  <c r="N86" i="10"/>
  <c r="N102" i="10"/>
  <c r="N35" i="10"/>
  <c r="N7" i="10"/>
  <c r="M41" i="10"/>
  <c r="N72" i="10"/>
  <c r="N65" i="10"/>
  <c r="N25" i="10"/>
  <c r="N26" i="10"/>
  <c r="N31" i="10"/>
  <c r="M39" i="10"/>
  <c r="N130" i="10"/>
  <c r="N104" i="10"/>
  <c r="N24" i="10"/>
  <c r="N73" i="10"/>
  <c r="N9" i="10"/>
  <c r="N77" i="10"/>
  <c r="M12" i="10"/>
  <c r="N33" i="10"/>
  <c r="N43" i="10"/>
  <c r="N120" i="10"/>
  <c r="N15" i="10"/>
  <c r="N51" i="10"/>
  <c r="N53" i="10"/>
  <c r="N92" i="10"/>
  <c r="N8" i="10"/>
  <c r="N138" i="10"/>
  <c r="N44" i="10"/>
  <c r="N93" i="10"/>
  <c r="N99" i="10"/>
  <c r="N119" i="10"/>
  <c r="N36" i="10"/>
  <c r="N28" i="10"/>
  <c r="N110" i="10"/>
  <c r="N114" i="10"/>
  <c r="N29" i="10"/>
  <c r="N121" i="10"/>
  <c r="N34" i="10"/>
  <c r="N106" i="10"/>
  <c r="N66" i="10"/>
  <c r="N84" i="10"/>
  <c r="N70" i="10"/>
  <c r="N59" i="10"/>
  <c r="M107" i="10"/>
  <c r="N97" i="10"/>
  <c r="N140" i="10"/>
  <c r="N132" i="10"/>
  <c r="N27" i="10"/>
  <c r="N90" i="10"/>
  <c r="N98" i="10"/>
  <c r="N41" i="10"/>
  <c r="N11" i="10"/>
  <c r="N46" i="10"/>
  <c r="N109" i="10"/>
  <c r="M73" i="10"/>
  <c r="N13" i="10"/>
  <c r="N127" i="10"/>
  <c r="N80" i="10"/>
  <c r="N68" i="10"/>
  <c r="N71" i="10"/>
  <c r="N94" i="10"/>
  <c r="N111" i="10"/>
  <c r="M35" i="10"/>
  <c r="P35" i="10" s="1"/>
  <c r="N12" i="10"/>
  <c r="M129" i="10"/>
  <c r="N37" i="10"/>
  <c r="N14" i="10"/>
  <c r="M69" i="10"/>
  <c r="N133" i="10"/>
  <c r="N126" i="10"/>
  <c r="N56" i="10"/>
  <c r="M40" i="10"/>
  <c r="N82" i="10"/>
  <c r="M77" i="10"/>
  <c r="N40" i="10"/>
  <c r="N19" i="10"/>
  <c r="M67" i="10"/>
  <c r="N141" i="10"/>
  <c r="N42" i="10"/>
  <c r="M112" i="10"/>
  <c r="N74" i="10"/>
  <c r="N107" i="10"/>
  <c r="M27" i="10"/>
  <c r="N125" i="10"/>
  <c r="N100" i="10"/>
  <c r="N83" i="10"/>
  <c r="N131" i="10"/>
  <c r="P124" i="10" l="1"/>
  <c r="P136" i="10"/>
  <c r="AE172" i="13"/>
  <c r="P61" i="10"/>
  <c r="P62" i="10"/>
  <c r="P17" i="10"/>
  <c r="P20" i="10"/>
  <c r="P91" i="10"/>
  <c r="P40" i="10"/>
  <c r="P11" i="10"/>
  <c r="P116" i="10"/>
  <c r="P90" i="10"/>
  <c r="P31" i="10"/>
  <c r="P15" i="10"/>
  <c r="P63" i="10"/>
  <c r="AD172" i="13"/>
  <c r="P100" i="10"/>
  <c r="P133" i="10"/>
  <c r="P110" i="10"/>
  <c r="P86" i="10"/>
  <c r="P82" i="10"/>
  <c r="P109" i="10"/>
  <c r="P79" i="10"/>
  <c r="P29" i="10"/>
  <c r="P23" i="10"/>
  <c r="P121" i="10"/>
  <c r="P130" i="10"/>
  <c r="P81" i="10"/>
  <c r="P24" i="10"/>
  <c r="P107" i="10"/>
  <c r="P25" i="10"/>
  <c r="P135" i="10"/>
  <c r="P22" i="10"/>
  <c r="P14" i="10"/>
  <c r="P104" i="10"/>
  <c r="P92" i="10"/>
  <c r="P66" i="10"/>
  <c r="P120" i="10"/>
  <c r="P98" i="10"/>
  <c r="P68" i="10"/>
  <c r="P125" i="10"/>
  <c r="P36" i="10"/>
  <c r="P142" i="10"/>
  <c r="P41" i="10"/>
  <c r="P59" i="10"/>
  <c r="P72" i="10"/>
  <c r="P106" i="10"/>
  <c r="P45" i="10"/>
  <c r="P60" i="10"/>
  <c r="P57" i="10"/>
  <c r="P132" i="10"/>
  <c r="P111" i="10"/>
  <c r="P70" i="10"/>
  <c r="P113" i="10"/>
  <c r="P88" i="10"/>
  <c r="O40" i="10"/>
  <c r="O83" i="10"/>
  <c r="O111" i="10"/>
  <c r="O98" i="10"/>
  <c r="O34" i="10"/>
  <c r="O8" i="10"/>
  <c r="O24" i="10"/>
  <c r="O102" i="10"/>
  <c r="O39" i="10"/>
  <c r="O117" i="10"/>
  <c r="O21" i="10"/>
  <c r="O122" i="10"/>
  <c r="P122" i="10" s="1"/>
  <c r="O82" i="10"/>
  <c r="O94" i="10"/>
  <c r="O90" i="10"/>
  <c r="O121" i="10"/>
  <c r="O92" i="10"/>
  <c r="O104" i="10"/>
  <c r="O86" i="10"/>
  <c r="O89" i="10"/>
  <c r="O52" i="10"/>
  <c r="O103" i="10"/>
  <c r="O144" i="10"/>
  <c r="O100" i="10"/>
  <c r="O71" i="10"/>
  <c r="O27" i="10"/>
  <c r="O29" i="10"/>
  <c r="O53" i="10"/>
  <c r="O130" i="10"/>
  <c r="O47" i="10"/>
  <c r="O38" i="10"/>
  <c r="O10" i="10"/>
  <c r="O116" i="10"/>
  <c r="O85" i="10"/>
  <c r="O78" i="10"/>
  <c r="O118" i="10"/>
  <c r="O56" i="10"/>
  <c r="O68" i="10"/>
  <c r="O132" i="10"/>
  <c r="O114" i="10"/>
  <c r="O51" i="10"/>
  <c r="O49" i="10"/>
  <c r="O75" i="10"/>
  <c r="O81" i="10"/>
  <c r="O137" i="10"/>
  <c r="O57" i="10"/>
  <c r="O139" i="10"/>
  <c r="O63" i="10"/>
  <c r="O131" i="10"/>
  <c r="O107" i="10"/>
  <c r="O126" i="10"/>
  <c r="O80" i="10"/>
  <c r="O140" i="10"/>
  <c r="O110" i="10"/>
  <c r="O15" i="10"/>
  <c r="O31" i="10"/>
  <c r="O22" i="10"/>
  <c r="O135" i="10"/>
  <c r="O134" i="10"/>
  <c r="O45" i="10"/>
  <c r="O143" i="10"/>
  <c r="O125" i="10"/>
  <c r="O74" i="10"/>
  <c r="O133" i="10"/>
  <c r="O127" i="10"/>
  <c r="O97" i="10"/>
  <c r="O28" i="10"/>
  <c r="P28" i="10" s="1"/>
  <c r="O120" i="10"/>
  <c r="O26" i="10"/>
  <c r="O23" i="10"/>
  <c r="O69" i="10"/>
  <c r="O48" i="10"/>
  <c r="O112" i="10"/>
  <c r="O13" i="10"/>
  <c r="O36" i="10"/>
  <c r="O43" i="10"/>
  <c r="O25" i="10"/>
  <c r="O50" i="10"/>
  <c r="O105" i="10"/>
  <c r="O88" i="10"/>
  <c r="O61" i="10"/>
  <c r="O136" i="10"/>
  <c r="O62" i="10"/>
  <c r="O14" i="10"/>
  <c r="O59" i="10"/>
  <c r="O119" i="10"/>
  <c r="O33" i="10"/>
  <c r="O65" i="10"/>
  <c r="O79" i="10"/>
  <c r="O55" i="10"/>
  <c r="O128" i="10"/>
  <c r="O17" i="10"/>
  <c r="O16" i="10"/>
  <c r="O141" i="10"/>
  <c r="O37" i="10"/>
  <c r="O109" i="10"/>
  <c r="O70" i="10"/>
  <c r="O99" i="10"/>
  <c r="O72" i="10"/>
  <c r="O76" i="10"/>
  <c r="O18" i="10"/>
  <c r="O108" i="10"/>
  <c r="O32" i="10"/>
  <c r="O67" i="10"/>
  <c r="O46" i="10"/>
  <c r="O84" i="10"/>
  <c r="O93" i="10"/>
  <c r="O77" i="10"/>
  <c r="O101" i="10"/>
  <c r="O30" i="10"/>
  <c r="O60" i="10"/>
  <c r="O113" i="10"/>
  <c r="O91" i="10"/>
  <c r="O142" i="10"/>
  <c r="O19" i="10"/>
  <c r="O12" i="10"/>
  <c r="O11" i="10"/>
  <c r="O66" i="10"/>
  <c r="O44" i="10"/>
  <c r="O9" i="10"/>
  <c r="O7" i="10"/>
  <c r="O95" i="10"/>
  <c r="O54" i="10"/>
  <c r="O64" i="10"/>
  <c r="O124" i="10"/>
  <c r="O20" i="10"/>
  <c r="O42" i="10"/>
  <c r="O41" i="10"/>
  <c r="O106" i="10"/>
  <c r="O138" i="10"/>
  <c r="O73" i="10"/>
  <c r="O35" i="10"/>
  <c r="O129" i="10"/>
  <c r="O123" i="10"/>
  <c r="O96" i="10"/>
  <c r="O87" i="10"/>
  <c r="G69" i="10"/>
  <c r="F20" i="10"/>
  <c r="H69" i="10"/>
  <c r="H7" i="10"/>
  <c r="G20" i="10"/>
  <c r="H20" i="10"/>
  <c r="J20" i="10" s="1"/>
  <c r="BL20" i="7"/>
  <c r="BL108" i="7"/>
  <c r="BL109" i="7"/>
  <c r="BL111" i="7"/>
  <c r="BL107" i="7"/>
  <c r="BL106" i="7"/>
  <c r="BL124" i="7"/>
  <c r="BL17" i="7"/>
  <c r="BL143" i="7"/>
  <c r="BL144" i="7"/>
  <c r="BL142" i="7"/>
  <c r="F142" i="10"/>
  <c r="G142" i="10"/>
  <c r="H142" i="10"/>
  <c r="J142" i="10" s="1"/>
  <c r="F39" i="10"/>
  <c r="W141" i="13" s="1"/>
  <c r="F132" i="10"/>
  <c r="F97" i="10"/>
  <c r="W341" i="13" s="1"/>
  <c r="F66" i="10"/>
  <c r="W176" i="13" s="1"/>
  <c r="F95" i="10"/>
  <c r="W339" i="13" s="1"/>
  <c r="F61" i="10"/>
  <c r="W163" i="13" s="1"/>
  <c r="F82" i="10"/>
  <c r="W305" i="13" s="1"/>
  <c r="F138" i="10"/>
  <c r="W455" i="13" s="1"/>
  <c r="G144" i="10"/>
  <c r="F43" i="10"/>
  <c r="W145" i="13" s="1"/>
  <c r="F40" i="10"/>
  <c r="W142" i="13" s="1"/>
  <c r="F94" i="10"/>
  <c r="W338" i="13" s="1"/>
  <c r="F63" i="10"/>
  <c r="W165" i="13" s="1"/>
  <c r="F90" i="10"/>
  <c r="W313" i="13" s="1"/>
  <c r="F92" i="10"/>
  <c r="W315" i="13" s="1"/>
  <c r="F114" i="10"/>
  <c r="W392" i="13" s="1"/>
  <c r="F125" i="10"/>
  <c r="W403" i="13" s="1"/>
  <c r="F135" i="10"/>
  <c r="W420" i="13" s="1"/>
  <c r="F51" i="10"/>
  <c r="W153" i="13" s="1"/>
  <c r="F62" i="10"/>
  <c r="W164" i="13" s="1"/>
  <c r="G63" i="10"/>
  <c r="F108" i="10"/>
  <c r="W352" i="13" s="1"/>
  <c r="F141" i="10"/>
  <c r="W458" i="13" s="1"/>
  <c r="F49" i="10"/>
  <c r="W151" i="13" s="1"/>
  <c r="F80" i="10"/>
  <c r="W276" i="13" s="1"/>
  <c r="F102" i="10"/>
  <c r="W346" i="13" s="1"/>
  <c r="F122" i="10"/>
  <c r="W400" i="13" s="1"/>
  <c r="F70" i="10"/>
  <c r="W238" i="13" s="1"/>
  <c r="H17" i="10"/>
  <c r="F120" i="10"/>
  <c r="W398" i="13" s="1"/>
  <c r="F50" i="10"/>
  <c r="W152" i="13" s="1"/>
  <c r="F127" i="10"/>
  <c r="W405" i="13" s="1"/>
  <c r="F99" i="10"/>
  <c r="W343" i="13" s="1"/>
  <c r="F129" i="10"/>
  <c r="H62" i="10"/>
  <c r="F109" i="10"/>
  <c r="W353" i="13" s="1"/>
  <c r="F87" i="10"/>
  <c r="W310" i="13" s="1"/>
  <c r="H21" i="10"/>
  <c r="G17" i="10"/>
  <c r="F93" i="10"/>
  <c r="W337" i="13" s="1"/>
  <c r="F52" i="10"/>
  <c r="W154" i="13" s="1"/>
  <c r="G124" i="10"/>
  <c r="F91" i="10"/>
  <c r="W314" i="13" s="1"/>
  <c r="F33" i="10"/>
  <c r="W110" i="13" s="1"/>
  <c r="F139" i="10"/>
  <c r="W456" i="13" s="1"/>
  <c r="F78" i="10"/>
  <c r="W274" i="13" s="1"/>
  <c r="F123" i="10"/>
  <c r="W401" i="13" s="1"/>
  <c r="F84" i="10"/>
  <c r="W307" i="13" s="1"/>
  <c r="F74" i="10"/>
  <c r="W242" i="13" s="1"/>
  <c r="F100" i="10"/>
  <c r="W344" i="13" s="1"/>
  <c r="F131" i="10"/>
  <c r="F111" i="10"/>
  <c r="W389" i="13" s="1"/>
  <c r="F133" i="10"/>
  <c r="F53" i="10"/>
  <c r="W155" i="13" s="1"/>
  <c r="F77" i="10"/>
  <c r="W273" i="13" s="1"/>
  <c r="F68" i="10"/>
  <c r="W206" i="13" s="1"/>
  <c r="F121" i="10"/>
  <c r="W399" i="13" s="1"/>
  <c r="H124" i="10"/>
  <c r="F96" i="10"/>
  <c r="W340" i="13" s="1"/>
  <c r="F118" i="10"/>
  <c r="W396" i="13" s="1"/>
  <c r="H63" i="10"/>
  <c r="J63" i="10" s="1"/>
  <c r="F128" i="10"/>
  <c r="F140" i="10"/>
  <c r="W457" i="13" s="1"/>
  <c r="F54" i="10"/>
  <c r="W156" i="13" s="1"/>
  <c r="F83" i="10"/>
  <c r="W306" i="13" s="1"/>
  <c r="F18" i="10"/>
  <c r="F44" i="10"/>
  <c r="W146" i="13" s="1"/>
  <c r="F126" i="10"/>
  <c r="W404" i="13" s="1"/>
  <c r="F106" i="10"/>
  <c r="W350" i="13" s="1"/>
  <c r="F144" i="10"/>
  <c r="F73" i="10"/>
  <c r="W241" i="13" s="1"/>
  <c r="F136" i="10"/>
  <c r="W423" i="13" s="1"/>
  <c r="F46" i="10"/>
  <c r="W148" i="13" s="1"/>
  <c r="F101" i="10"/>
  <c r="W345" i="13" s="1"/>
  <c r="F59" i="10"/>
  <c r="W161" i="13" s="1"/>
  <c r="H143" i="10"/>
  <c r="F115" i="10"/>
  <c r="W393" i="13" s="1"/>
  <c r="F98" i="10"/>
  <c r="W342" i="13" s="1"/>
  <c r="F117" i="10"/>
  <c r="W395" i="13" s="1"/>
  <c r="F41" i="10"/>
  <c r="W143" i="13" s="1"/>
  <c r="F85" i="10"/>
  <c r="W308" i="13" s="1"/>
  <c r="F37" i="10"/>
  <c r="W139" i="13" s="1"/>
  <c r="F9" i="10"/>
  <c r="W9" i="13" s="1"/>
  <c r="F110" i="10"/>
  <c r="W364" i="13" s="1"/>
  <c r="F10" i="10"/>
  <c r="W10" i="13" s="1"/>
  <c r="F42" i="10"/>
  <c r="W144" i="13" s="1"/>
  <c r="F71" i="10"/>
  <c r="W239" i="13" s="1"/>
  <c r="F17" i="10"/>
  <c r="W17" i="13" s="1"/>
  <c r="F137" i="10"/>
  <c r="W424" i="13" s="1"/>
  <c r="F103" i="10"/>
  <c r="W347" i="13" s="1"/>
  <c r="F88" i="10"/>
  <c r="W311" i="13" s="1"/>
  <c r="F12" i="10"/>
  <c r="W12" i="13" s="1"/>
  <c r="F116" i="10"/>
  <c r="W394" i="13" s="1"/>
  <c r="F130" i="10"/>
  <c r="F104" i="10"/>
  <c r="W348" i="13" s="1"/>
  <c r="F47" i="10"/>
  <c r="W149" i="13" s="1"/>
  <c r="F45" i="10"/>
  <c r="W147" i="13" s="1"/>
  <c r="F113" i="10"/>
  <c r="W391" i="13" s="1"/>
  <c r="F105" i="10"/>
  <c r="W349" i="13" s="1"/>
  <c r="F72" i="10"/>
  <c r="W240" i="13" s="1"/>
  <c r="F69" i="10"/>
  <c r="W207" i="13" s="1"/>
  <c r="F48" i="10"/>
  <c r="W150" i="13" s="1"/>
  <c r="F81" i="10"/>
  <c r="W304" i="13" s="1"/>
  <c r="F65" i="10"/>
  <c r="W175" i="13" s="1"/>
  <c r="F57" i="10"/>
  <c r="W159" i="13" s="1"/>
  <c r="F134" i="10"/>
  <c r="F143" i="10"/>
  <c r="F124" i="10"/>
  <c r="W402" i="13" s="1"/>
  <c r="H144" i="10"/>
  <c r="J144" i="10" s="1"/>
  <c r="F89" i="10"/>
  <c r="W312" i="13" s="1"/>
  <c r="F22" i="10"/>
  <c r="W40" i="13" s="1"/>
  <c r="F107" i="10"/>
  <c r="W351" i="13" s="1"/>
  <c r="F16" i="10"/>
  <c r="W16" i="13" s="1"/>
  <c r="F56" i="10"/>
  <c r="W158" i="13" s="1"/>
  <c r="F79" i="10"/>
  <c r="W275" i="13" s="1"/>
  <c r="F64" i="10"/>
  <c r="W174" i="13" s="1"/>
  <c r="G62" i="10"/>
  <c r="F24" i="10"/>
  <c r="W42" i="13" s="1"/>
  <c r="F8" i="10"/>
  <c r="W8" i="13" s="1"/>
  <c r="F21" i="10"/>
  <c r="F38" i="10"/>
  <c r="W140" i="13" s="1"/>
  <c r="F19" i="10"/>
  <c r="W19" i="13" s="1"/>
  <c r="F76" i="10"/>
  <c r="W272" i="13" s="1"/>
  <c r="F7" i="10"/>
  <c r="W7" i="13" s="1"/>
  <c r="F29" i="10"/>
  <c r="W106" i="13" s="1"/>
  <c r="F75" i="10"/>
  <c r="W271" i="13" s="1"/>
  <c r="F55" i="10"/>
  <c r="W157" i="13" s="1"/>
  <c r="F28" i="10"/>
  <c r="W76" i="13" s="1"/>
  <c r="F32" i="10"/>
  <c r="W109" i="13" s="1"/>
  <c r="F67" i="10"/>
  <c r="W205" i="13" s="1"/>
  <c r="F119" i="10"/>
  <c r="W397" i="13" s="1"/>
  <c r="F26" i="10"/>
  <c r="W74" i="13" s="1"/>
  <c r="F14" i="10"/>
  <c r="W14" i="13" s="1"/>
  <c r="F25" i="10"/>
  <c r="W73" i="13" s="1"/>
  <c r="G143" i="10"/>
  <c r="F13" i="10"/>
  <c r="W13" i="13" s="1"/>
  <c r="F86" i="10"/>
  <c r="W309" i="13" s="1"/>
  <c r="F35" i="10"/>
  <c r="W112" i="13" s="1"/>
  <c r="F34" i="10"/>
  <c r="W111" i="13" s="1"/>
  <c r="F30" i="10"/>
  <c r="W107" i="13" s="1"/>
  <c r="F31" i="10"/>
  <c r="W108" i="13" s="1"/>
  <c r="F112" i="10"/>
  <c r="W390" i="13" s="1"/>
  <c r="F11" i="10"/>
  <c r="W11" i="13" s="1"/>
  <c r="F27" i="10"/>
  <c r="W75" i="13" s="1"/>
  <c r="F60" i="10"/>
  <c r="W162" i="13" s="1"/>
  <c r="F36" i="10"/>
  <c r="W113" i="13" s="1"/>
  <c r="F15" i="10"/>
  <c r="W15" i="13" s="1"/>
  <c r="F23" i="10"/>
  <c r="W41" i="13" s="1"/>
  <c r="G16" i="10"/>
  <c r="G49" i="10"/>
  <c r="BM5" i="7"/>
  <c r="BL4" i="7"/>
  <c r="AR2" i="3"/>
  <c r="AS3" i="3"/>
  <c r="G28" i="10"/>
  <c r="G89" i="10"/>
  <c r="G37" i="10"/>
  <c r="G67" i="10"/>
  <c r="G7" i="10"/>
  <c r="G41" i="10"/>
  <c r="H49" i="10"/>
  <c r="G137" i="10"/>
  <c r="G36" i="10"/>
  <c r="G39" i="10"/>
  <c r="G127" i="10"/>
  <c r="G54" i="10"/>
  <c r="H28" i="10"/>
  <c r="J28" i="10" s="1"/>
  <c r="H132" i="10"/>
  <c r="H23" i="10"/>
  <c r="H35" i="10"/>
  <c r="G29" i="10"/>
  <c r="H39" i="10"/>
  <c r="J39" i="10" s="1"/>
  <c r="G93" i="10"/>
  <c r="G65" i="10"/>
  <c r="H27" i="10"/>
  <c r="G140" i="10"/>
  <c r="G122" i="10"/>
  <c r="H104" i="10"/>
  <c r="G116" i="10"/>
  <c r="H117" i="10"/>
  <c r="H90" i="10"/>
  <c r="J90" i="10" s="1"/>
  <c r="H96" i="10"/>
  <c r="G130" i="10"/>
  <c r="G21" i="10"/>
  <c r="H122" i="10"/>
  <c r="G128" i="10"/>
  <c r="H19" i="10"/>
  <c r="G53" i="10"/>
  <c r="G8" i="10"/>
  <c r="H37" i="10"/>
  <c r="G14" i="10"/>
  <c r="H74" i="10"/>
  <c r="G31" i="10"/>
  <c r="H126" i="10"/>
  <c r="H100" i="10"/>
  <c r="J100" i="10" s="1"/>
  <c r="G51" i="10"/>
  <c r="H46" i="10"/>
  <c r="G30" i="10"/>
  <c r="H22" i="10"/>
  <c r="H127" i="10"/>
  <c r="H131" i="10"/>
  <c r="H134" i="10"/>
  <c r="G98" i="10"/>
  <c r="H140" i="10"/>
  <c r="G139" i="10"/>
  <c r="H72" i="10"/>
  <c r="G13" i="10"/>
  <c r="H85" i="10"/>
  <c r="H128" i="10"/>
  <c r="G133" i="10"/>
  <c r="H15" i="10"/>
  <c r="G101" i="10"/>
  <c r="G60" i="10"/>
  <c r="G57" i="10"/>
  <c r="G55" i="10"/>
  <c r="G121" i="10"/>
  <c r="H65" i="10"/>
  <c r="H66" i="10"/>
  <c r="H8" i="10"/>
  <c r="G105" i="10"/>
  <c r="G114" i="10"/>
  <c r="G103" i="10"/>
  <c r="H89" i="10"/>
  <c r="G73" i="10"/>
  <c r="G110" i="10"/>
  <c r="H54" i="10"/>
  <c r="H10" i="10"/>
  <c r="G84" i="10"/>
  <c r="G113" i="10"/>
  <c r="H94" i="10"/>
  <c r="H137" i="10"/>
  <c r="H78" i="10"/>
  <c r="H47" i="10"/>
  <c r="H110" i="10"/>
  <c r="H133" i="10"/>
  <c r="H31" i="10"/>
  <c r="H107" i="10"/>
  <c r="J107" i="10" s="1"/>
  <c r="H135" i="10"/>
  <c r="H11" i="10"/>
  <c r="J11" i="10" s="1"/>
  <c r="H79" i="10"/>
  <c r="J79" i="10" s="1"/>
  <c r="H77" i="10"/>
  <c r="G61" i="10"/>
  <c r="H136" i="10"/>
  <c r="H9" i="10"/>
  <c r="G46" i="10"/>
  <c r="G50" i="10"/>
  <c r="H16" i="10"/>
  <c r="H44" i="10"/>
  <c r="G33" i="10"/>
  <c r="H70" i="10"/>
  <c r="H34" i="10"/>
  <c r="H48" i="10"/>
  <c r="G96" i="10"/>
  <c r="G106" i="10"/>
  <c r="G136" i="10"/>
  <c r="H55" i="10"/>
  <c r="G95" i="10"/>
  <c r="G107" i="10"/>
  <c r="G42" i="10"/>
  <c r="G70" i="10"/>
  <c r="H141" i="10"/>
  <c r="G134" i="10"/>
  <c r="H64" i="10"/>
  <c r="G85" i="10"/>
  <c r="H30" i="10"/>
  <c r="H119" i="10"/>
  <c r="H86" i="10"/>
  <c r="J86" i="10" s="1"/>
  <c r="G45" i="10"/>
  <c r="G88" i="10"/>
  <c r="H25" i="10"/>
  <c r="J25" i="10" s="1"/>
  <c r="H76" i="10"/>
  <c r="H87" i="10"/>
  <c r="G10" i="10"/>
  <c r="H120" i="10"/>
  <c r="G12" i="10"/>
  <c r="H33" i="10"/>
  <c r="G135" i="10"/>
  <c r="H113" i="10"/>
  <c r="G125" i="10"/>
  <c r="G24" i="10"/>
  <c r="G56" i="10"/>
  <c r="G108" i="10"/>
  <c r="G35" i="10"/>
  <c r="H105" i="10"/>
  <c r="J105" i="10" s="1"/>
  <c r="G117" i="10"/>
  <c r="H43" i="10"/>
  <c r="G78" i="10"/>
  <c r="H99" i="10"/>
  <c r="G19" i="10"/>
  <c r="H115" i="10"/>
  <c r="G92" i="10"/>
  <c r="G26" i="10"/>
  <c r="G66" i="10"/>
  <c r="H80" i="10"/>
  <c r="H92" i="10"/>
  <c r="H59" i="10"/>
  <c r="J59" i="10" s="1"/>
  <c r="G40" i="10"/>
  <c r="G86" i="10"/>
  <c r="H93" i="10"/>
  <c r="G91" i="10"/>
  <c r="G102" i="10"/>
  <c r="H82" i="10"/>
  <c r="G72" i="10"/>
  <c r="G76" i="10"/>
  <c r="H24" i="10"/>
  <c r="H13" i="10"/>
  <c r="G99" i="10"/>
  <c r="H81" i="10"/>
  <c r="J81" i="10" s="1"/>
  <c r="H50" i="10"/>
  <c r="H88" i="10"/>
  <c r="J88" i="10" s="1"/>
  <c r="G138" i="10"/>
  <c r="H53" i="10"/>
  <c r="J53" i="10" s="1"/>
  <c r="G126" i="10"/>
  <c r="H38" i="10"/>
  <c r="G25" i="10"/>
  <c r="H36" i="10"/>
  <c r="H71" i="10"/>
  <c r="H95" i="10"/>
  <c r="H40" i="10"/>
  <c r="H116" i="10"/>
  <c r="G119" i="10"/>
  <c r="G97" i="10"/>
  <c r="G109" i="10"/>
  <c r="H97" i="10"/>
  <c r="G38" i="10"/>
  <c r="G120" i="10"/>
  <c r="G32" i="10"/>
  <c r="G112" i="10"/>
  <c r="H29" i="10"/>
  <c r="H75" i="10"/>
  <c r="H26" i="10"/>
  <c r="G68" i="10"/>
  <c r="G47" i="10"/>
  <c r="H84" i="10"/>
  <c r="H18" i="10"/>
  <c r="G118" i="10"/>
  <c r="G100" i="10"/>
  <c r="H123" i="10"/>
  <c r="H32" i="10"/>
  <c r="H98" i="10"/>
  <c r="H91" i="10"/>
  <c r="H129" i="10"/>
  <c r="H114" i="10"/>
  <c r="G77" i="10"/>
  <c r="G9" i="10"/>
  <c r="G80" i="10"/>
  <c r="G18" i="10"/>
  <c r="G15" i="10"/>
  <c r="G22" i="10"/>
  <c r="H118" i="10"/>
  <c r="G44" i="10"/>
  <c r="H130" i="10"/>
  <c r="J130" i="10" s="1"/>
  <c r="H41" i="10"/>
  <c r="J41" i="10" s="1"/>
  <c r="H45" i="10"/>
  <c r="H12" i="10"/>
  <c r="J12" i="10" s="1"/>
  <c r="G131" i="10"/>
  <c r="H125" i="10"/>
  <c r="J125" i="10" s="1"/>
  <c r="H42" i="10"/>
  <c r="H121" i="10"/>
  <c r="J121" i="10" s="1"/>
  <c r="G87" i="10"/>
  <c r="G75" i="10"/>
  <c r="H83" i="10"/>
  <c r="G52" i="10"/>
  <c r="G74" i="10"/>
  <c r="H60" i="10"/>
  <c r="J60" i="10" s="1"/>
  <c r="G123" i="10"/>
  <c r="G82" i="10"/>
  <c r="G43" i="10"/>
  <c r="G79" i="10"/>
  <c r="G64" i="10"/>
  <c r="G48" i="10"/>
  <c r="H67" i="10"/>
  <c r="H109" i="10"/>
  <c r="G111" i="10"/>
  <c r="G129" i="10"/>
  <c r="H52" i="10"/>
  <c r="H51" i="10"/>
  <c r="H73" i="10"/>
  <c r="G59" i="10"/>
  <c r="H106" i="10"/>
  <c r="G11" i="10"/>
  <c r="H102" i="10"/>
  <c r="H56" i="10"/>
  <c r="G104" i="10"/>
  <c r="G83" i="10"/>
  <c r="G81" i="10"/>
  <c r="H61" i="10"/>
  <c r="G132" i="10"/>
  <c r="H139" i="10"/>
  <c r="J139" i="10" s="1"/>
  <c r="G94" i="10"/>
  <c r="G71" i="10"/>
  <c r="G115" i="10"/>
  <c r="G90" i="10"/>
  <c r="H101" i="10"/>
  <c r="G141" i="10"/>
  <c r="G27" i="10"/>
  <c r="H68" i="10"/>
  <c r="H108" i="10"/>
  <c r="J108" i="10" s="1"/>
  <c r="H138" i="10"/>
  <c r="J138" i="10" s="1"/>
  <c r="H57" i="10"/>
  <c r="H112" i="10"/>
  <c r="H111" i="10"/>
  <c r="J111" i="10" s="1"/>
  <c r="H103" i="10"/>
  <c r="H14" i="10"/>
  <c r="J14" i="10" s="1"/>
  <c r="G34" i="10"/>
  <c r="G23" i="10"/>
  <c r="P128" i="10" l="1"/>
  <c r="P126" i="10"/>
  <c r="P103" i="10"/>
  <c r="P73" i="10"/>
  <c r="P94" i="10"/>
  <c r="P129" i="10"/>
  <c r="P30" i="10"/>
  <c r="J98" i="10"/>
  <c r="J116" i="10"/>
  <c r="J36" i="10"/>
  <c r="J57" i="10"/>
  <c r="J103" i="10"/>
  <c r="J61" i="10"/>
  <c r="J137" i="10"/>
  <c r="W459" i="13"/>
  <c r="P33" i="10"/>
  <c r="AF172" i="13"/>
  <c r="P118" i="10"/>
  <c r="J7" i="10"/>
  <c r="X161" i="13"/>
  <c r="Y161" i="13" s="1"/>
  <c r="AA161" i="13" s="1"/>
  <c r="AB161" i="13" s="1"/>
  <c r="J30" i="10"/>
  <c r="P112" i="10"/>
  <c r="X162" i="13"/>
  <c r="Y162" i="13" s="1"/>
  <c r="X165" i="13"/>
  <c r="Y165" i="13" s="1"/>
  <c r="W417" i="13"/>
  <c r="X417" i="13" s="1"/>
  <c r="Y417" i="13" s="1"/>
  <c r="Z417" i="13" s="1"/>
  <c r="W410" i="13"/>
  <c r="X410" i="13" s="1"/>
  <c r="Y410" i="13" s="1"/>
  <c r="J67" i="10"/>
  <c r="W416" i="13"/>
  <c r="X416" i="13" s="1"/>
  <c r="Y416" i="13" s="1"/>
  <c r="Z416" i="13" s="1"/>
  <c r="W409" i="13"/>
  <c r="X409" i="13" s="1"/>
  <c r="Y409" i="13" s="1"/>
  <c r="W419" i="13"/>
  <c r="X419" i="13" s="1"/>
  <c r="Y419" i="13" s="1"/>
  <c r="Z419" i="13" s="1"/>
  <c r="W412" i="13"/>
  <c r="X412" i="13" s="1"/>
  <c r="Y412" i="13" s="1"/>
  <c r="W415" i="13"/>
  <c r="X415" i="13" s="1"/>
  <c r="Y415" i="13" s="1"/>
  <c r="W408" i="13"/>
  <c r="X408" i="13" s="1"/>
  <c r="Y408" i="13" s="1"/>
  <c r="W414" i="13"/>
  <c r="X414" i="13" s="1"/>
  <c r="Y414" i="13" s="1"/>
  <c r="Z414" i="13" s="1"/>
  <c r="W407" i="13"/>
  <c r="X407" i="13" s="1"/>
  <c r="Y407" i="13" s="1"/>
  <c r="X159" i="13"/>
  <c r="Y159" i="13" s="1"/>
  <c r="J106" i="10"/>
  <c r="X164" i="13"/>
  <c r="Y164" i="13" s="1"/>
  <c r="J92" i="10"/>
  <c r="X157" i="13"/>
  <c r="Y157" i="13" s="1"/>
  <c r="X158" i="13"/>
  <c r="Y158" i="13" s="1"/>
  <c r="X163" i="13"/>
  <c r="Y163" i="13" s="1"/>
  <c r="W413" i="13"/>
  <c r="X413" i="13" s="1"/>
  <c r="Y413" i="13" s="1"/>
  <c r="Z413" i="13" s="1"/>
  <c r="W406" i="13"/>
  <c r="X406" i="13" s="1"/>
  <c r="Y406" i="13" s="1"/>
  <c r="J122" i="10"/>
  <c r="W418" i="13"/>
  <c r="X418" i="13" s="1"/>
  <c r="Y418" i="13" s="1"/>
  <c r="Z418" i="13" s="1"/>
  <c r="W411" i="13"/>
  <c r="X411" i="13" s="1"/>
  <c r="Y411" i="13" s="1"/>
  <c r="Z161" i="13"/>
  <c r="X17" i="13"/>
  <c r="Y17" i="13" s="1"/>
  <c r="X156" i="13"/>
  <c r="Y156" i="13" s="1"/>
  <c r="P93" i="10"/>
  <c r="P69" i="10"/>
  <c r="AG172" i="13"/>
  <c r="P64" i="10"/>
  <c r="P87" i="10"/>
  <c r="P75" i="10"/>
  <c r="P123" i="10"/>
  <c r="P44" i="10"/>
  <c r="P138" i="10"/>
  <c r="P18" i="10"/>
  <c r="P95" i="10"/>
  <c r="P127" i="10"/>
  <c r="P140" i="10"/>
  <c r="P51" i="10"/>
  <c r="P34" i="10"/>
  <c r="P65" i="10"/>
  <c r="P43" i="10"/>
  <c r="P80" i="10"/>
  <c r="P114" i="10"/>
  <c r="P53" i="10"/>
  <c r="P96" i="10"/>
  <c r="P54" i="10"/>
  <c r="P74" i="10"/>
  <c r="P134" i="10"/>
  <c r="X389" i="13"/>
  <c r="Y389" i="13" s="1"/>
  <c r="Z389" i="13" s="1"/>
  <c r="P99" i="10"/>
  <c r="P119" i="10"/>
  <c r="P21" i="10"/>
  <c r="P27" i="10"/>
  <c r="P105" i="10"/>
  <c r="P89" i="10"/>
  <c r="P10" i="10"/>
  <c r="P143" i="10"/>
  <c r="P56" i="10"/>
  <c r="P71" i="10"/>
  <c r="P9" i="10"/>
  <c r="P77" i="10"/>
  <c r="P48" i="10"/>
  <c r="P37" i="10"/>
  <c r="P139" i="10"/>
  <c r="P144" i="10"/>
  <c r="P84" i="10"/>
  <c r="P141" i="10"/>
  <c r="P85" i="10"/>
  <c r="P117" i="10"/>
  <c r="P46" i="10"/>
  <c r="P26" i="10"/>
  <c r="P137" i="10"/>
  <c r="P39" i="10"/>
  <c r="P12" i="10"/>
  <c r="P67" i="10"/>
  <c r="P42" i="10"/>
  <c r="P19" i="10"/>
  <c r="P32" i="10"/>
  <c r="P108" i="10"/>
  <c r="P55" i="10"/>
  <c r="P50" i="10"/>
  <c r="P8" i="10"/>
  <c r="P13" i="10"/>
  <c r="P78" i="10"/>
  <c r="P131" i="10"/>
  <c r="P49" i="10"/>
  <c r="P76" i="10"/>
  <c r="P83" i="10"/>
  <c r="P47" i="10"/>
  <c r="P52" i="10"/>
  <c r="P38" i="10"/>
  <c r="P7" i="10"/>
  <c r="P101" i="10"/>
  <c r="P97" i="10"/>
  <c r="P102" i="10"/>
  <c r="X338" i="13"/>
  <c r="Y338" i="13" s="1"/>
  <c r="Z338" i="13" s="1"/>
  <c r="X310" i="13"/>
  <c r="Y310" i="13" s="1"/>
  <c r="Z310" i="13" s="1"/>
  <c r="X11" i="13"/>
  <c r="Y11" i="13" s="1"/>
  <c r="J97" i="10"/>
  <c r="J33" i="10"/>
  <c r="J127" i="10"/>
  <c r="W171" i="13"/>
  <c r="X171" i="13" s="1"/>
  <c r="Y171" i="13" s="1"/>
  <c r="J69" i="10"/>
  <c r="J56" i="10"/>
  <c r="J114" i="10"/>
  <c r="J40" i="10"/>
  <c r="J93" i="10"/>
  <c r="X145" i="13"/>
  <c r="Y145" i="13" s="1"/>
  <c r="Z145" i="13" s="1"/>
  <c r="X345" i="13"/>
  <c r="Y345" i="13" s="1"/>
  <c r="Z345" i="13" s="1"/>
  <c r="J9" i="10"/>
  <c r="W170" i="13"/>
  <c r="J50" i="10"/>
  <c r="J65" i="10"/>
  <c r="X392" i="13"/>
  <c r="Y392" i="13" s="1"/>
  <c r="X238" i="13"/>
  <c r="Y238" i="13" s="1"/>
  <c r="Z238" i="13" s="1"/>
  <c r="X455" i="13"/>
  <c r="Y455" i="13" s="1"/>
  <c r="Z455" i="13" s="1"/>
  <c r="X151" i="13"/>
  <c r="Y151" i="13" s="1"/>
  <c r="Z151" i="13" s="1"/>
  <c r="J99" i="10"/>
  <c r="J48" i="10"/>
  <c r="J74" i="10"/>
  <c r="J17" i="10"/>
  <c r="X307" i="13"/>
  <c r="Y307" i="13" s="1"/>
  <c r="Z307" i="13" s="1"/>
  <c r="X396" i="13"/>
  <c r="Y396" i="13" s="1"/>
  <c r="Z396" i="13" s="1"/>
  <c r="X353" i="13"/>
  <c r="Y353" i="13" s="1"/>
  <c r="Z353" i="13" s="1"/>
  <c r="X240" i="13"/>
  <c r="Y240" i="13" s="1"/>
  <c r="Z240" i="13" s="1"/>
  <c r="X423" i="13"/>
  <c r="Y423" i="13" s="1"/>
  <c r="Z423" i="13" s="1"/>
  <c r="X149" i="13"/>
  <c r="Y149" i="13" s="1"/>
  <c r="Z149" i="13" s="1"/>
  <c r="X364" i="13"/>
  <c r="Y364" i="13" s="1"/>
  <c r="Z364" i="13" s="1"/>
  <c r="X337" i="13"/>
  <c r="Y337" i="13" s="1"/>
  <c r="Z337" i="13" s="1"/>
  <c r="J26" i="10"/>
  <c r="J101" i="10"/>
  <c r="J73" i="10"/>
  <c r="J42" i="10"/>
  <c r="J45" i="10"/>
  <c r="X276" i="13"/>
  <c r="Y276" i="13" s="1"/>
  <c r="Z276" i="13" s="1"/>
  <c r="J13" i="10"/>
  <c r="X350" i="13"/>
  <c r="Y350" i="13" s="1"/>
  <c r="J72" i="10"/>
  <c r="W20" i="13"/>
  <c r="X20" i="13" s="1"/>
  <c r="Y20" i="13" s="1"/>
  <c r="Z20" i="13" s="1"/>
  <c r="W21" i="13"/>
  <c r="X21" i="13" s="1"/>
  <c r="Y21" i="13" s="1"/>
  <c r="Z21" i="13" s="1"/>
  <c r="J76" i="10"/>
  <c r="J89" i="10"/>
  <c r="J112" i="10"/>
  <c r="J68" i="10"/>
  <c r="J51" i="10"/>
  <c r="J109" i="10"/>
  <c r="J24" i="10"/>
  <c r="J77" i="10"/>
  <c r="X274" i="13"/>
  <c r="Y274" i="13" s="1"/>
  <c r="Z274" i="13" s="1"/>
  <c r="BM4" i="7"/>
  <c r="BM20" i="7"/>
  <c r="H20" i="7" s="1"/>
  <c r="BM107" i="7"/>
  <c r="H107" i="7" s="1"/>
  <c r="BM108" i="7"/>
  <c r="H108" i="7" s="1"/>
  <c r="BM109" i="7"/>
  <c r="H109" i="7" s="1"/>
  <c r="BM111" i="7"/>
  <c r="H111" i="7" s="1"/>
  <c r="BM106" i="7"/>
  <c r="H106" i="7" s="1"/>
  <c r="BM124" i="7"/>
  <c r="BM17" i="7"/>
  <c r="H17" i="7" s="1"/>
  <c r="BM143" i="7"/>
  <c r="H143" i="7" s="1"/>
  <c r="BM144" i="7"/>
  <c r="H144" i="7" s="1"/>
  <c r="BM142" i="7"/>
  <c r="H142" i="7" s="1"/>
  <c r="L144" i="7"/>
  <c r="M20" i="7"/>
  <c r="N20" i="7" s="1"/>
  <c r="L142" i="7"/>
  <c r="L63" i="7"/>
  <c r="M124" i="7"/>
  <c r="L81" i="7"/>
  <c r="L20" i="7"/>
  <c r="M17" i="7"/>
  <c r="N17" i="7" s="1"/>
  <c r="M62" i="7"/>
  <c r="L143" i="7"/>
  <c r="M144" i="7"/>
  <c r="M81" i="7"/>
  <c r="N81" i="7" s="1"/>
  <c r="L17" i="7"/>
  <c r="M143" i="7"/>
  <c r="M142" i="7"/>
  <c r="N142" i="7" s="1"/>
  <c r="L124" i="7"/>
  <c r="M63" i="7"/>
  <c r="L62" i="7"/>
  <c r="X15" i="13"/>
  <c r="Y15" i="13" s="1"/>
  <c r="Z15" i="13" s="1"/>
  <c r="X241" i="13"/>
  <c r="Y241" i="13" s="1"/>
  <c r="Z241" i="13" s="1"/>
  <c r="X313" i="13"/>
  <c r="Y313" i="13" s="1"/>
  <c r="Z313" i="13" s="1"/>
  <c r="X348" i="13"/>
  <c r="Y348" i="13" s="1"/>
  <c r="Z348" i="13" s="1"/>
  <c r="X352" i="13"/>
  <c r="Y352" i="13" s="1"/>
  <c r="Z352" i="13" s="1"/>
  <c r="X344" i="13"/>
  <c r="Y344" i="13" s="1"/>
  <c r="X346" i="13"/>
  <c r="Y346" i="13" s="1"/>
  <c r="Z346" i="13" s="1"/>
  <c r="X75" i="13"/>
  <c r="Y75" i="13" s="1"/>
  <c r="Z75" i="13" s="1"/>
  <c r="X242" i="13"/>
  <c r="Y242" i="13" s="1"/>
  <c r="Z242" i="13" s="1"/>
  <c r="X308" i="13"/>
  <c r="Y308" i="13" s="1"/>
  <c r="Z308" i="13" s="1"/>
  <c r="X399" i="13"/>
  <c r="Y399" i="13" s="1"/>
  <c r="X141" i="13"/>
  <c r="Y141" i="13" s="1"/>
  <c r="Z141" i="13" s="1"/>
  <c r="X109" i="13"/>
  <c r="Y109" i="13" s="1"/>
  <c r="X343" i="13"/>
  <c r="Y343" i="13" s="1"/>
  <c r="Z343" i="13" s="1"/>
  <c r="X394" i="13"/>
  <c r="Y394" i="13" s="1"/>
  <c r="X106" i="13"/>
  <c r="Y106" i="13" s="1"/>
  <c r="Z106" i="13" s="1"/>
  <c r="X306" i="13"/>
  <c r="Y306" i="13" s="1"/>
  <c r="X140" i="13"/>
  <c r="Y140" i="13" s="1"/>
  <c r="Z140" i="13" s="1"/>
  <c r="X10" i="13"/>
  <c r="Y10" i="13" s="1"/>
  <c r="Z10" i="13" s="1"/>
  <c r="X456" i="13"/>
  <c r="Y456" i="13" s="1"/>
  <c r="Z456" i="13" s="1"/>
  <c r="X19" i="13"/>
  <c r="Y19" i="13" s="1"/>
  <c r="Z19" i="13" s="1"/>
  <c r="X139" i="13"/>
  <c r="Y139" i="13" s="1"/>
  <c r="Z139" i="13" s="1"/>
  <c r="X458" i="13"/>
  <c r="Y458" i="13" s="1"/>
  <c r="Z458" i="13" s="1"/>
  <c r="X239" i="13"/>
  <c r="Y239" i="13" s="1"/>
  <c r="Z239" i="13" s="1"/>
  <c r="X315" i="13"/>
  <c r="Y315" i="13" s="1"/>
  <c r="Z315" i="13" s="1"/>
  <c r="X401" i="13"/>
  <c r="Y401" i="13" s="1"/>
  <c r="Z401" i="13" s="1"/>
  <c r="X341" i="13"/>
  <c r="Y341" i="13" s="1"/>
  <c r="Z341" i="13" s="1"/>
  <c r="J120" i="10"/>
  <c r="X40" i="13"/>
  <c r="Y40" i="13" s="1"/>
  <c r="Z40" i="13" s="1"/>
  <c r="X9" i="13"/>
  <c r="Y9" i="13" s="1"/>
  <c r="Z9" i="13" s="1"/>
  <c r="X397" i="13"/>
  <c r="Y397" i="13" s="1"/>
  <c r="Z397" i="13" s="1"/>
  <c r="X142" i="13"/>
  <c r="Y142" i="13" s="1"/>
  <c r="Z142" i="13" s="1"/>
  <c r="X340" i="13"/>
  <c r="Y340" i="13" s="1"/>
  <c r="Z340" i="13" s="1"/>
  <c r="X400" i="13"/>
  <c r="Y400" i="13" s="1"/>
  <c r="J35" i="10"/>
  <c r="J10" i="10"/>
  <c r="J140" i="10"/>
  <c r="J54" i="10"/>
  <c r="J16" i="10"/>
  <c r="J126" i="10"/>
  <c r="J32" i="10"/>
  <c r="J83" i="10"/>
  <c r="J118" i="10"/>
  <c r="J123" i="10"/>
  <c r="J38" i="10"/>
  <c r="J82" i="10"/>
  <c r="J115" i="10"/>
  <c r="J113" i="10"/>
  <c r="J119" i="10"/>
  <c r="J94" i="10"/>
  <c r="J66" i="10"/>
  <c r="J64" i="10"/>
  <c r="J34" i="10"/>
  <c r="J117" i="10"/>
  <c r="J23" i="10"/>
  <c r="J143" i="10"/>
  <c r="J18" i="10"/>
  <c r="J102" i="10"/>
  <c r="J84" i="10"/>
  <c r="J43" i="10"/>
  <c r="J70" i="10"/>
  <c r="J135" i="10"/>
  <c r="J132" i="10"/>
  <c r="J141" i="10"/>
  <c r="J134" i="10"/>
  <c r="J37" i="10"/>
  <c r="J21" i="10"/>
  <c r="J87" i="10"/>
  <c r="J44" i="10"/>
  <c r="J31" i="10"/>
  <c r="J131" i="10"/>
  <c r="J104" i="10"/>
  <c r="J96" i="10"/>
  <c r="J133" i="10"/>
  <c r="X402" i="13"/>
  <c r="Y402" i="13" s="1"/>
  <c r="J129" i="10"/>
  <c r="J75" i="10"/>
  <c r="J95" i="10"/>
  <c r="J80" i="10"/>
  <c r="J110" i="10"/>
  <c r="K110" i="10" s="1"/>
  <c r="J15" i="10"/>
  <c r="J22" i="10"/>
  <c r="J19" i="10"/>
  <c r="J62" i="10"/>
  <c r="J29" i="10"/>
  <c r="J47" i="10"/>
  <c r="J27" i="10"/>
  <c r="J124" i="10"/>
  <c r="J91" i="10"/>
  <c r="J71" i="10"/>
  <c r="J52" i="10"/>
  <c r="J55" i="10"/>
  <c r="J78" i="10"/>
  <c r="J128" i="10"/>
  <c r="J46" i="10"/>
  <c r="J136" i="10"/>
  <c r="J8" i="10"/>
  <c r="K16" i="10" s="1"/>
  <c r="J85" i="10"/>
  <c r="J49" i="10"/>
  <c r="X420" i="13"/>
  <c r="Y420" i="13" s="1"/>
  <c r="Z420" i="13" s="1"/>
  <c r="X457" i="13"/>
  <c r="Y457" i="13" s="1"/>
  <c r="Z457" i="13" s="1"/>
  <c r="X176" i="13"/>
  <c r="Y176" i="13" s="1"/>
  <c r="Z176" i="13" s="1"/>
  <c r="X144" i="13"/>
  <c r="Y144" i="13" s="1"/>
  <c r="Z144" i="13" s="1"/>
  <c r="X148" i="13"/>
  <c r="Y148" i="13" s="1"/>
  <c r="Z148" i="13" s="1"/>
  <c r="X7" i="13"/>
  <c r="Y7" i="13" s="1"/>
  <c r="X108" i="13"/>
  <c r="Y108" i="13" s="1"/>
  <c r="X205" i="13"/>
  <c r="Y205" i="13" s="1"/>
  <c r="Z205" i="13" s="1"/>
  <c r="X42" i="13"/>
  <c r="Y42" i="13" s="1"/>
  <c r="Z42" i="13" s="1"/>
  <c r="X271" i="13"/>
  <c r="Y271" i="13" s="1"/>
  <c r="Z271" i="13" s="1"/>
  <c r="X110" i="13"/>
  <c r="Y110" i="13" s="1"/>
  <c r="Z110" i="13" s="1"/>
  <c r="X405" i="13"/>
  <c r="Y405" i="13" s="1"/>
  <c r="Z405" i="13" s="1"/>
  <c r="X14" i="13"/>
  <c r="Y14" i="13" s="1"/>
  <c r="X147" i="13"/>
  <c r="Y147" i="13" s="1"/>
  <c r="Z147" i="13" s="1"/>
  <c r="X404" i="13"/>
  <c r="Y404" i="13" s="1"/>
  <c r="Z404" i="13" s="1"/>
  <c r="X107" i="13"/>
  <c r="Y107" i="13" s="1"/>
  <c r="Z107" i="13" s="1"/>
  <c r="X304" i="13"/>
  <c r="Y304" i="13" s="1"/>
  <c r="Z304" i="13" s="1"/>
  <c r="X143" i="13"/>
  <c r="Y143" i="13" s="1"/>
  <c r="X12" i="13"/>
  <c r="Y12" i="13" s="1"/>
  <c r="Z12" i="13" s="1"/>
  <c r="X76" i="13"/>
  <c r="Y76" i="13" s="1"/>
  <c r="Z76" i="13" s="1"/>
  <c r="X206" i="13"/>
  <c r="Y206" i="13" s="1"/>
  <c r="Z206" i="13" s="1"/>
  <c r="X174" i="13"/>
  <c r="Y174" i="13" s="1"/>
  <c r="Z174" i="13" s="1"/>
  <c r="X111" i="13"/>
  <c r="Y111" i="13" s="1"/>
  <c r="Z111" i="13" s="1"/>
  <c r="X391" i="13"/>
  <c r="Y391" i="13" s="1"/>
  <c r="Z391" i="13" s="1"/>
  <c r="X314" i="13"/>
  <c r="Y314" i="13" s="1"/>
  <c r="Z314" i="13" s="1"/>
  <c r="X312" i="13"/>
  <c r="Y312" i="13" s="1"/>
  <c r="Z312" i="13" s="1"/>
  <c r="X275" i="13"/>
  <c r="Y275" i="13" s="1"/>
  <c r="Z275" i="13" s="1"/>
  <c r="X395" i="13"/>
  <c r="Y395" i="13" s="1"/>
  <c r="Z395" i="13" s="1"/>
  <c r="X273" i="13"/>
  <c r="Y273" i="13" s="1"/>
  <c r="Z273" i="13" s="1"/>
  <c r="X152" i="13"/>
  <c r="Y152" i="13" s="1"/>
  <c r="Z152" i="13" s="1"/>
  <c r="X311" i="13"/>
  <c r="Y311" i="13" s="1"/>
  <c r="X305" i="13"/>
  <c r="Y305" i="13" s="1"/>
  <c r="Z305" i="13" s="1"/>
  <c r="X112" i="13"/>
  <c r="Y112" i="13" s="1"/>
  <c r="Z112" i="13" s="1"/>
  <c r="X146" i="13"/>
  <c r="Y146" i="13" s="1"/>
  <c r="Z146" i="13" s="1"/>
  <c r="X73" i="13"/>
  <c r="Y73" i="13" s="1"/>
  <c r="Z73" i="13" s="1"/>
  <c r="X153" i="13"/>
  <c r="Y153" i="13" s="1"/>
  <c r="Z153" i="13" s="1"/>
  <c r="X8" i="13"/>
  <c r="Y8" i="13" s="1"/>
  <c r="Z8" i="13" s="1"/>
  <c r="X351" i="13"/>
  <c r="Y351" i="13" s="1"/>
  <c r="X154" i="13"/>
  <c r="Y154" i="13" s="1"/>
  <c r="Z154" i="13" s="1"/>
  <c r="X403" i="13"/>
  <c r="Y403" i="13" s="1"/>
  <c r="Z403" i="13" s="1"/>
  <c r="X41" i="13"/>
  <c r="Y41" i="13" s="1"/>
  <c r="X393" i="13"/>
  <c r="Y393" i="13" s="1"/>
  <c r="Z393" i="13" s="1"/>
  <c r="X339" i="13"/>
  <c r="Y339" i="13" s="1"/>
  <c r="Z339" i="13" s="1"/>
  <c r="X175" i="13"/>
  <c r="Y175" i="13" s="1"/>
  <c r="Z175" i="13" s="1"/>
  <c r="X390" i="13"/>
  <c r="Y390" i="13" s="1"/>
  <c r="Z390" i="13" s="1"/>
  <c r="X398" i="13"/>
  <c r="Y398" i="13" s="1"/>
  <c r="Z398" i="13" s="1"/>
  <c r="X150" i="13"/>
  <c r="Y150" i="13" s="1"/>
  <c r="Z150" i="13" s="1"/>
  <c r="X342" i="13"/>
  <c r="Y342" i="13" s="1"/>
  <c r="Z342" i="13" s="1"/>
  <c r="X207" i="13"/>
  <c r="Y207" i="13" s="1"/>
  <c r="X309" i="13"/>
  <c r="Y309" i="13" s="1"/>
  <c r="X155" i="13"/>
  <c r="Y155" i="13" s="1"/>
  <c r="Z155" i="13" s="1"/>
  <c r="X347" i="13"/>
  <c r="Y347" i="13" s="1"/>
  <c r="X272" i="13"/>
  <c r="Y272" i="13" s="1"/>
  <c r="Z272" i="13" s="1"/>
  <c r="X74" i="13"/>
  <c r="Y74" i="13" s="1"/>
  <c r="Z74" i="13" s="1"/>
  <c r="X349" i="13"/>
  <c r="Y349" i="13" s="1"/>
  <c r="Z349" i="13" s="1"/>
  <c r="X424" i="13"/>
  <c r="Y424" i="13" s="1"/>
  <c r="Z424" i="13" s="1"/>
  <c r="X113" i="13"/>
  <c r="Y113" i="13" s="1"/>
  <c r="Z113" i="13" s="1"/>
  <c r="W460" i="13"/>
  <c r="X460" i="13" s="1"/>
  <c r="Y460" i="13" s="1"/>
  <c r="W461" i="13"/>
  <c r="X461" i="13" s="1"/>
  <c r="Y461" i="13" s="1"/>
  <c r="X459" i="13"/>
  <c r="Y459" i="13" s="1"/>
  <c r="X170" i="13"/>
  <c r="Y170" i="13" s="1"/>
  <c r="Z170" i="13" s="1"/>
  <c r="X13" i="13"/>
  <c r="Y13" i="13" s="1"/>
  <c r="X16" i="13"/>
  <c r="Y16" i="13" s="1"/>
  <c r="Z16" i="13" s="1"/>
  <c r="AS2" i="3"/>
  <c r="AT3" i="3"/>
  <c r="K136" i="10" l="1"/>
  <c r="AA338" i="13"/>
  <c r="K27" i="10"/>
  <c r="K69" i="10"/>
  <c r="F124" i="7"/>
  <c r="H124" i="7"/>
  <c r="AE161" i="13"/>
  <c r="AF161" i="13" s="1"/>
  <c r="AG161" i="13" s="1"/>
  <c r="AD161" i="13"/>
  <c r="AA164" i="13"/>
  <c r="Z164" i="13"/>
  <c r="AA409" i="13"/>
  <c r="Z409" i="13"/>
  <c r="AA411" i="13"/>
  <c r="Z411" i="13"/>
  <c r="AA159" i="13"/>
  <c r="Z159" i="13"/>
  <c r="Z410" i="13"/>
  <c r="AA410" i="13"/>
  <c r="AA406" i="13"/>
  <c r="Z406" i="13"/>
  <c r="K24" i="10"/>
  <c r="AA407" i="13"/>
  <c r="Z407" i="13"/>
  <c r="K7" i="10"/>
  <c r="K68" i="10"/>
  <c r="K141" i="10"/>
  <c r="AA408" i="13"/>
  <c r="AB408" i="13" s="1"/>
  <c r="Z408" i="13"/>
  <c r="AA157" i="13"/>
  <c r="Z157" i="13"/>
  <c r="Z156" i="13"/>
  <c r="AA156" i="13"/>
  <c r="Z163" i="13"/>
  <c r="AA163" i="13"/>
  <c r="Z165" i="13"/>
  <c r="AA165" i="13"/>
  <c r="AA158" i="13"/>
  <c r="Z158" i="13"/>
  <c r="AA412" i="13"/>
  <c r="Z412" i="13"/>
  <c r="AA162" i="13"/>
  <c r="AB162" i="13" s="1"/>
  <c r="Z162" i="13"/>
  <c r="AA394" i="13"/>
  <c r="Z394" i="13"/>
  <c r="AA350" i="13"/>
  <c r="Z350" i="13"/>
  <c r="AA311" i="13"/>
  <c r="Z311" i="13"/>
  <c r="AA347" i="13"/>
  <c r="Z347" i="13"/>
  <c r="AA400" i="13"/>
  <c r="Z400" i="13"/>
  <c r="AA399" i="13"/>
  <c r="Z399" i="13"/>
  <c r="AA309" i="13"/>
  <c r="AB309" i="13" s="1"/>
  <c r="Z309" i="13"/>
  <c r="AA207" i="13"/>
  <c r="Z207" i="13"/>
  <c r="AA351" i="13"/>
  <c r="AB351" i="13" s="1"/>
  <c r="AE351" i="13" s="1"/>
  <c r="AF351" i="13" s="1"/>
  <c r="AG351" i="13" s="1"/>
  <c r="Z351" i="13"/>
  <c r="AA459" i="13"/>
  <c r="Z459" i="13"/>
  <c r="AA461" i="13"/>
  <c r="Z461" i="13"/>
  <c r="AA344" i="13"/>
  <c r="AB344" i="13" s="1"/>
  <c r="AD344" i="13" s="1"/>
  <c r="Z344" i="13"/>
  <c r="AA460" i="13"/>
  <c r="Z460" i="13"/>
  <c r="AA402" i="13"/>
  <c r="Z402" i="13"/>
  <c r="AA306" i="13"/>
  <c r="Z306" i="13"/>
  <c r="AA415" i="13"/>
  <c r="AB415" i="13" s="1"/>
  <c r="AD415" i="13" s="1"/>
  <c r="Z415" i="13"/>
  <c r="AA392" i="13"/>
  <c r="Z392" i="13"/>
  <c r="AA41" i="13"/>
  <c r="Z41" i="13"/>
  <c r="AA108" i="13"/>
  <c r="Z108" i="13"/>
  <c r="AA143" i="13"/>
  <c r="AB143" i="13" s="1"/>
  <c r="AE143" i="13" s="1"/>
  <c r="AF143" i="13" s="1"/>
  <c r="AG143" i="13" s="1"/>
  <c r="Z143" i="13"/>
  <c r="AA7" i="13"/>
  <c r="Z7" i="13"/>
  <c r="AA109" i="13"/>
  <c r="Z109" i="13"/>
  <c r="AA171" i="13"/>
  <c r="Z171" i="13"/>
  <c r="AA13" i="13"/>
  <c r="Z13" i="13"/>
  <c r="AA11" i="13"/>
  <c r="AB11" i="13" s="1"/>
  <c r="AD11" i="13" s="1"/>
  <c r="Z11" i="13"/>
  <c r="AA17" i="13"/>
  <c r="Z17" i="13"/>
  <c r="AA14" i="13"/>
  <c r="Z14" i="13"/>
  <c r="K22" i="10"/>
  <c r="K58" i="10"/>
  <c r="AB160" i="13" s="1"/>
  <c r="N63" i="7"/>
  <c r="N143" i="7"/>
  <c r="AA397" i="13"/>
  <c r="K101" i="10"/>
  <c r="AA398" i="13"/>
  <c r="AA339" i="13"/>
  <c r="AA21" i="13"/>
  <c r="K104" i="10"/>
  <c r="N144" i="7"/>
  <c r="K13" i="10"/>
  <c r="K132" i="10"/>
  <c r="K31" i="10"/>
  <c r="K99" i="10"/>
  <c r="K143" i="10"/>
  <c r="K108" i="10"/>
  <c r="K62" i="10"/>
  <c r="K64" i="10"/>
  <c r="K20" i="10"/>
  <c r="N62" i="7"/>
  <c r="N124" i="7"/>
  <c r="F144" i="7"/>
  <c r="G63" i="7"/>
  <c r="F20" i="7"/>
  <c r="F142" i="7"/>
  <c r="E62" i="7"/>
  <c r="F17" i="7"/>
  <c r="G20" i="7"/>
  <c r="I20" i="7" s="1"/>
  <c r="G17" i="7"/>
  <c r="E63" i="7"/>
  <c r="E81" i="7"/>
  <c r="E20" i="7"/>
  <c r="F143" i="7"/>
  <c r="E17" i="7"/>
  <c r="G142" i="7"/>
  <c r="F63" i="7"/>
  <c r="G124" i="7"/>
  <c r="E144" i="7"/>
  <c r="G62" i="7"/>
  <c r="F62" i="7"/>
  <c r="F81" i="7"/>
  <c r="G143" i="7"/>
  <c r="G81" i="7"/>
  <c r="I81" i="7" s="1"/>
  <c r="E142" i="7"/>
  <c r="E143" i="7"/>
  <c r="G144" i="7"/>
  <c r="E124" i="7"/>
  <c r="K133" i="10"/>
  <c r="K36" i="10"/>
  <c r="K49" i="10"/>
  <c r="K85" i="10"/>
  <c r="K71" i="10"/>
  <c r="K144" i="10"/>
  <c r="K137" i="10"/>
  <c r="K40" i="10"/>
  <c r="K75" i="10"/>
  <c r="K29" i="10"/>
  <c r="K139" i="10"/>
  <c r="K30" i="10"/>
  <c r="K9" i="10"/>
  <c r="K78" i="10"/>
  <c r="K47" i="10"/>
  <c r="K77" i="10"/>
  <c r="K80" i="10"/>
  <c r="K89" i="10"/>
  <c r="K102" i="10"/>
  <c r="K34" i="10"/>
  <c r="K113" i="10"/>
  <c r="K134" i="10"/>
  <c r="K115" i="10"/>
  <c r="K55" i="10"/>
  <c r="K95" i="10"/>
  <c r="K131" i="10"/>
  <c r="K28" i="10"/>
  <c r="K67" i="10"/>
  <c r="K18" i="10"/>
  <c r="K93" i="10"/>
  <c r="K82" i="10"/>
  <c r="K76" i="10"/>
  <c r="K37" i="10"/>
  <c r="K54" i="10"/>
  <c r="K56" i="10"/>
  <c r="K98" i="10"/>
  <c r="K38" i="10"/>
  <c r="K52" i="10"/>
  <c r="K129" i="10"/>
  <c r="K92" i="10"/>
  <c r="K44" i="10"/>
  <c r="K135" i="10"/>
  <c r="K97" i="10"/>
  <c r="K17" i="10"/>
  <c r="K123" i="10"/>
  <c r="K8" i="10"/>
  <c r="K57" i="10"/>
  <c r="K112" i="10"/>
  <c r="K45" i="10"/>
  <c r="K70" i="10"/>
  <c r="K35" i="10"/>
  <c r="K118" i="10"/>
  <c r="K65" i="10"/>
  <c r="K73" i="10"/>
  <c r="K26" i="10"/>
  <c r="K105" i="10"/>
  <c r="K120" i="10"/>
  <c r="K79" i="10"/>
  <c r="K83" i="10"/>
  <c r="AB306" i="13" s="1"/>
  <c r="K91" i="10"/>
  <c r="K33" i="10"/>
  <c r="K114" i="10"/>
  <c r="K81" i="10"/>
  <c r="K50" i="10"/>
  <c r="K43" i="10"/>
  <c r="K23" i="10"/>
  <c r="K48" i="10"/>
  <c r="K51" i="10"/>
  <c r="K19" i="10"/>
  <c r="K12" i="10"/>
  <c r="K87" i="10"/>
  <c r="K121" i="10"/>
  <c r="K88" i="10"/>
  <c r="K117" i="10"/>
  <c r="K39" i="10"/>
  <c r="K32" i="10"/>
  <c r="K21" i="10"/>
  <c r="K122" i="10"/>
  <c r="K111" i="10"/>
  <c r="K103" i="10"/>
  <c r="K116" i="10"/>
  <c r="K53" i="10"/>
  <c r="K84" i="10"/>
  <c r="K74" i="10"/>
  <c r="K66" i="10"/>
  <c r="K61" i="10"/>
  <c r="K46" i="10"/>
  <c r="K124" i="10"/>
  <c r="K15" i="10"/>
  <c r="K96" i="10"/>
  <c r="K106" i="10"/>
  <c r="K72" i="10"/>
  <c r="K42" i="10"/>
  <c r="K140" i="10"/>
  <c r="K94" i="10"/>
  <c r="AB338" i="13" s="1"/>
  <c r="K138" i="10"/>
  <c r="K128" i="10"/>
  <c r="K127" i="10"/>
  <c r="K63" i="10"/>
  <c r="K14" i="10"/>
  <c r="K109" i="10"/>
  <c r="K10" i="10"/>
  <c r="K119" i="10"/>
  <c r="K126" i="10"/>
  <c r="AA274" i="13"/>
  <c r="AA272" i="13"/>
  <c r="AA170" i="13"/>
  <c r="AA73" i="13"/>
  <c r="AB73" i="13" s="1"/>
  <c r="AD73" i="13" s="1"/>
  <c r="AA313" i="13"/>
  <c r="AB313" i="13" s="1"/>
  <c r="AD313" i="13" s="1"/>
  <c r="AA401" i="13"/>
  <c r="AA239" i="13"/>
  <c r="AA150" i="13"/>
  <c r="AA145" i="13"/>
  <c r="AA275" i="13"/>
  <c r="AA19" i="13"/>
  <c r="AA420" i="13"/>
  <c r="AA149" i="13"/>
  <c r="AA416" i="13"/>
  <c r="AE309" i="13"/>
  <c r="AF309" i="13" s="1"/>
  <c r="AG309" i="13" s="1"/>
  <c r="AD309" i="13"/>
  <c r="AA310" i="13"/>
  <c r="AA242" i="13"/>
  <c r="AA9" i="13"/>
  <c r="AA348" i="13"/>
  <c r="AA142" i="13"/>
  <c r="AA308" i="13"/>
  <c r="AA393" i="13"/>
  <c r="AA305" i="13"/>
  <c r="AA15" i="13"/>
  <c r="AA458" i="13"/>
  <c r="AA395" i="13"/>
  <c r="AA304" i="13"/>
  <c r="AA174" i="13"/>
  <c r="AA240" i="13"/>
  <c r="AA273" i="13"/>
  <c r="AA364" i="13"/>
  <c r="AA16" i="13"/>
  <c r="AA205" i="13"/>
  <c r="AA307" i="13"/>
  <c r="AA147" i="13"/>
  <c r="AA396" i="13"/>
  <c r="AA113" i="13"/>
  <c r="AA107" i="13"/>
  <c r="AA340" i="13"/>
  <c r="AA176" i="13"/>
  <c r="AA352" i="13"/>
  <c r="AA337" i="13"/>
  <c r="AA153" i="13"/>
  <c r="AA144" i="13"/>
  <c r="AA455" i="13"/>
  <c r="AA154" i="13"/>
  <c r="AA424" i="13"/>
  <c r="AA8" i="13"/>
  <c r="AA42" i="13"/>
  <c r="AA106" i="13"/>
  <c r="AA418" i="13"/>
  <c r="AA391" i="13"/>
  <c r="AA140" i="13"/>
  <c r="AA40" i="13"/>
  <c r="AA141" i="13"/>
  <c r="AA342" i="13"/>
  <c r="AA341" i="13"/>
  <c r="AA75" i="13"/>
  <c r="AA345" i="13"/>
  <c r="AA12" i="13"/>
  <c r="AA315" i="13"/>
  <c r="AA349" i="13"/>
  <c r="AA238" i="13"/>
  <c r="AA74" i="13"/>
  <c r="AA390" i="13"/>
  <c r="AA111" i="13"/>
  <c r="AA76" i="13"/>
  <c r="AA148" i="13"/>
  <c r="AA346" i="13"/>
  <c r="AA271" i="13"/>
  <c r="AA457" i="13"/>
  <c r="AA152" i="13"/>
  <c r="AA419" i="13"/>
  <c r="AA389" i="13"/>
  <c r="AA139" i="13"/>
  <c r="AA20" i="13"/>
  <c r="AA403" i="13"/>
  <c r="AB403" i="13" s="1"/>
  <c r="AA353" i="13"/>
  <c r="AA146" i="13"/>
  <c r="AA417" i="13"/>
  <c r="AA175" i="13"/>
  <c r="AA456" i="13"/>
  <c r="AA241" i="13"/>
  <c r="AA314" i="13"/>
  <c r="AA206" i="13"/>
  <c r="AA151" i="13"/>
  <c r="AA413" i="13"/>
  <c r="AA110" i="13"/>
  <c r="AA10" i="13"/>
  <c r="AA404" i="13"/>
  <c r="AA312" i="13"/>
  <c r="AA276" i="13"/>
  <c r="AA405" i="13"/>
  <c r="AA155" i="13"/>
  <c r="AA423" i="13"/>
  <c r="AB423" i="13" s="1"/>
  <c r="AA112" i="13"/>
  <c r="AA343" i="13"/>
  <c r="AA414" i="13"/>
  <c r="AU3" i="3"/>
  <c r="AT2" i="3"/>
  <c r="AB311" i="13" l="1"/>
  <c r="AB394" i="13"/>
  <c r="AB207" i="13"/>
  <c r="AE207" i="13" s="1"/>
  <c r="AB399" i="13"/>
  <c r="AE399" i="13" s="1"/>
  <c r="AF399" i="13" s="1"/>
  <c r="AG399" i="13" s="1"/>
  <c r="AB390" i="13"/>
  <c r="AD390" i="13" s="1"/>
  <c r="AB206" i="13"/>
  <c r="AD206" i="13" s="1"/>
  <c r="AE415" i="13"/>
  <c r="AF415" i="13" s="1"/>
  <c r="AG415" i="13" s="1"/>
  <c r="AB42" i="13"/>
  <c r="AE42" i="13" s="1"/>
  <c r="AF42" i="13" s="1"/>
  <c r="AG42" i="13" s="1"/>
  <c r="AB347" i="13"/>
  <c r="AD347" i="13" s="1"/>
  <c r="AB40" i="13"/>
  <c r="AE40" i="13" s="1"/>
  <c r="AB460" i="13"/>
  <c r="AD460" i="13" s="1"/>
  <c r="AB410" i="13"/>
  <c r="AE410" i="13" s="1"/>
  <c r="AF410" i="13" s="1"/>
  <c r="AG410" i="13" s="1"/>
  <c r="AB412" i="13"/>
  <c r="AE412" i="13" s="1"/>
  <c r="AF412" i="13" s="1"/>
  <c r="AG412" i="13" s="1"/>
  <c r="AD143" i="13"/>
  <c r="AB402" i="13"/>
  <c r="AE402" i="13" s="1"/>
  <c r="AF402" i="13" s="1"/>
  <c r="AG402" i="13" s="1"/>
  <c r="AD351" i="13"/>
  <c r="AB350" i="13"/>
  <c r="AD350" i="13" s="1"/>
  <c r="AD160" i="13"/>
  <c r="AE160" i="13"/>
  <c r="AF160" i="13" s="1"/>
  <c r="AG160" i="13" s="1"/>
  <c r="AE408" i="13"/>
  <c r="AF408" i="13" s="1"/>
  <c r="AG408" i="13" s="1"/>
  <c r="AD408" i="13"/>
  <c r="AB109" i="13"/>
  <c r="AE109" i="13" s="1"/>
  <c r="AF109" i="13" s="1"/>
  <c r="AG109" i="13" s="1"/>
  <c r="AB158" i="13"/>
  <c r="AB165" i="13"/>
  <c r="AB159" i="13"/>
  <c r="AB14" i="13"/>
  <c r="AD14" i="13" s="1"/>
  <c r="AB163" i="13"/>
  <c r="AB411" i="13"/>
  <c r="AB274" i="13"/>
  <c r="AE274" i="13" s="1"/>
  <c r="AB156" i="13"/>
  <c r="AB409" i="13"/>
  <c r="AB407" i="13"/>
  <c r="AB400" i="13"/>
  <c r="AD400" i="13" s="1"/>
  <c r="AB461" i="13"/>
  <c r="AD461" i="13" s="1"/>
  <c r="AB164" i="13"/>
  <c r="AD162" i="13"/>
  <c r="AE162" i="13"/>
  <c r="AF162" i="13" s="1"/>
  <c r="AG162" i="13" s="1"/>
  <c r="AB343" i="13"/>
  <c r="AD343" i="13" s="1"/>
  <c r="AB157" i="13"/>
  <c r="AB406" i="13"/>
  <c r="AE344" i="13"/>
  <c r="AF344" i="13" s="1"/>
  <c r="AG344" i="13" s="1"/>
  <c r="AB392" i="13"/>
  <c r="AD392" i="13" s="1"/>
  <c r="AB41" i="13"/>
  <c r="AD41" i="13" s="1"/>
  <c r="AE11" i="13"/>
  <c r="AF11" i="13" s="1"/>
  <c r="AG11" i="13" s="1"/>
  <c r="AB17" i="13"/>
  <c r="AE17" i="13" s="1"/>
  <c r="AF17" i="13" s="1"/>
  <c r="AG17" i="13" s="1"/>
  <c r="AB13" i="13"/>
  <c r="AE13" i="13" s="1"/>
  <c r="AF13" i="13" s="1"/>
  <c r="AG13" i="13" s="1"/>
  <c r="AB108" i="13"/>
  <c r="AD108" i="13" s="1"/>
  <c r="AB397" i="13"/>
  <c r="AE397" i="13" s="1"/>
  <c r="AF397" i="13" s="1"/>
  <c r="AG397" i="13" s="1"/>
  <c r="AB21" i="13"/>
  <c r="AD21" i="13" s="1"/>
  <c r="AB171" i="13"/>
  <c r="AE171" i="13" s="1"/>
  <c r="AF171" i="13" s="1"/>
  <c r="AG171" i="13" s="1"/>
  <c r="AB272" i="13"/>
  <c r="AD272" i="13" s="1"/>
  <c r="AB170" i="13"/>
  <c r="AD170" i="13" s="1"/>
  <c r="AB398" i="13"/>
  <c r="AE398" i="13" s="1"/>
  <c r="AF398" i="13" s="1"/>
  <c r="AG398" i="13" s="1"/>
  <c r="I17" i="7"/>
  <c r="I144" i="7"/>
  <c r="I142" i="7"/>
  <c r="I143" i="7"/>
  <c r="AB339" i="13"/>
  <c r="AE339" i="13" s="1"/>
  <c r="AF339" i="13" s="1"/>
  <c r="AG339" i="13" s="1"/>
  <c r="AB151" i="13"/>
  <c r="AE151" i="13" s="1"/>
  <c r="AF151" i="13" s="1"/>
  <c r="AG151" i="13" s="1"/>
  <c r="AB110" i="13"/>
  <c r="AE110" i="13" s="1"/>
  <c r="AF110" i="13" s="1"/>
  <c r="AG110" i="13" s="1"/>
  <c r="I124" i="7"/>
  <c r="I62" i="7"/>
  <c r="I63" i="7"/>
  <c r="AB106" i="13"/>
  <c r="AE106" i="13" s="1"/>
  <c r="AF106" i="13" s="1"/>
  <c r="AG106" i="13" s="1"/>
  <c r="AB112" i="13"/>
  <c r="AE112" i="13" s="1"/>
  <c r="AF112" i="13" s="1"/>
  <c r="AG112" i="13" s="1"/>
  <c r="AB75" i="13"/>
  <c r="AE75" i="13" s="1"/>
  <c r="AF75" i="13" s="1"/>
  <c r="AG75" i="13" s="1"/>
  <c r="AB7" i="13"/>
  <c r="AB459" i="13"/>
  <c r="AE73" i="13"/>
  <c r="AF73" i="13" s="1"/>
  <c r="AG73" i="13" s="1"/>
  <c r="AB457" i="13"/>
  <c r="AD457" i="13" s="1"/>
  <c r="AB76" i="13"/>
  <c r="AE76" i="13" s="1"/>
  <c r="AF76" i="13" s="1"/>
  <c r="AG76" i="13" s="1"/>
  <c r="AB141" i="13"/>
  <c r="AD141" i="13" s="1"/>
  <c r="AB404" i="13"/>
  <c r="AD404" i="13" s="1"/>
  <c r="AB346" i="13"/>
  <c r="AD346" i="13" s="1"/>
  <c r="AB175" i="13"/>
  <c r="AD175" i="13" s="1"/>
  <c r="AB414" i="13"/>
  <c r="AD414" i="13" s="1"/>
  <c r="AB276" i="13"/>
  <c r="AD276" i="13" s="1"/>
  <c r="AB10" i="13"/>
  <c r="AE10" i="13" s="1"/>
  <c r="AF10" i="13" s="1"/>
  <c r="AG10" i="13" s="1"/>
  <c r="AB241" i="13"/>
  <c r="AD241" i="13" s="1"/>
  <c r="AB155" i="13"/>
  <c r="AE155" i="13" s="1"/>
  <c r="AF155" i="13" s="1"/>
  <c r="AG155" i="13" s="1"/>
  <c r="AB413" i="13"/>
  <c r="AE413" i="13" s="1"/>
  <c r="AF413" i="13" s="1"/>
  <c r="AG413" i="13" s="1"/>
  <c r="AB417" i="13"/>
  <c r="AE417" i="13" s="1"/>
  <c r="AF417" i="13" s="1"/>
  <c r="AG417" i="13" s="1"/>
  <c r="AB405" i="13"/>
  <c r="AD405" i="13" s="1"/>
  <c r="AB238" i="13"/>
  <c r="AD238" i="13" s="1"/>
  <c r="AB391" i="13"/>
  <c r="AE391" i="13" s="1"/>
  <c r="AF391" i="13" s="1"/>
  <c r="AG391" i="13" s="1"/>
  <c r="AB455" i="13"/>
  <c r="AE455" i="13" s="1"/>
  <c r="AF455" i="13" s="1"/>
  <c r="AG455" i="13" s="1"/>
  <c r="AE313" i="13"/>
  <c r="AF313" i="13" s="1"/>
  <c r="AG313" i="13" s="1"/>
  <c r="AB456" i="13"/>
  <c r="AE456" i="13" s="1"/>
  <c r="AF456" i="13" s="1"/>
  <c r="AG456" i="13" s="1"/>
  <c r="AB139" i="13"/>
  <c r="AD139" i="13" s="1"/>
  <c r="AB345" i="13"/>
  <c r="AE345" i="13" s="1"/>
  <c r="AF345" i="13" s="1"/>
  <c r="AG345" i="13" s="1"/>
  <c r="AB418" i="13"/>
  <c r="AE418" i="13" s="1"/>
  <c r="AF418" i="13" s="1"/>
  <c r="AG418" i="13" s="1"/>
  <c r="AB144" i="13"/>
  <c r="AE144" i="13" s="1"/>
  <c r="AF144" i="13" s="1"/>
  <c r="AG144" i="13" s="1"/>
  <c r="AB176" i="13"/>
  <c r="AE176" i="13" s="1"/>
  <c r="AF176" i="13" s="1"/>
  <c r="AG176" i="13" s="1"/>
  <c r="AB396" i="13"/>
  <c r="AD396" i="13" s="1"/>
  <c r="AB395" i="13"/>
  <c r="AB308" i="13"/>
  <c r="AE308" i="13" s="1"/>
  <c r="AF308" i="13" s="1"/>
  <c r="AG308" i="13" s="1"/>
  <c r="AB149" i="13"/>
  <c r="AE149" i="13" s="1"/>
  <c r="AF149" i="13" s="1"/>
  <c r="AG149" i="13" s="1"/>
  <c r="AB146" i="13"/>
  <c r="AD146" i="13" s="1"/>
  <c r="AB20" i="13"/>
  <c r="AE20" i="13" s="1"/>
  <c r="AF20" i="13" s="1"/>
  <c r="AG20" i="13" s="1"/>
  <c r="AB152" i="13"/>
  <c r="AE152" i="13" s="1"/>
  <c r="AF152" i="13" s="1"/>
  <c r="AG152" i="13" s="1"/>
  <c r="AB74" i="13"/>
  <c r="AE74" i="13" s="1"/>
  <c r="AF74" i="13" s="1"/>
  <c r="AG74" i="13" s="1"/>
  <c r="AB389" i="13"/>
  <c r="AD389" i="13" s="1"/>
  <c r="AB340" i="13"/>
  <c r="AE340" i="13" s="1"/>
  <c r="AF340" i="13" s="1"/>
  <c r="AG340" i="13" s="1"/>
  <c r="AB242" i="13"/>
  <c r="AD242" i="13" s="1"/>
  <c r="AB19" i="13"/>
  <c r="AB312" i="13"/>
  <c r="AE312" i="13" s="1"/>
  <c r="AF312" i="13" s="1"/>
  <c r="AG312" i="13" s="1"/>
  <c r="AB353" i="13"/>
  <c r="AE353" i="13" s="1"/>
  <c r="AF353" i="13" s="1"/>
  <c r="AG353" i="13" s="1"/>
  <c r="AB140" i="13"/>
  <c r="AD140" i="13" s="1"/>
  <c r="AB364" i="13"/>
  <c r="AD364" i="13" s="1"/>
  <c r="AB348" i="13"/>
  <c r="AE348" i="13" s="1"/>
  <c r="AF348" i="13" s="1"/>
  <c r="AG348" i="13" s="1"/>
  <c r="AB148" i="13"/>
  <c r="AE148" i="13" s="1"/>
  <c r="AF148" i="13" s="1"/>
  <c r="AG148" i="13" s="1"/>
  <c r="AB111" i="13"/>
  <c r="AE111" i="13" s="1"/>
  <c r="AF111" i="13" s="1"/>
  <c r="AG111" i="13" s="1"/>
  <c r="AB304" i="13"/>
  <c r="AE304" i="13" s="1"/>
  <c r="AF304" i="13" s="1"/>
  <c r="AG304" i="13" s="1"/>
  <c r="AB458" i="13"/>
  <c r="AD458" i="13" s="1"/>
  <c r="AB416" i="13"/>
  <c r="AE416" i="13" s="1"/>
  <c r="AF416" i="13" s="1"/>
  <c r="AG416" i="13" s="1"/>
  <c r="AB239" i="13"/>
  <c r="AE239" i="13" s="1"/>
  <c r="AF239" i="13" s="1"/>
  <c r="AG239" i="13" s="1"/>
  <c r="AB314" i="13"/>
  <c r="AE314" i="13" s="1"/>
  <c r="AF314" i="13" s="1"/>
  <c r="AG314" i="13" s="1"/>
  <c r="AB419" i="13"/>
  <c r="AD419" i="13" s="1"/>
  <c r="AB271" i="13"/>
  <c r="AE271" i="13" s="1"/>
  <c r="AF271" i="13" s="1"/>
  <c r="AG271" i="13" s="1"/>
  <c r="AB424" i="13"/>
  <c r="AD424" i="13" s="1"/>
  <c r="AD207" i="13"/>
  <c r="AF207" i="13"/>
  <c r="AG207" i="13" s="1"/>
  <c r="AE338" i="13"/>
  <c r="AF338" i="13" s="1"/>
  <c r="AG338" i="13" s="1"/>
  <c r="AD338" i="13"/>
  <c r="AD306" i="13"/>
  <c r="AE306" i="13"/>
  <c r="AF306" i="13" s="1"/>
  <c r="AG306" i="13" s="1"/>
  <c r="AE311" i="13"/>
  <c r="AF311" i="13" s="1"/>
  <c r="AG311" i="13" s="1"/>
  <c r="AD311" i="13"/>
  <c r="AB12" i="13"/>
  <c r="AB341" i="13"/>
  <c r="AD40" i="13"/>
  <c r="AB8" i="13"/>
  <c r="AB337" i="13"/>
  <c r="AB147" i="13"/>
  <c r="AB16" i="13"/>
  <c r="AB240" i="13"/>
  <c r="AB15" i="13"/>
  <c r="AB393" i="13"/>
  <c r="AB275" i="13"/>
  <c r="AB150" i="13"/>
  <c r="AE403" i="13"/>
  <c r="AF403" i="13" s="1"/>
  <c r="AG403" i="13" s="1"/>
  <c r="AD403" i="13"/>
  <c r="AB349" i="13"/>
  <c r="AB107" i="13"/>
  <c r="AB307" i="13"/>
  <c r="AE390" i="13"/>
  <c r="AF390" i="13" s="1"/>
  <c r="AG390" i="13" s="1"/>
  <c r="AB342" i="13"/>
  <c r="AB352" i="13"/>
  <c r="AB113" i="13"/>
  <c r="AB273" i="13"/>
  <c r="AB174" i="13"/>
  <c r="AB305" i="13"/>
  <c r="AB142" i="13"/>
  <c r="AB9" i="13"/>
  <c r="AB145" i="13"/>
  <c r="AB401" i="13"/>
  <c r="AD423" i="13"/>
  <c r="AE423" i="13"/>
  <c r="AF423" i="13" s="1"/>
  <c r="AG423" i="13" s="1"/>
  <c r="AD394" i="13"/>
  <c r="AE394" i="13"/>
  <c r="AF394" i="13" s="1"/>
  <c r="AG394" i="13" s="1"/>
  <c r="AB315" i="13"/>
  <c r="AB154" i="13"/>
  <c r="AB153" i="13"/>
  <c r="AB205" i="13"/>
  <c r="AE460" i="13"/>
  <c r="AF460" i="13" s="1"/>
  <c r="AG460" i="13" s="1"/>
  <c r="AB310" i="13"/>
  <c r="AB420" i="13"/>
  <c r="AV3" i="3"/>
  <c r="AU2" i="3"/>
  <c r="AD399" i="13" l="1"/>
  <c r="AE206" i="13"/>
  <c r="AF206" i="13" s="1"/>
  <c r="AG206" i="13" s="1"/>
  <c r="AE461" i="13"/>
  <c r="AF461" i="13" s="1"/>
  <c r="AG461" i="13" s="1"/>
  <c r="AD402" i="13"/>
  <c r="AE343" i="13"/>
  <c r="AF343" i="13" s="1"/>
  <c r="AG343" i="13" s="1"/>
  <c r="AD13" i="13"/>
  <c r="AD42" i="13"/>
  <c r="AE400" i="13"/>
  <c r="AF400" i="13" s="1"/>
  <c r="AG400" i="13" s="1"/>
  <c r="AE347" i="13"/>
  <c r="AF347" i="13" s="1"/>
  <c r="AG347" i="13" s="1"/>
  <c r="AD17" i="13"/>
  <c r="AD410" i="13"/>
  <c r="AE350" i="13"/>
  <c r="AF350" i="13" s="1"/>
  <c r="AG350" i="13" s="1"/>
  <c r="AE108" i="13"/>
  <c r="AF108" i="13" s="1"/>
  <c r="AG108" i="13" s="1"/>
  <c r="AE41" i="13"/>
  <c r="AF41" i="13" s="1"/>
  <c r="AG41" i="13" s="1"/>
  <c r="AD274" i="13"/>
  <c r="AE392" i="13"/>
  <c r="AF392" i="13" s="1"/>
  <c r="AG392" i="13" s="1"/>
  <c r="AD412" i="13"/>
  <c r="AD109" i="13"/>
  <c r="AE164" i="13"/>
  <c r="AF164" i="13" s="1"/>
  <c r="AG164" i="13" s="1"/>
  <c r="AD164" i="13"/>
  <c r="AE159" i="13"/>
  <c r="AF159" i="13" s="1"/>
  <c r="AG159" i="13" s="1"/>
  <c r="AD159" i="13"/>
  <c r="AD165" i="13"/>
  <c r="AE165" i="13"/>
  <c r="AF165" i="13" s="1"/>
  <c r="AG165" i="13" s="1"/>
  <c r="AE163" i="13"/>
  <c r="AF163" i="13" s="1"/>
  <c r="AG163" i="13" s="1"/>
  <c r="AD163" i="13"/>
  <c r="AE158" i="13"/>
  <c r="AF158" i="13" s="1"/>
  <c r="AG158" i="13" s="1"/>
  <c r="AD158" i="13"/>
  <c r="AD397" i="13"/>
  <c r="AE407" i="13"/>
  <c r="AF407" i="13" s="1"/>
  <c r="AG407" i="13" s="1"/>
  <c r="AD407" i="13"/>
  <c r="AE409" i="13"/>
  <c r="AF409" i="13" s="1"/>
  <c r="AG409" i="13" s="1"/>
  <c r="AD409" i="13"/>
  <c r="AE14" i="13"/>
  <c r="AF14" i="13" s="1"/>
  <c r="AG14" i="13" s="1"/>
  <c r="AE156" i="13"/>
  <c r="AF156" i="13" s="1"/>
  <c r="AG156" i="13" s="1"/>
  <c r="AD156" i="13"/>
  <c r="AD406" i="13"/>
  <c r="AE406" i="13"/>
  <c r="AF406" i="13" s="1"/>
  <c r="AG406" i="13" s="1"/>
  <c r="AD157" i="13"/>
  <c r="AE157" i="13"/>
  <c r="AF157" i="13" s="1"/>
  <c r="AG157" i="13" s="1"/>
  <c r="AE411" i="13"/>
  <c r="AF411" i="13" s="1"/>
  <c r="AG411" i="13" s="1"/>
  <c r="AD411" i="13"/>
  <c r="AF40" i="13"/>
  <c r="AG40" i="13" s="1"/>
  <c r="D33" i="13" a="1"/>
  <c r="D33" i="13" s="1"/>
  <c r="AE21" i="13"/>
  <c r="AF21" i="13" s="1"/>
  <c r="AG21" i="13" s="1"/>
  <c r="AD7" i="13"/>
  <c r="AD339" i="13"/>
  <c r="AE272" i="13"/>
  <c r="AF272" i="13" s="1"/>
  <c r="AG272" i="13" s="1"/>
  <c r="AD151" i="13"/>
  <c r="AD171" i="13"/>
  <c r="AD398" i="13"/>
  <c r="AD110" i="13"/>
  <c r="AE170" i="13"/>
  <c r="AF170" i="13" s="1"/>
  <c r="AG170" i="13" s="1"/>
  <c r="AD112" i="13"/>
  <c r="AD106" i="13"/>
  <c r="AD10" i="13"/>
  <c r="AD75" i="13"/>
  <c r="AE457" i="13"/>
  <c r="AF457" i="13" s="1"/>
  <c r="AG457" i="13" s="1"/>
  <c r="AE419" i="13"/>
  <c r="AF419" i="13" s="1"/>
  <c r="AG419" i="13" s="1"/>
  <c r="AD395" i="13"/>
  <c r="AE395" i="13"/>
  <c r="AF395" i="13" s="1"/>
  <c r="AG395" i="13" s="1"/>
  <c r="AE396" i="13"/>
  <c r="AF396" i="13" s="1"/>
  <c r="AG396" i="13" s="1"/>
  <c r="AE7" i="13"/>
  <c r="AF7" i="13" s="1"/>
  <c r="AG7" i="13" s="1"/>
  <c r="AE346" i="13"/>
  <c r="AF346" i="13" s="1"/>
  <c r="AG346" i="13" s="1"/>
  <c r="AD455" i="13"/>
  <c r="AE146" i="13"/>
  <c r="AF146" i="13" s="1"/>
  <c r="AG146" i="13" s="1"/>
  <c r="AD149" i="13"/>
  <c r="AD20" i="13"/>
  <c r="AE414" i="13"/>
  <c r="AF414" i="13" s="1"/>
  <c r="AG414" i="13" s="1"/>
  <c r="AD459" i="13"/>
  <c r="AE459" i="13"/>
  <c r="AF459" i="13" s="1"/>
  <c r="AG459" i="13" s="1"/>
  <c r="AE241" i="13"/>
  <c r="AF241" i="13" s="1"/>
  <c r="AG241" i="13" s="1"/>
  <c r="AE141" i="13"/>
  <c r="AF141" i="13" s="1"/>
  <c r="AG141" i="13" s="1"/>
  <c r="AD152" i="13"/>
  <c r="AE175" i="13"/>
  <c r="AF175" i="13" s="1"/>
  <c r="AG175" i="13" s="1"/>
  <c r="AD76" i="13"/>
  <c r="AD312" i="13"/>
  <c r="AD314" i="13"/>
  <c r="AD418" i="13"/>
  <c r="AD308" i="13"/>
  <c r="AD155" i="13"/>
  <c r="AE242" i="13"/>
  <c r="AF242" i="13" s="1"/>
  <c r="AG242" i="13" s="1"/>
  <c r="AD416" i="13"/>
  <c r="AD456" i="13"/>
  <c r="AD345" i="13"/>
  <c r="AD304" i="13"/>
  <c r="AE389" i="13"/>
  <c r="AF389" i="13" s="1"/>
  <c r="AG389" i="13" s="1"/>
  <c r="AD417" i="13"/>
  <c r="AD348" i="13"/>
  <c r="AD19" i="13"/>
  <c r="AE19" i="13"/>
  <c r="AF19" i="13" s="1"/>
  <c r="AG19" i="13" s="1"/>
  <c r="AE276" i="13"/>
  <c r="AF276" i="13" s="1"/>
  <c r="AG276" i="13" s="1"/>
  <c r="AE404" i="13"/>
  <c r="AF404" i="13" s="1"/>
  <c r="AG404" i="13" s="1"/>
  <c r="AD176" i="13"/>
  <c r="AD413" i="13"/>
  <c r="AD391" i="13"/>
  <c r="AE139" i="13"/>
  <c r="AF139" i="13" s="1"/>
  <c r="AG139" i="13" s="1"/>
  <c r="AE424" i="13"/>
  <c r="AF424" i="13" s="1"/>
  <c r="AG424" i="13" s="1"/>
  <c r="AE140" i="13"/>
  <c r="AF140" i="13" s="1"/>
  <c r="AG140" i="13" s="1"/>
  <c r="AD144" i="13"/>
  <c r="AD271" i="13"/>
  <c r="AD148" i="13"/>
  <c r="AE238" i="13"/>
  <c r="AF238" i="13" s="1"/>
  <c r="AG238" i="13" s="1"/>
  <c r="AD340" i="13"/>
  <c r="AD353" i="13"/>
  <c r="AE458" i="13"/>
  <c r="AF458" i="13" s="1"/>
  <c r="AG458" i="13" s="1"/>
  <c r="AE405" i="13"/>
  <c r="AF405" i="13" s="1"/>
  <c r="AG405" i="13" s="1"/>
  <c r="AD74" i="13"/>
  <c r="AD111" i="13"/>
  <c r="AE364" i="13"/>
  <c r="AF364" i="13" s="1"/>
  <c r="AG364" i="13" s="1"/>
  <c r="AD239" i="13"/>
  <c r="AF274" i="13"/>
  <c r="AG274" i="13" s="1"/>
  <c r="AD401" i="13"/>
  <c r="AE401" i="13"/>
  <c r="AF401" i="13" s="1"/>
  <c r="AG401" i="13" s="1"/>
  <c r="AE9" i="13"/>
  <c r="AF9" i="13" s="1"/>
  <c r="AG9" i="13" s="1"/>
  <c r="AD9" i="13"/>
  <c r="AD273" i="13"/>
  <c r="AE273" i="13"/>
  <c r="AF273" i="13" s="1"/>
  <c r="AG273" i="13" s="1"/>
  <c r="AE307" i="13"/>
  <c r="AF307" i="13" s="1"/>
  <c r="AG307" i="13" s="1"/>
  <c r="AD307" i="13"/>
  <c r="AE275" i="13"/>
  <c r="AF275" i="13" s="1"/>
  <c r="AG275" i="13" s="1"/>
  <c r="AD275" i="13"/>
  <c r="AE16" i="13"/>
  <c r="AF16" i="13" s="1"/>
  <c r="AG16" i="13" s="1"/>
  <c r="AD16" i="13"/>
  <c r="AE337" i="13"/>
  <c r="AF337" i="13" s="1"/>
  <c r="AG337" i="13" s="1"/>
  <c r="AD337" i="13"/>
  <c r="AE153" i="13"/>
  <c r="AF153" i="13" s="1"/>
  <c r="AG153" i="13" s="1"/>
  <c r="AD153" i="13"/>
  <c r="AE315" i="13"/>
  <c r="AF315" i="13" s="1"/>
  <c r="AG315" i="13" s="1"/>
  <c r="AD315" i="13"/>
  <c r="AE145" i="13"/>
  <c r="AF145" i="13" s="1"/>
  <c r="AG145" i="13" s="1"/>
  <c r="AD145" i="13"/>
  <c r="AD142" i="13"/>
  <c r="AE142" i="13"/>
  <c r="AF142" i="13" s="1"/>
  <c r="AG142" i="13" s="1"/>
  <c r="AE113" i="13"/>
  <c r="AF113" i="13" s="1"/>
  <c r="AG113" i="13" s="1"/>
  <c r="AD113" i="13"/>
  <c r="AD107" i="13"/>
  <c r="AE107" i="13"/>
  <c r="AF107" i="13" s="1"/>
  <c r="AG107" i="13" s="1"/>
  <c r="AE393" i="13"/>
  <c r="AF393" i="13" s="1"/>
  <c r="AG393" i="13" s="1"/>
  <c r="AD393" i="13"/>
  <c r="AD147" i="13"/>
  <c r="AE147" i="13"/>
  <c r="AF147" i="13" s="1"/>
  <c r="AG147" i="13" s="1"/>
  <c r="AD8" i="13"/>
  <c r="AE8" i="13"/>
  <c r="AF8" i="13" s="1"/>
  <c r="AG8" i="13" s="1"/>
  <c r="AD205" i="13"/>
  <c r="AE205" i="13"/>
  <c r="AF205" i="13" s="1"/>
  <c r="AG205" i="13" s="1"/>
  <c r="AD154" i="13"/>
  <c r="AE154" i="13"/>
  <c r="AF154" i="13" s="1"/>
  <c r="AG154" i="13" s="1"/>
  <c r="AE305" i="13"/>
  <c r="AF305" i="13" s="1"/>
  <c r="AG305" i="13" s="1"/>
  <c r="AD305" i="13"/>
  <c r="AD352" i="13"/>
  <c r="AE352" i="13"/>
  <c r="AF352" i="13" s="1"/>
  <c r="AG352" i="13" s="1"/>
  <c r="AE349" i="13"/>
  <c r="AF349" i="13" s="1"/>
  <c r="AG349" i="13" s="1"/>
  <c r="AD349" i="13"/>
  <c r="AE15" i="13"/>
  <c r="AD15" i="13"/>
  <c r="AD341" i="13"/>
  <c r="AE341" i="13"/>
  <c r="AF341" i="13" s="1"/>
  <c r="AG341" i="13" s="1"/>
  <c r="AD420" i="13"/>
  <c r="AE420" i="13"/>
  <c r="AF420" i="13" s="1"/>
  <c r="AG420" i="13" s="1"/>
  <c r="AE310" i="13"/>
  <c r="AF310" i="13" s="1"/>
  <c r="AG310" i="13" s="1"/>
  <c r="AD310" i="13"/>
  <c r="AD174" i="13"/>
  <c r="AE174" i="13"/>
  <c r="AF174" i="13" s="1"/>
  <c r="AG174" i="13" s="1"/>
  <c r="AE342" i="13"/>
  <c r="AF342" i="13" s="1"/>
  <c r="AG342" i="13" s="1"/>
  <c r="AD342" i="13"/>
  <c r="AE150" i="13"/>
  <c r="AF150" i="13" s="1"/>
  <c r="AG150" i="13" s="1"/>
  <c r="AD150" i="13"/>
  <c r="AD240" i="13"/>
  <c r="AE240" i="13"/>
  <c r="AF240" i="13" s="1"/>
  <c r="AG240" i="13" s="1"/>
  <c r="AE12" i="13"/>
  <c r="AF12" i="13" s="1"/>
  <c r="AG12" i="13" s="1"/>
  <c r="AD12" i="13"/>
  <c r="AW3" i="3"/>
  <c r="AV2" i="3"/>
  <c r="D29" i="13" l="1" a="1"/>
  <c r="D29" i="13" s="1"/>
  <c r="D30" i="13" a="1"/>
  <c r="D30" i="13" s="1"/>
  <c r="G33" i="13"/>
  <c r="F33" i="13"/>
  <c r="AF15" i="13"/>
  <c r="AG15" i="13" s="1"/>
  <c r="AW2" i="3"/>
  <c r="AX3" i="3"/>
  <c r="T139" i="7"/>
  <c r="T130" i="7"/>
  <c r="X8" i="7"/>
  <c r="T23" i="7"/>
  <c r="V30" i="7"/>
  <c r="T112" i="7"/>
  <c r="S53" i="7"/>
  <c r="S14" i="7"/>
  <c r="U112" i="7"/>
  <c r="S44" i="7"/>
  <c r="S121" i="7"/>
  <c r="W141" i="7"/>
  <c r="S40" i="7"/>
  <c r="S117" i="7"/>
  <c r="S37" i="7"/>
  <c r="S10" i="7"/>
  <c r="T48" i="7"/>
  <c r="S29" i="7"/>
  <c r="S47" i="7"/>
  <c r="U10" i="7"/>
  <c r="U19" i="7"/>
  <c r="S133" i="7"/>
  <c r="S31" i="7"/>
  <c r="S55" i="7"/>
  <c r="U37" i="7"/>
  <c r="S138" i="7"/>
  <c r="S112" i="7"/>
  <c r="S51" i="7"/>
  <c r="U18" i="7"/>
  <c r="U8" i="7"/>
  <c r="T42" i="7"/>
  <c r="S26" i="7"/>
  <c r="S28" i="7"/>
  <c r="U15" i="7"/>
  <c r="U57" i="7"/>
  <c r="U14" i="7"/>
  <c r="S45" i="7"/>
  <c r="S54" i="7"/>
  <c r="T24" i="7"/>
  <c r="U30" i="7"/>
  <c r="U132" i="7"/>
  <c r="U125" i="7"/>
  <c r="U141" i="7"/>
  <c r="S126" i="7"/>
  <c r="T55" i="7"/>
  <c r="U49" i="7"/>
  <c r="U27" i="7"/>
  <c r="U44" i="7"/>
  <c r="S137" i="7"/>
  <c r="S129" i="7"/>
  <c r="V18" i="7"/>
  <c r="T22" i="7"/>
  <c r="S42" i="7"/>
  <c r="S131" i="7"/>
  <c r="V8" i="7"/>
  <c r="U139" i="7"/>
  <c r="T21" i="7"/>
  <c r="U127" i="7"/>
  <c r="T133" i="7"/>
  <c r="T123" i="7"/>
  <c r="V56" i="7"/>
  <c r="T56" i="7"/>
  <c r="U137" i="7"/>
  <c r="S22" i="7"/>
  <c r="T7" i="7"/>
  <c r="S24" i="7"/>
  <c r="S141" i="7"/>
  <c r="U129" i="7"/>
  <c r="U23" i="7"/>
  <c r="T122" i="7"/>
  <c r="U128" i="7"/>
  <c r="S128" i="7"/>
  <c r="U34" i="7"/>
  <c r="S120" i="7"/>
  <c r="S139" i="7"/>
  <c r="S23" i="7"/>
  <c r="U29" i="7"/>
  <c r="S48" i="7"/>
  <c r="U38" i="7"/>
  <c r="S122" i="7"/>
  <c r="T114" i="7"/>
  <c r="T53" i="7"/>
  <c r="S12" i="7"/>
  <c r="U52" i="7"/>
  <c r="S13" i="7"/>
  <c r="S49" i="7"/>
  <c r="T31" i="7"/>
  <c r="S116" i="7"/>
  <c r="S46" i="7"/>
  <c r="S52" i="7"/>
  <c r="S36" i="7"/>
  <c r="S39" i="7"/>
  <c r="S38" i="7"/>
  <c r="S15" i="7"/>
  <c r="S8" i="7"/>
  <c r="T141" i="7"/>
  <c r="S135" i="7"/>
  <c r="T44" i="7"/>
  <c r="S113" i="7"/>
  <c r="U31" i="7"/>
  <c r="T16" i="7"/>
  <c r="U114" i="7"/>
  <c r="U28" i="7"/>
  <c r="T117" i="7"/>
  <c r="S27" i="7"/>
  <c r="U42" i="7"/>
  <c r="U120" i="7"/>
  <c r="S43" i="7"/>
  <c r="W51" i="7"/>
  <c r="T137" i="7"/>
  <c r="U36" i="7"/>
  <c r="U118" i="7"/>
  <c r="T129" i="7"/>
  <c r="S127" i="7"/>
  <c r="T128" i="7"/>
  <c r="S125" i="7"/>
  <c r="S21" i="7"/>
  <c r="U43" i="7"/>
  <c r="S132" i="7"/>
  <c r="S19" i="7"/>
  <c r="U26" i="7"/>
  <c r="T38" i="7"/>
  <c r="T40" i="7"/>
  <c r="U50" i="7"/>
  <c r="S114" i="7"/>
  <c r="T116" i="7"/>
  <c r="V19" i="7"/>
  <c r="S50" i="7"/>
  <c r="S57" i="7"/>
  <c r="T46" i="7"/>
  <c r="U113" i="7"/>
  <c r="U116" i="7"/>
  <c r="U33" i="7"/>
  <c r="W121" i="7"/>
  <c r="S11" i="7"/>
  <c r="T127" i="7"/>
  <c r="S130" i="7"/>
  <c r="U9" i="7"/>
  <c r="S140" i="7"/>
  <c r="T28" i="7"/>
  <c r="S25" i="7"/>
  <c r="S16" i="7"/>
  <c r="S18" i="7"/>
  <c r="T41" i="7"/>
  <c r="T33" i="7"/>
  <c r="S35" i="7"/>
  <c r="T12" i="7"/>
  <c r="T132" i="7"/>
  <c r="T29" i="7"/>
  <c r="S134" i="7"/>
  <c r="S33" i="7"/>
  <c r="T125" i="7"/>
  <c r="S30" i="7"/>
  <c r="S34" i="7"/>
  <c r="S136" i="7"/>
  <c r="U135" i="7"/>
  <c r="S9" i="7"/>
  <c r="S41" i="7"/>
  <c r="U21" i="7"/>
  <c r="S118" i="7"/>
  <c r="T14" i="7"/>
  <c r="U7" i="7"/>
  <c r="T30" i="7"/>
  <c r="T11" i="7"/>
  <c r="T51" i="7"/>
  <c r="S123" i="7"/>
  <c r="S115" i="7"/>
  <c r="T19" i="7"/>
  <c r="S119" i="7"/>
  <c r="S32" i="7"/>
  <c r="U51" i="7"/>
  <c r="T8" i="7"/>
  <c r="U122" i="7"/>
  <c r="U130" i="7"/>
  <c r="U121" i="7"/>
  <c r="U35" i="7"/>
  <c r="S56" i="7"/>
  <c r="T10" i="7"/>
  <c r="U117" i="7"/>
  <c r="U22" i="7"/>
  <c r="U32" i="7"/>
  <c r="T136" i="7"/>
  <c r="W46" i="7"/>
  <c r="V127" i="7"/>
  <c r="W132" i="7"/>
  <c r="V138" i="7"/>
  <c r="W18" i="7"/>
  <c r="V36" i="7"/>
  <c r="W14" i="7"/>
  <c r="U115" i="7"/>
  <c r="T57" i="7"/>
  <c r="T36" i="7"/>
  <c r="V52" i="7"/>
  <c r="W125" i="7"/>
  <c r="W114" i="7"/>
  <c r="W44" i="7"/>
  <c r="V9" i="7"/>
  <c r="W39" i="7"/>
  <c r="V39" i="7"/>
  <c r="V132" i="7"/>
  <c r="V12" i="7"/>
  <c r="V44" i="7"/>
  <c r="U40" i="7"/>
  <c r="T15" i="7"/>
  <c r="W122" i="7"/>
  <c r="W21" i="7"/>
  <c r="V46" i="7"/>
  <c r="V57" i="7"/>
  <c r="V25" i="7"/>
  <c r="V137" i="7"/>
  <c r="V23" i="7"/>
  <c r="U131" i="7"/>
  <c r="T135" i="7"/>
  <c r="W42" i="7"/>
  <c r="W119" i="7"/>
  <c r="W120" i="7"/>
  <c r="W7" i="7"/>
  <c r="T134" i="7"/>
  <c r="W15" i="7"/>
  <c r="T43" i="7"/>
  <c r="U16" i="7"/>
  <c r="T115" i="7"/>
  <c r="U47" i="7"/>
  <c r="U138" i="7"/>
  <c r="U136" i="7"/>
  <c r="U12" i="7"/>
  <c r="U55" i="7"/>
  <c r="U39" i="7"/>
  <c r="W137" i="7"/>
  <c r="T34" i="7"/>
  <c r="V131" i="7"/>
  <c r="V128" i="7"/>
  <c r="V55" i="7"/>
  <c r="U54" i="7"/>
  <c r="T121" i="7"/>
  <c r="V134" i="7"/>
  <c r="W41" i="7"/>
  <c r="V11" i="7"/>
  <c r="W31" i="7"/>
  <c r="W11" i="7"/>
  <c r="V33" i="7"/>
  <c r="V140" i="7"/>
  <c r="V133" i="7"/>
  <c r="U25" i="7"/>
  <c r="V22" i="7"/>
  <c r="T119" i="7"/>
  <c r="T9" i="7"/>
  <c r="T47" i="7"/>
  <c r="V45" i="7"/>
  <c r="W136" i="7"/>
  <c r="W134" i="7"/>
  <c r="V41" i="7"/>
  <c r="V129" i="7"/>
  <c r="T13" i="7"/>
  <c r="T49" i="7"/>
  <c r="V136" i="7"/>
  <c r="W128" i="7"/>
  <c r="W55" i="7"/>
  <c r="W48" i="7"/>
  <c r="W24" i="7"/>
  <c r="V51" i="7"/>
  <c r="V32" i="7"/>
  <c r="V49" i="7"/>
  <c r="T140" i="7"/>
  <c r="U53" i="7"/>
  <c r="T52" i="7"/>
  <c r="U13" i="7"/>
  <c r="U110" i="7"/>
  <c r="T35" i="7"/>
  <c r="T126" i="7"/>
  <c r="U46" i="7"/>
  <c r="T118" i="7"/>
  <c r="U134" i="7"/>
  <c r="V14" i="7"/>
  <c r="V139" i="7"/>
  <c r="V10" i="7"/>
  <c r="V26" i="7"/>
  <c r="V38" i="7"/>
  <c r="W43" i="7"/>
  <c r="W135" i="7"/>
  <c r="W23" i="7"/>
  <c r="U56" i="7"/>
  <c r="W33" i="7"/>
  <c r="U45" i="7"/>
  <c r="T37" i="7"/>
  <c r="U41" i="7"/>
  <c r="V48" i="7"/>
  <c r="V35" i="7"/>
  <c r="V21" i="7"/>
  <c r="T27" i="7"/>
  <c r="W25" i="7"/>
  <c r="V40" i="7"/>
  <c r="W38" i="7"/>
  <c r="V50" i="7"/>
  <c r="V126" i="7"/>
  <c r="V27" i="7"/>
  <c r="V34" i="7"/>
  <c r="V16" i="7"/>
  <c r="T45" i="7"/>
  <c r="U48" i="7"/>
  <c r="U24" i="7"/>
  <c r="T26" i="7"/>
  <c r="W56" i="7"/>
  <c r="T138" i="7"/>
  <c r="T131" i="7"/>
  <c r="T18" i="7"/>
  <c r="T54" i="7"/>
  <c r="T32" i="7"/>
  <c r="T113" i="7"/>
  <c r="T120" i="7"/>
  <c r="V130" i="7"/>
  <c r="W129" i="7"/>
  <c r="W115" i="7"/>
  <c r="W9" i="7"/>
  <c r="W40" i="7"/>
  <c r="T39" i="7"/>
  <c r="W34" i="7"/>
  <c r="W28" i="7"/>
  <c r="V13" i="7"/>
  <c r="X7" i="7"/>
  <c r="V125" i="7"/>
  <c r="V141" i="7"/>
  <c r="V43" i="7"/>
  <c r="W131" i="7"/>
  <c r="U140" i="7"/>
  <c r="W130" i="7"/>
  <c r="V135" i="7"/>
  <c r="V28" i="7"/>
  <c r="V24" i="7"/>
  <c r="V42" i="7"/>
  <c r="V53" i="7"/>
  <c r="V29" i="7"/>
  <c r="W8" i="7"/>
  <c r="V7" i="7"/>
  <c r="U11" i="7"/>
  <c r="U133" i="7"/>
  <c r="U123" i="7"/>
  <c r="U119" i="7"/>
  <c r="V31" i="7"/>
  <c r="W30" i="7"/>
  <c r="V47" i="7"/>
  <c r="V15" i="7"/>
  <c r="V54" i="7"/>
  <c r="T50" i="7"/>
  <c r="U126" i="7"/>
  <c r="W110" i="7"/>
  <c r="X128" i="7"/>
  <c r="X42" i="7"/>
  <c r="X53" i="7"/>
  <c r="W27" i="7"/>
  <c r="X12" i="7"/>
  <c r="V37" i="7"/>
  <c r="X112" i="7"/>
  <c r="X117" i="7"/>
  <c r="X136" i="7"/>
  <c r="X14" i="7"/>
  <c r="X23" i="7"/>
  <c r="X45" i="7"/>
  <c r="W32" i="7"/>
  <c r="X138" i="7"/>
  <c r="W47" i="7"/>
  <c r="X127" i="7"/>
  <c r="X25" i="7"/>
  <c r="Y126" i="7"/>
  <c r="W13" i="7"/>
  <c r="X18" i="7"/>
  <c r="X49" i="7"/>
  <c r="X134" i="7"/>
  <c r="W112" i="7"/>
  <c r="W37" i="7"/>
  <c r="X131" i="7"/>
  <c r="X46" i="7"/>
  <c r="X135" i="7"/>
  <c r="Y115" i="7"/>
  <c r="X30" i="7"/>
  <c r="X24" i="7"/>
  <c r="W113" i="7"/>
  <c r="X52" i="7"/>
  <c r="X122" i="7"/>
  <c r="X57" i="7"/>
  <c r="Y136" i="7"/>
  <c r="X29" i="7"/>
  <c r="W36" i="7"/>
  <c r="X120" i="7"/>
  <c r="X15" i="7"/>
  <c r="X13" i="7"/>
  <c r="X137" i="7"/>
  <c r="X132" i="7"/>
  <c r="X9" i="7"/>
  <c r="X116" i="7"/>
  <c r="W12" i="7"/>
  <c r="X51" i="7"/>
  <c r="X33" i="7"/>
  <c r="W139" i="7"/>
  <c r="W133" i="7"/>
  <c r="W52" i="7"/>
  <c r="X119" i="7"/>
  <c r="W53" i="7"/>
  <c r="X35" i="7"/>
  <c r="X118" i="7"/>
  <c r="X130" i="7"/>
  <c r="X125" i="7"/>
  <c r="X54" i="7"/>
  <c r="W49" i="7"/>
  <c r="W57" i="7"/>
  <c r="X43" i="7"/>
  <c r="X37" i="7"/>
  <c r="X47" i="7"/>
  <c r="X121" i="7"/>
  <c r="X55" i="7"/>
  <c r="W10" i="7"/>
  <c r="W50" i="7"/>
  <c r="X129" i="7"/>
  <c r="W140" i="7"/>
  <c r="X123" i="7"/>
  <c r="X27" i="7"/>
  <c r="X141" i="7"/>
  <c r="X114" i="7"/>
  <c r="X32" i="7"/>
  <c r="W35" i="7"/>
  <c r="X110" i="7"/>
  <c r="X39" i="7"/>
  <c r="X31" i="7"/>
  <c r="W26" i="7"/>
  <c r="X40" i="7"/>
  <c r="W118" i="7"/>
  <c r="X34" i="7"/>
  <c r="X38" i="7"/>
  <c r="X19" i="7"/>
  <c r="X140" i="7"/>
  <c r="X133" i="7"/>
  <c r="W117" i="7"/>
  <c r="X41" i="7"/>
  <c r="X11" i="7"/>
  <c r="X21" i="7"/>
  <c r="W138" i="7"/>
  <c r="X113" i="7"/>
  <c r="W22" i="7"/>
  <c r="W127" i="7"/>
  <c r="X16" i="7"/>
  <c r="X36" i="7"/>
  <c r="W116" i="7"/>
  <c r="Y118" i="7"/>
  <c r="W126" i="7"/>
  <c r="X126" i="7"/>
  <c r="Y42" i="7"/>
  <c r="W29" i="7"/>
  <c r="X48" i="7"/>
  <c r="X44" i="7"/>
  <c r="W19" i="7"/>
  <c r="X28" i="7"/>
  <c r="X22" i="7"/>
  <c r="X50" i="7"/>
  <c r="W54" i="7"/>
  <c r="X10" i="7"/>
  <c r="X139" i="7"/>
  <c r="X115" i="7"/>
  <c r="X26" i="7"/>
  <c r="W16" i="7"/>
  <c r="W45" i="7"/>
  <c r="Y25" i="7"/>
  <c r="Y21" i="7"/>
  <c r="X56" i="7"/>
  <c r="Y35" i="7"/>
  <c r="Y29" i="7"/>
  <c r="W123" i="7"/>
  <c r="AA53" i="7"/>
  <c r="AO32" i="7"/>
  <c r="AV25" i="7"/>
  <c r="AE54" i="7"/>
  <c r="AC42" i="7"/>
  <c r="AU33" i="7"/>
  <c r="AI31" i="7"/>
  <c r="AB32" i="7"/>
  <c r="AM8" i="7"/>
  <c r="AB34" i="7"/>
  <c r="AJ56" i="7"/>
  <c r="AF33" i="7"/>
  <c r="AF40" i="7"/>
  <c r="AE24" i="7"/>
  <c r="AW25" i="7"/>
  <c r="AW32" i="7"/>
  <c r="AJ35" i="7"/>
  <c r="AM42" i="7"/>
  <c r="AL42" i="7"/>
  <c r="AV16" i="7"/>
  <c r="Y26" i="7"/>
  <c r="AT9" i="7"/>
  <c r="AJ10" i="7"/>
  <c r="AB54" i="7"/>
  <c r="AN30" i="7"/>
  <c r="AO40" i="7"/>
  <c r="AH42" i="7"/>
  <c r="AC27" i="7"/>
  <c r="AF49" i="7"/>
  <c r="AH52" i="7"/>
  <c r="AA52" i="7"/>
  <c r="AE28" i="7"/>
  <c r="AL15" i="7"/>
  <c r="Z29" i="7"/>
  <c r="AQ50" i="7"/>
  <c r="AF8" i="7"/>
  <c r="Y127" i="7"/>
  <c r="AG19" i="7"/>
  <c r="AN115" i="7"/>
  <c r="AN118" i="7"/>
  <c r="AS43" i="7"/>
  <c r="AE49" i="7"/>
  <c r="AO140" i="7"/>
  <c r="AE116" i="7"/>
  <c r="AB130" i="7"/>
  <c r="AW35" i="7"/>
  <c r="AR128" i="7"/>
  <c r="AJ137" i="7"/>
  <c r="AL21" i="7"/>
  <c r="AF39" i="7"/>
  <c r="AP135" i="7"/>
  <c r="AQ34" i="7"/>
  <c r="AT47" i="7"/>
  <c r="AV28" i="7"/>
  <c r="AB40" i="7"/>
  <c r="AT57" i="7"/>
  <c r="AC23" i="7"/>
  <c r="AF30" i="7"/>
  <c r="AQ9" i="7"/>
  <c r="AR31" i="7"/>
  <c r="AG26" i="7"/>
  <c r="AC22" i="7"/>
  <c r="AC32" i="7"/>
  <c r="AO24" i="7"/>
  <c r="AV41" i="7"/>
  <c r="AH33" i="7"/>
  <c r="AG51" i="7"/>
  <c r="AV37" i="7"/>
  <c r="AO44" i="7"/>
  <c r="AV32" i="7"/>
  <c r="AE27" i="7"/>
  <c r="AQ36" i="7"/>
  <c r="AW133" i="7"/>
  <c r="AK13" i="7"/>
  <c r="AH14" i="7"/>
  <c r="AN53" i="7"/>
  <c r="AS21" i="7"/>
  <c r="AR38" i="7"/>
  <c r="AH48" i="7"/>
  <c r="AI37" i="7"/>
  <c r="AP51" i="7"/>
  <c r="AV24" i="7"/>
  <c r="AM36" i="7"/>
  <c r="AC39" i="7"/>
  <c r="AH9" i="7"/>
  <c r="AA47" i="7"/>
  <c r="AC139" i="7"/>
  <c r="AT32" i="7"/>
  <c r="AF42" i="7"/>
  <c r="AW128" i="7"/>
  <c r="AK119" i="7"/>
  <c r="AW40" i="7"/>
  <c r="AA57" i="7"/>
  <c r="AA39" i="7"/>
  <c r="Z7" i="7"/>
  <c r="AF27" i="7"/>
  <c r="AH41" i="7"/>
  <c r="AV30" i="7"/>
  <c r="AQ40" i="7"/>
  <c r="AE57" i="7"/>
  <c r="AU7" i="7"/>
  <c r="AB47" i="7"/>
  <c r="AF23" i="7"/>
  <c r="AS10" i="7"/>
  <c r="AT23" i="7"/>
  <c r="AN43" i="7"/>
  <c r="AB31" i="7"/>
  <c r="AR34" i="7"/>
  <c r="AP53" i="7"/>
  <c r="AP27" i="7"/>
  <c r="AT19" i="7"/>
  <c r="AF28" i="7"/>
  <c r="AJ9" i="7"/>
  <c r="AJ43" i="7"/>
  <c r="AO33" i="7"/>
  <c r="Y10" i="7"/>
  <c r="AJ36" i="7"/>
  <c r="AU8" i="7"/>
  <c r="AW11" i="7"/>
  <c r="AF125" i="7"/>
  <c r="AP30" i="7"/>
  <c r="AB39" i="7"/>
  <c r="AV35" i="7"/>
  <c r="AA12" i="7"/>
  <c r="AE23" i="7"/>
  <c r="AB55" i="7"/>
  <c r="AI41" i="7"/>
  <c r="AP128" i="7"/>
  <c r="AA8" i="7"/>
  <c r="AF131" i="7"/>
  <c r="AV128" i="7"/>
  <c r="AJ123" i="7"/>
  <c r="Z32" i="7"/>
  <c r="AM30" i="7"/>
  <c r="AA116" i="7"/>
  <c r="AG45" i="7"/>
  <c r="AU31" i="7"/>
  <c r="AV34" i="7"/>
  <c r="AE51" i="7"/>
  <c r="AL13" i="7"/>
  <c r="AB38" i="7"/>
  <c r="AN36" i="7"/>
  <c r="AM52" i="7"/>
  <c r="AV9" i="7"/>
  <c r="AN40" i="7"/>
  <c r="AF38" i="7"/>
  <c r="AP44" i="7"/>
  <c r="AS37" i="7"/>
  <c r="AT130" i="7"/>
  <c r="AB27" i="7"/>
  <c r="AT133" i="7"/>
  <c r="AK132" i="7"/>
  <c r="Z10" i="7"/>
  <c r="AQ28" i="7"/>
  <c r="AM28" i="7"/>
  <c r="AP28" i="7"/>
  <c r="AS34" i="7"/>
  <c r="AA51" i="7"/>
  <c r="AI16" i="7"/>
  <c r="AP32" i="7"/>
  <c r="AU30" i="7"/>
  <c r="AB30" i="7"/>
  <c r="AA15" i="7"/>
  <c r="AM50" i="7"/>
  <c r="AN41" i="7"/>
  <c r="AK27" i="7"/>
  <c r="AG30" i="7"/>
  <c r="AU55" i="7"/>
  <c r="AI30" i="7"/>
  <c r="AE135" i="7"/>
  <c r="AQ135" i="7"/>
  <c r="AB28" i="7"/>
  <c r="AA29" i="7"/>
  <c r="AF41" i="7"/>
  <c r="AE128" i="7"/>
  <c r="AM134" i="7"/>
  <c r="AP38" i="7"/>
  <c r="AS40" i="7"/>
  <c r="AA18" i="7"/>
  <c r="AI15" i="7"/>
  <c r="AL125" i="7"/>
  <c r="AP131" i="7"/>
  <c r="AV125" i="7"/>
  <c r="AC135" i="7"/>
  <c r="Y8" i="7"/>
  <c r="AP54" i="7"/>
  <c r="AK19" i="7"/>
  <c r="AO10" i="7"/>
  <c r="AV40" i="7"/>
  <c r="AO46" i="7"/>
  <c r="AV10" i="7"/>
  <c r="AU15" i="7"/>
  <c r="AU40" i="7"/>
  <c r="Y56" i="7"/>
  <c r="AA49" i="7"/>
  <c r="AJ26" i="7"/>
  <c r="AQ43" i="7"/>
  <c r="AI48" i="7"/>
  <c r="AP22" i="7"/>
  <c r="AF55" i="7"/>
  <c r="AL44" i="7"/>
  <c r="AO25" i="7"/>
  <c r="AN33" i="7"/>
  <c r="AN45" i="7"/>
  <c r="AP47" i="7"/>
  <c r="AF44" i="7"/>
  <c r="AA31" i="7"/>
  <c r="AV113" i="7"/>
  <c r="AR32" i="7"/>
  <c r="AU44" i="7"/>
  <c r="AM31" i="7"/>
  <c r="AS48" i="7"/>
  <c r="AL10" i="7"/>
  <c r="AQ52" i="7"/>
  <c r="AQ49" i="7"/>
  <c r="AI45" i="7"/>
  <c r="AC29" i="7"/>
  <c r="AK30" i="7"/>
  <c r="AK35" i="7"/>
  <c r="AQ42" i="7"/>
  <c r="AR48" i="7"/>
  <c r="AQ129" i="7"/>
  <c r="AA128" i="7"/>
  <c r="AG110" i="7"/>
  <c r="AA24" i="7"/>
  <c r="AK7" i="7"/>
  <c r="AG13" i="7"/>
  <c r="AO115" i="7"/>
  <c r="Z31" i="7"/>
  <c r="AP43" i="7"/>
  <c r="AU14" i="7"/>
  <c r="AT53" i="7"/>
  <c r="AA140" i="7"/>
  <c r="AK139" i="7"/>
  <c r="AP141" i="7"/>
  <c r="AN127" i="7"/>
  <c r="AV19" i="7"/>
  <c r="AC51" i="7"/>
  <c r="AQ29" i="7"/>
  <c r="AN24" i="7"/>
  <c r="AR11" i="7"/>
  <c r="Y28" i="7"/>
  <c r="AO49" i="7"/>
  <c r="AL55" i="7"/>
  <c r="AR33" i="7"/>
  <c r="AI14" i="7"/>
  <c r="AU38" i="7"/>
  <c r="AP34" i="7"/>
  <c r="AK44" i="7"/>
  <c r="AJ52" i="7"/>
  <c r="AL7" i="7"/>
  <c r="Y41" i="7"/>
  <c r="AH32" i="7"/>
  <c r="AC56" i="7"/>
  <c r="AS44" i="7"/>
  <c r="AK34" i="7"/>
  <c r="AO37" i="7"/>
  <c r="AC45" i="7"/>
  <c r="AF32" i="7"/>
  <c r="AV52" i="7"/>
  <c r="AT15" i="7"/>
  <c r="AV48" i="7"/>
  <c r="AE38" i="7"/>
  <c r="AK51" i="7"/>
  <c r="AB36" i="7"/>
  <c r="Y32" i="7"/>
  <c r="AC36" i="7"/>
  <c r="AU21" i="7"/>
  <c r="AL19" i="7"/>
  <c r="AS120" i="7"/>
  <c r="AM19" i="7"/>
  <c r="AK49" i="7"/>
  <c r="AV29" i="7"/>
  <c r="AA46" i="7"/>
  <c r="AW33" i="7"/>
  <c r="AF113" i="7"/>
  <c r="AU135" i="7"/>
  <c r="AM43" i="7"/>
  <c r="AM11" i="7"/>
  <c r="AI27" i="7"/>
  <c r="AU10" i="7"/>
  <c r="AE130" i="7"/>
  <c r="Z137" i="7"/>
  <c r="AF135" i="7"/>
  <c r="AR137" i="7"/>
  <c r="AF14" i="7"/>
  <c r="AH35" i="7"/>
  <c r="AM27" i="7"/>
  <c r="AW43" i="7"/>
  <c r="AW29" i="7"/>
  <c r="AW115" i="7"/>
  <c r="AJ122" i="7"/>
  <c r="AO26" i="7"/>
  <c r="AR41" i="7"/>
  <c r="AA132" i="7"/>
  <c r="AA117" i="7"/>
  <c r="AP121" i="7"/>
  <c r="AF130" i="7"/>
  <c r="AJ51" i="7"/>
  <c r="Z21" i="7"/>
  <c r="AM29" i="7"/>
  <c r="AJ53" i="7"/>
  <c r="AQ37" i="7"/>
  <c r="AB46" i="7"/>
  <c r="AJ21" i="7"/>
  <c r="Y16" i="7"/>
  <c r="AO12" i="7"/>
  <c r="AQ41" i="7"/>
  <c r="AT30" i="7"/>
  <c r="Y27" i="7"/>
  <c r="AK47" i="7"/>
  <c r="AV15" i="7"/>
  <c r="AV39" i="7"/>
  <c r="AU12" i="7"/>
  <c r="AP21" i="7"/>
  <c r="AI34" i="7"/>
  <c r="AS13" i="7"/>
  <c r="AG52" i="7"/>
  <c r="Z8" i="7"/>
  <c r="AP26" i="7"/>
  <c r="AC9" i="7"/>
  <c r="AM49" i="7"/>
  <c r="AU122" i="7"/>
  <c r="AP35" i="7"/>
  <c r="Z9" i="7"/>
  <c r="AJ33" i="7"/>
  <c r="AJ16" i="7"/>
  <c r="AG14" i="7"/>
  <c r="AT35" i="7"/>
  <c r="AE44" i="7"/>
  <c r="AV22" i="7"/>
  <c r="AS38" i="7"/>
  <c r="AR35" i="7"/>
  <c r="AT8" i="7"/>
  <c r="Z36" i="7"/>
  <c r="AT52" i="7"/>
  <c r="Z52" i="7"/>
  <c r="AS136" i="7"/>
  <c r="Z38" i="7"/>
  <c r="AW54" i="7"/>
  <c r="AO23" i="7"/>
  <c r="AA28" i="7"/>
  <c r="AL126" i="7"/>
  <c r="AG126" i="7"/>
  <c r="AJ126" i="7"/>
  <c r="AH132" i="7"/>
  <c r="AH11" i="7"/>
  <c r="AO15" i="7"/>
  <c r="AU51" i="7"/>
  <c r="AV140" i="7"/>
  <c r="AH18" i="7"/>
  <c r="AG23" i="7"/>
  <c r="AM129" i="7"/>
  <c r="AL128" i="7"/>
  <c r="AT140" i="7"/>
  <c r="AV12" i="7"/>
  <c r="AW12" i="7"/>
  <c r="AG38" i="7"/>
  <c r="AT41" i="7"/>
  <c r="AV126" i="7"/>
  <c r="Y135" i="7"/>
  <c r="AU131" i="7"/>
  <c r="AA37" i="7"/>
  <c r="AU41" i="7"/>
  <c r="AC30" i="7"/>
  <c r="AN31" i="7"/>
  <c r="AP7" i="7"/>
  <c r="AE55" i="7"/>
  <c r="AM56" i="7"/>
  <c r="AJ32" i="7"/>
  <c r="AK24" i="7"/>
  <c r="AJ30" i="7"/>
  <c r="AF50" i="7"/>
  <c r="AH53" i="7"/>
  <c r="AO45" i="7"/>
  <c r="AP19" i="7"/>
  <c r="AE50" i="7"/>
  <c r="AM23" i="7"/>
  <c r="AI19" i="7"/>
  <c r="AW13" i="7"/>
  <c r="AB45" i="7"/>
  <c r="AS35" i="7"/>
  <c r="AM45" i="7"/>
  <c r="AW9" i="7"/>
  <c r="AL25" i="7"/>
  <c r="AA40" i="7"/>
  <c r="AU45" i="7"/>
  <c r="AA14" i="7"/>
  <c r="AL39" i="7"/>
  <c r="AV27" i="7"/>
  <c r="AO55" i="7"/>
  <c r="AP116" i="7"/>
  <c r="AH39" i="7"/>
  <c r="AW51" i="7"/>
  <c r="AR49" i="7"/>
  <c r="AW57" i="7"/>
  <c r="AB50" i="7"/>
  <c r="AT28" i="7"/>
  <c r="Z18" i="7"/>
  <c r="Z138" i="7"/>
  <c r="AE134" i="7"/>
  <c r="AC54" i="7"/>
  <c r="AV7" i="7"/>
  <c r="Z30" i="7"/>
  <c r="AW38" i="7"/>
  <c r="AR55" i="7"/>
  <c r="AB129" i="7"/>
  <c r="AL134" i="7"/>
  <c r="Y36" i="7"/>
  <c r="AC34" i="7"/>
  <c r="Y130" i="7"/>
  <c r="AM133" i="7"/>
  <c r="AH8" i="7"/>
  <c r="AK129" i="7"/>
  <c r="Z139" i="7"/>
  <c r="AJ25" i="7"/>
  <c r="AL9" i="7"/>
  <c r="AB42" i="7"/>
  <c r="AV55" i="7"/>
  <c r="AL53" i="7"/>
  <c r="AR40" i="7"/>
  <c r="Y33" i="7"/>
  <c r="Z51" i="7"/>
  <c r="AU49" i="7"/>
  <c r="AA13" i="7"/>
  <c r="AN48" i="7"/>
  <c r="AO27" i="7"/>
  <c r="AS46" i="7"/>
  <c r="AR54" i="7"/>
  <c r="AG43" i="7"/>
  <c r="AC43" i="7"/>
  <c r="AR21" i="7"/>
  <c r="AG31" i="7"/>
  <c r="AI25" i="7"/>
  <c r="AM26" i="7"/>
  <c r="AC53" i="7"/>
  <c r="AU35" i="7"/>
  <c r="AE37" i="7"/>
  <c r="AM35" i="7"/>
  <c r="AQ33" i="7"/>
  <c r="AF34" i="7"/>
  <c r="AS11" i="7"/>
  <c r="AR42" i="7"/>
  <c r="Z45" i="7"/>
  <c r="AO34" i="7"/>
  <c r="AI35" i="7"/>
  <c r="AL18" i="7"/>
  <c r="AW135" i="7"/>
  <c r="AR30" i="7"/>
  <c r="AR52" i="7"/>
  <c r="AN39" i="7"/>
  <c r="AR24" i="7"/>
  <c r="AU34" i="7"/>
  <c r="AL132" i="7"/>
  <c r="AO129" i="7"/>
  <c r="AE115" i="7"/>
  <c r="AG8" i="7"/>
  <c r="AB26" i="7"/>
  <c r="AT136" i="7"/>
  <c r="AJ138" i="7"/>
  <c r="AL119" i="7"/>
  <c r="AO114" i="7"/>
  <c r="AO126" i="7"/>
  <c r="AI38" i="7"/>
  <c r="AG36" i="7"/>
  <c r="Y31" i="7"/>
  <c r="AF21" i="7"/>
  <c r="Z114" i="7"/>
  <c r="AA123" i="7"/>
  <c r="AW130" i="7"/>
  <c r="AE133" i="7"/>
  <c r="AO38" i="7"/>
  <c r="AH13" i="7"/>
  <c r="AV38" i="7"/>
  <c r="AU25" i="7"/>
  <c r="AH43" i="7"/>
  <c r="Z43" i="7"/>
  <c r="AI49" i="7"/>
  <c r="AR50" i="7"/>
  <c r="AR47" i="7"/>
  <c r="AG12" i="7"/>
  <c r="AA16" i="7"/>
  <c r="AF24" i="7"/>
  <c r="AA22" i="7"/>
  <c r="AC35" i="7"/>
  <c r="AG21" i="7"/>
  <c r="AB44" i="7"/>
  <c r="AT13" i="7"/>
  <c r="AS42" i="7"/>
  <c r="AK41" i="7"/>
  <c r="AS16" i="7"/>
  <c r="AC21" i="7"/>
  <c r="AM10" i="7"/>
  <c r="AS52" i="7"/>
  <c r="AC25" i="7"/>
  <c r="AG15" i="7"/>
  <c r="AM39" i="7"/>
  <c r="AQ47" i="7"/>
  <c r="AO56" i="7"/>
  <c r="AC16" i="7"/>
  <c r="AA23" i="7"/>
  <c r="AT134" i="7"/>
  <c r="AN35" i="7"/>
  <c r="AI46" i="7"/>
  <c r="AT36" i="7"/>
  <c r="AN126" i="7"/>
  <c r="AH24" i="7"/>
  <c r="AK12" i="7"/>
  <c r="AK137" i="7"/>
  <c r="AF122" i="7"/>
  <c r="AH16" i="7"/>
  <c r="AK16" i="7"/>
  <c r="AR36" i="7"/>
  <c r="AU47" i="7"/>
  <c r="AT16" i="7"/>
  <c r="AA26" i="7"/>
  <c r="Y37" i="7"/>
  <c r="AV49" i="7"/>
  <c r="AU54" i="7"/>
  <c r="AR15" i="7"/>
  <c r="AF22" i="7"/>
  <c r="AP50" i="7"/>
  <c r="AU11" i="7"/>
  <c r="AR37" i="7"/>
  <c r="Y54" i="7"/>
  <c r="AA133" i="7"/>
  <c r="AB48" i="7"/>
  <c r="Z11" i="7"/>
  <c r="AH29" i="7"/>
  <c r="AT21" i="7"/>
  <c r="AA21" i="7"/>
  <c r="AF13" i="7"/>
  <c r="AE40" i="7"/>
  <c r="AE46" i="7"/>
  <c r="AS54" i="7"/>
  <c r="AU23" i="7"/>
  <c r="AP41" i="7"/>
  <c r="AG35" i="7"/>
  <c r="AI21" i="7"/>
  <c r="AW14" i="7"/>
  <c r="AV42" i="7"/>
  <c r="AO54" i="7"/>
  <c r="AK26" i="7"/>
  <c r="AW56" i="7"/>
  <c r="AM14" i="7"/>
  <c r="AG139" i="7"/>
  <c r="AK52" i="7"/>
  <c r="Z125" i="7"/>
  <c r="AH131" i="7"/>
  <c r="AE30" i="7"/>
  <c r="AF7" i="7"/>
  <c r="AH129" i="7"/>
  <c r="AE141" i="7"/>
  <c r="AV31" i="7"/>
  <c r="AC115" i="7"/>
  <c r="Y134" i="7"/>
  <c r="AB123" i="7"/>
  <c r="AP122" i="7"/>
  <c r="AB131" i="7"/>
  <c r="AS39" i="7"/>
  <c r="AL22" i="7"/>
  <c r="AW131" i="7"/>
  <c r="AR134" i="7"/>
  <c r="AW113" i="7"/>
  <c r="AJ45" i="7"/>
  <c r="AC110" i="7"/>
  <c r="Y38" i="7"/>
  <c r="AO43" i="7"/>
  <c r="AK140" i="7"/>
  <c r="AV141" i="7"/>
  <c r="AG119" i="7"/>
  <c r="AP126" i="7"/>
  <c r="AU53" i="7"/>
  <c r="AW31" i="7"/>
  <c r="Z12" i="7"/>
  <c r="AA112" i="7"/>
  <c r="AI127" i="7"/>
  <c r="AT110" i="7"/>
  <c r="AO141" i="7"/>
  <c r="Z122" i="7"/>
  <c r="AI134" i="7"/>
  <c r="AM16" i="7"/>
  <c r="AH7" i="7"/>
  <c r="AN51" i="7"/>
  <c r="AV56" i="7"/>
  <c r="AJ41" i="7"/>
  <c r="AG137" i="7"/>
  <c r="AE113" i="7"/>
  <c r="AQ132" i="7"/>
  <c r="AS23" i="7"/>
  <c r="AU13" i="7"/>
  <c r="AC137" i="7"/>
  <c r="AU140" i="7"/>
  <c r="AM138" i="7"/>
  <c r="AK11" i="7"/>
  <c r="AA11" i="7"/>
  <c r="AR127" i="7"/>
  <c r="Z126" i="7"/>
  <c r="AS114" i="7"/>
  <c r="AO118" i="7"/>
  <c r="AL56" i="7"/>
  <c r="AH36" i="7"/>
  <c r="AW10" i="7"/>
  <c r="AU116" i="7"/>
  <c r="AR56" i="7"/>
  <c r="AK45" i="7"/>
  <c r="AR129" i="7"/>
  <c r="AR121" i="7"/>
  <c r="AV110" i="7"/>
  <c r="AJ8" i="7"/>
  <c r="AP45" i="7"/>
  <c r="AW48" i="7"/>
  <c r="AM127" i="7"/>
  <c r="Y13" i="7"/>
  <c r="AW110" i="7"/>
  <c r="AA130" i="7"/>
  <c r="AR44" i="7"/>
  <c r="AS113" i="7"/>
  <c r="AL133" i="7"/>
  <c r="AL130" i="7"/>
  <c r="Y19" i="7"/>
  <c r="AV21" i="7"/>
  <c r="AM38" i="7"/>
  <c r="AL121" i="7"/>
  <c r="AI129" i="7"/>
  <c r="AT138" i="7"/>
  <c r="AV8" i="7"/>
  <c r="AH139" i="7"/>
  <c r="AI110" i="7"/>
  <c r="AU57" i="7"/>
  <c r="Y128" i="7"/>
  <c r="Z110" i="7"/>
  <c r="AS131" i="7"/>
  <c r="AO116" i="7"/>
  <c r="AK37" i="7"/>
  <c r="AL30" i="7"/>
  <c r="AJ7" i="7"/>
  <c r="AQ117" i="7"/>
  <c r="AR140" i="7"/>
  <c r="AF114" i="7"/>
  <c r="AS27" i="7"/>
  <c r="AA45" i="7"/>
  <c r="AV50" i="7"/>
  <c r="Y34" i="7"/>
  <c r="AO120" i="7"/>
  <c r="AF116" i="7"/>
  <c r="AO31" i="7"/>
  <c r="AP24" i="7"/>
  <c r="AK25" i="7"/>
  <c r="AG140" i="7"/>
  <c r="AH51" i="7"/>
  <c r="Z127" i="7"/>
  <c r="AM25" i="7"/>
  <c r="AB128" i="7"/>
  <c r="Y45" i="7"/>
  <c r="AS122" i="7"/>
  <c r="AR135" i="7"/>
  <c r="AU139" i="7"/>
  <c r="AJ50" i="7"/>
  <c r="AI115" i="7"/>
  <c r="AJ129" i="7"/>
  <c r="AM137" i="7"/>
  <c r="AE118" i="7"/>
  <c r="AE138" i="7"/>
  <c r="AN117" i="7"/>
  <c r="Y15" i="7"/>
  <c r="AK36" i="7"/>
  <c r="AB141" i="7"/>
  <c r="AS50" i="7"/>
  <c r="AA115" i="7"/>
  <c r="AM12" i="7"/>
  <c r="Z123" i="7"/>
  <c r="AS135" i="7"/>
  <c r="AI47" i="7"/>
  <c r="AC41" i="7"/>
  <c r="AP40" i="7"/>
  <c r="AW129" i="7"/>
  <c r="AR27" i="7"/>
  <c r="AO52" i="7"/>
  <c r="AJ37" i="7"/>
  <c r="AL123" i="7"/>
  <c r="AS110" i="7"/>
  <c r="AS112" i="7"/>
  <c r="AH21" i="7"/>
  <c r="AE131" i="7"/>
  <c r="AF118" i="7"/>
  <c r="AK48" i="7"/>
  <c r="AU136" i="7"/>
  <c r="AB29" i="7"/>
  <c r="AL27" i="7"/>
  <c r="AJ115" i="7"/>
  <c r="AP123" i="7"/>
  <c r="AM118" i="7"/>
  <c r="AR46" i="7"/>
  <c r="AI52" i="7"/>
  <c r="AC121" i="7"/>
  <c r="AQ131" i="7"/>
  <c r="AP55" i="7"/>
  <c r="AT40" i="7"/>
  <c r="Z112" i="7"/>
  <c r="AN113" i="7"/>
  <c r="AI10" i="7"/>
  <c r="AK57" i="7"/>
  <c r="AI116" i="7"/>
  <c r="AL135" i="7"/>
  <c r="AW140" i="7"/>
  <c r="AN121" i="7"/>
  <c r="Y44" i="7"/>
  <c r="Y117" i="7"/>
  <c r="AN137" i="7"/>
  <c r="AI118" i="7"/>
  <c r="AC120" i="7"/>
  <c r="Y113" i="7"/>
  <c r="AQ134" i="7"/>
  <c r="AU134" i="7"/>
  <c r="AW47" i="7"/>
  <c r="AJ44" i="7"/>
  <c r="AB33" i="7"/>
  <c r="AI33" i="7"/>
  <c r="AC46" i="7"/>
  <c r="AU138" i="7"/>
  <c r="AJ127" i="7"/>
  <c r="AG112" i="7"/>
  <c r="AR136" i="7"/>
  <c r="AU112" i="7"/>
  <c r="AW45" i="7"/>
  <c r="AH25" i="7"/>
  <c r="AE45" i="7"/>
  <c r="AG117" i="7"/>
  <c r="AS132" i="7"/>
  <c r="Y120" i="7"/>
  <c r="AC113" i="7"/>
  <c r="Y11" i="7"/>
  <c r="AP29" i="7"/>
  <c r="AJ19" i="7"/>
  <c r="AP25" i="7"/>
  <c r="AL120" i="7"/>
  <c r="AT10" i="7"/>
  <c r="AF10" i="7"/>
  <c r="AR18" i="7"/>
  <c r="AI131" i="7"/>
  <c r="AI112" i="7"/>
  <c r="AL127" i="7"/>
  <c r="AQ113" i="7"/>
  <c r="AG47" i="7"/>
  <c r="AL35" i="7"/>
  <c r="Z34" i="7"/>
  <c r="AA36" i="7"/>
  <c r="AG41" i="7"/>
  <c r="AJ112" i="7"/>
  <c r="AG129" i="7"/>
  <c r="AR43" i="7"/>
  <c r="AA38" i="7"/>
  <c r="AJ13" i="7"/>
  <c r="AJ118" i="7"/>
  <c r="AH136" i="7"/>
  <c r="AN130" i="7"/>
  <c r="AV33" i="7"/>
  <c r="AF46" i="7"/>
  <c r="AM126" i="7"/>
  <c r="AS36" i="7"/>
  <c r="AG133" i="7"/>
  <c r="AO128" i="7"/>
  <c r="AW132" i="7"/>
  <c r="AE53" i="7"/>
  <c r="AA42" i="7"/>
  <c r="AJ39" i="7"/>
  <c r="AC125" i="7"/>
  <c r="AN50" i="7"/>
  <c r="AW126" i="7"/>
  <c r="AT114" i="7"/>
  <c r="AE25" i="7"/>
  <c r="AB122" i="7"/>
  <c r="AW18" i="7"/>
  <c r="AM48" i="7"/>
  <c r="AA125" i="7"/>
  <c r="AH128" i="7"/>
  <c r="AJ136" i="7"/>
  <c r="AA27" i="7"/>
  <c r="AS56" i="7"/>
  <c r="AE42" i="7"/>
  <c r="AB139" i="7"/>
  <c r="AU133" i="7"/>
  <c r="AA34" i="7"/>
  <c r="AS12" i="7"/>
  <c r="AW46" i="7"/>
  <c r="AK15" i="7"/>
  <c r="AF127" i="7"/>
  <c r="AM136" i="7"/>
  <c r="AL117" i="7"/>
  <c r="AG125" i="7"/>
  <c r="AN138" i="7"/>
  <c r="AR14" i="7"/>
  <c r="AM110" i="7"/>
  <c r="AG123" i="7"/>
  <c r="AF26" i="7"/>
  <c r="AM34" i="7"/>
  <c r="AU52" i="7"/>
  <c r="AN131" i="7"/>
  <c r="AL141" i="7"/>
  <c r="AK10" i="7"/>
  <c r="AG34" i="7"/>
  <c r="AV23" i="7"/>
  <c r="AK40" i="7"/>
  <c r="AP119" i="7"/>
  <c r="AM135" i="7"/>
  <c r="AR141" i="7"/>
  <c r="AN34" i="7"/>
  <c r="AP39" i="7"/>
  <c r="AT119" i="7"/>
  <c r="AQ130" i="7"/>
  <c r="AJ141" i="7"/>
  <c r="AI135" i="7"/>
  <c r="AH133" i="7"/>
  <c r="AT132" i="7"/>
  <c r="AC141" i="7"/>
  <c r="AK32" i="7"/>
  <c r="AV122" i="7"/>
  <c r="AM116" i="7"/>
  <c r="AC127" i="7"/>
  <c r="AE137" i="7"/>
  <c r="AU141" i="7"/>
  <c r="AV121" i="7"/>
  <c r="AU18" i="7"/>
  <c r="AM47" i="7"/>
  <c r="AW37" i="7"/>
  <c r="AL54" i="7"/>
  <c r="AL11" i="7"/>
  <c r="AT27" i="7"/>
  <c r="AP23" i="7"/>
  <c r="AE36" i="7"/>
  <c r="AU19" i="7"/>
  <c r="AU26" i="7"/>
  <c r="AN46" i="7"/>
  <c r="AI130" i="7"/>
  <c r="Y112" i="7"/>
  <c r="AS31" i="7"/>
  <c r="AT18" i="7"/>
  <c r="AI53" i="7"/>
  <c r="AQ45" i="7"/>
  <c r="AS128" i="7"/>
  <c r="AO139" i="7"/>
  <c r="AK31" i="7"/>
  <c r="AI50" i="7"/>
  <c r="AJ57" i="7"/>
  <c r="AH137" i="7"/>
  <c r="AS125" i="7"/>
  <c r="AM122" i="7"/>
  <c r="AC129" i="7"/>
  <c r="AH49" i="7"/>
  <c r="AI22" i="7"/>
  <c r="AE48" i="7"/>
  <c r="AF9" i="7"/>
  <c r="Z120" i="7"/>
  <c r="AB134" i="7"/>
  <c r="AH123" i="7"/>
  <c r="AJ11" i="7"/>
  <c r="AU37" i="7"/>
  <c r="AJ117" i="7"/>
  <c r="AU115" i="7"/>
  <c r="AA126" i="7"/>
  <c r="AI140" i="7"/>
  <c r="Y14" i="7"/>
  <c r="AI32" i="7"/>
  <c r="AJ130" i="7"/>
  <c r="AA118" i="7"/>
  <c r="AF129" i="7"/>
  <c r="AG29" i="7"/>
  <c r="AT7" i="7"/>
  <c r="AG49" i="7"/>
  <c r="AQ122" i="7"/>
  <c r="AO123" i="7"/>
  <c r="AK138" i="7"/>
  <c r="AO135" i="7"/>
  <c r="AF25" i="7"/>
  <c r="AH54" i="7"/>
  <c r="AQ22" i="7"/>
  <c r="AO136" i="7"/>
  <c r="AG24" i="7"/>
  <c r="AK128" i="7"/>
  <c r="AI132" i="7"/>
  <c r="Y7" i="7"/>
  <c r="Z47" i="7"/>
  <c r="AP31" i="7"/>
  <c r="AC26" i="7"/>
  <c r="Y30" i="7"/>
  <c r="AU16" i="7"/>
  <c r="AP114" i="7"/>
  <c r="AP46" i="7"/>
  <c r="AP12" i="7"/>
  <c r="AC136" i="7"/>
  <c r="AT26" i="7"/>
  <c r="AC48" i="7"/>
  <c r="AW42" i="7"/>
  <c r="AL116" i="7"/>
  <c r="AA113" i="7"/>
  <c r="AR139" i="7"/>
  <c r="AR29" i="7"/>
  <c r="AH55" i="7"/>
  <c r="AA139" i="7"/>
  <c r="AC133" i="7"/>
  <c r="AP117" i="7"/>
  <c r="AP36" i="7"/>
  <c r="AF29" i="7"/>
  <c r="AB43" i="7"/>
  <c r="AN26" i="7"/>
  <c r="AO121" i="7"/>
  <c r="AT141" i="7"/>
  <c r="AH113" i="7"/>
  <c r="AO110" i="7"/>
  <c r="AR114" i="7"/>
  <c r="AF43" i="7"/>
  <c r="AV51" i="7"/>
  <c r="AN23" i="7"/>
  <c r="AN125" i="7"/>
  <c r="AU130" i="7"/>
  <c r="Y133" i="7"/>
  <c r="AH15" i="7"/>
  <c r="AP33" i="7"/>
  <c r="AL26" i="7"/>
  <c r="AU119" i="7"/>
  <c r="AF133" i="7"/>
  <c r="AE122" i="7"/>
  <c r="AE31" i="7"/>
  <c r="AT12" i="7"/>
  <c r="AP137" i="7"/>
  <c r="AC50" i="7"/>
  <c r="AT38" i="7"/>
  <c r="Y18" i="7"/>
  <c r="AO21" i="7"/>
  <c r="AM140" i="7"/>
  <c r="AM139" i="7"/>
  <c r="AV136" i="7"/>
  <c r="AJ14" i="7"/>
  <c r="AA119" i="7"/>
  <c r="AR110" i="7"/>
  <c r="AL113" i="7"/>
  <c r="AS137" i="7"/>
  <c r="Y123" i="7"/>
  <c r="AQ141" i="7"/>
  <c r="AA135" i="7"/>
  <c r="AB132" i="7"/>
  <c r="AO42" i="7"/>
  <c r="AA43" i="7"/>
  <c r="AF35" i="7"/>
  <c r="AR25" i="7"/>
  <c r="AS138" i="7"/>
  <c r="AC37" i="7"/>
  <c r="AT139" i="7"/>
  <c r="AB35" i="7"/>
  <c r="AG46" i="7"/>
  <c r="Y23" i="7"/>
  <c r="AV26" i="7"/>
  <c r="AN119" i="7"/>
  <c r="AI117" i="7"/>
  <c r="AA19" i="7"/>
  <c r="AQ39" i="7"/>
  <c r="AW118" i="7"/>
  <c r="AM141" i="7"/>
  <c r="AT49" i="7"/>
  <c r="AL37" i="7"/>
  <c r="AA7" i="7"/>
  <c r="AW116" i="7"/>
  <c r="AP125" i="7"/>
  <c r="AA25" i="7"/>
  <c r="AV47" i="7"/>
  <c r="AW8" i="7"/>
  <c r="AA127" i="7"/>
  <c r="AH10" i="7"/>
  <c r="Z15" i="7"/>
  <c r="AV14" i="7"/>
  <c r="Z44" i="7"/>
  <c r="AI139" i="7"/>
  <c r="AW137" i="7"/>
  <c r="AQ128" i="7"/>
  <c r="AW16" i="7"/>
  <c r="AM15" i="7"/>
  <c r="AQ38" i="7"/>
  <c r="AG136" i="7"/>
  <c r="AI43" i="7"/>
  <c r="AO9" i="7"/>
  <c r="Y116" i="7"/>
  <c r="AN135" i="7"/>
  <c r="AM115" i="7"/>
  <c r="AU39" i="7"/>
  <c r="Z48" i="7"/>
  <c r="AJ29" i="7"/>
  <c r="AP127" i="7"/>
  <c r="AV129" i="7"/>
  <c r="AH130" i="7"/>
  <c r="AV134" i="7"/>
  <c r="Y141" i="7"/>
  <c r="AG138" i="7"/>
  <c r="AA44" i="7"/>
  <c r="AB37" i="7"/>
  <c r="AS133" i="7"/>
  <c r="Y57" i="7"/>
  <c r="AJ121" i="7"/>
  <c r="AF31" i="7"/>
  <c r="AU22" i="7"/>
  <c r="AS55" i="7"/>
  <c r="AW50" i="7"/>
  <c r="AN141" i="7"/>
  <c r="AP129" i="7"/>
  <c r="AF11" i="7"/>
  <c r="AL33" i="7"/>
  <c r="AI44" i="7"/>
  <c r="AF53" i="7"/>
  <c r="AC122" i="7"/>
  <c r="AU117" i="7"/>
  <c r="Y131" i="7"/>
  <c r="AT46" i="7"/>
  <c r="AM114" i="7"/>
  <c r="AP37" i="7"/>
  <c r="AG44" i="7"/>
  <c r="AN139" i="7"/>
  <c r="AM128" i="7"/>
  <c r="AR26" i="7"/>
  <c r="AG18" i="7"/>
  <c r="AT54" i="7"/>
  <c r="AH125" i="7"/>
  <c r="AQ126" i="7"/>
  <c r="AQ127" i="7"/>
  <c r="AQ53" i="7"/>
  <c r="AK18" i="7"/>
  <c r="AQ23" i="7"/>
  <c r="AF52" i="7"/>
  <c r="AJ140" i="7"/>
  <c r="AA114" i="7"/>
  <c r="AT120" i="7"/>
  <c r="AH30" i="7"/>
  <c r="AW53" i="7"/>
  <c r="AF110" i="7"/>
  <c r="AL138" i="7"/>
  <c r="AG122" i="7"/>
  <c r="AP52" i="7"/>
  <c r="AL43" i="7"/>
  <c r="AE52" i="7"/>
  <c r="AB140" i="7"/>
  <c r="Y114" i="7"/>
  <c r="AG130" i="7"/>
  <c r="AL122" i="7"/>
  <c r="AN110" i="7"/>
  <c r="AC55" i="7"/>
  <c r="AA30" i="7"/>
  <c r="AJ139" i="7"/>
  <c r="AA41" i="7"/>
  <c r="AU32" i="7"/>
  <c r="AI28" i="7"/>
  <c r="AN49" i="7"/>
  <c r="AV114" i="7"/>
  <c r="AH135" i="7"/>
  <c r="AC128" i="7"/>
  <c r="AG50" i="7"/>
  <c r="AM113" i="7"/>
  <c r="AE33" i="7"/>
  <c r="AJ133" i="7"/>
  <c r="AC126" i="7"/>
  <c r="AB136" i="7"/>
  <c r="AP136" i="7"/>
  <c r="AK43" i="7"/>
  <c r="AF132" i="7"/>
  <c r="AN114" i="7"/>
  <c r="AW15" i="7"/>
  <c r="AU29" i="7"/>
  <c r="AW127" i="7"/>
  <c r="AK136" i="7"/>
  <c r="AL16" i="7"/>
  <c r="AT126" i="7"/>
  <c r="AK14" i="7"/>
  <c r="AJ28" i="7"/>
  <c r="AR130" i="7"/>
  <c r="AB116" i="7"/>
  <c r="AL118" i="7"/>
  <c r="AH31" i="7"/>
  <c r="AW44" i="7"/>
  <c r="AU43" i="7"/>
  <c r="AR51" i="7"/>
  <c r="AS57" i="7"/>
  <c r="AV116" i="7"/>
  <c r="AG25" i="7"/>
  <c r="AU50" i="7"/>
  <c r="AM54" i="7"/>
  <c r="AI13" i="7"/>
  <c r="AP140" i="7"/>
  <c r="AU127" i="7"/>
  <c r="AB118" i="7"/>
  <c r="AI42" i="7"/>
  <c r="AS127" i="7"/>
  <c r="AF138" i="7"/>
  <c r="AC123" i="7"/>
  <c r="AH119" i="7"/>
  <c r="AI122" i="7"/>
  <c r="AS51" i="7"/>
  <c r="AK125" i="7"/>
  <c r="Z115" i="7"/>
  <c r="AV119" i="7"/>
  <c r="AW55" i="7"/>
  <c r="AM117" i="7"/>
  <c r="AA110" i="7"/>
  <c r="AS126" i="7"/>
  <c r="AW52" i="7"/>
  <c r="AR119" i="7"/>
  <c r="Y12" i="7"/>
  <c r="AR138" i="7"/>
  <c r="AN123" i="7"/>
  <c r="Y24" i="7"/>
  <c r="AA35" i="7"/>
  <c r="AK126" i="7"/>
  <c r="AP139" i="7"/>
  <c r="AJ38" i="7"/>
  <c r="AN27" i="7"/>
  <c r="AA10" i="7"/>
  <c r="AJ119" i="7"/>
  <c r="AB135" i="7"/>
  <c r="AH110" i="7"/>
  <c r="AH114" i="7"/>
  <c r="AG132" i="7"/>
  <c r="AJ15" i="7"/>
  <c r="AH34" i="7"/>
  <c r="AP48" i="7"/>
  <c r="AT29" i="7"/>
  <c r="AW23" i="7"/>
  <c r="AB51" i="7"/>
  <c r="AO48" i="7"/>
  <c r="Z121" i="7"/>
  <c r="Z131" i="7"/>
  <c r="AM44" i="7"/>
  <c r="AP56" i="7"/>
  <c r="AW41" i="7"/>
  <c r="AT51" i="7"/>
  <c r="AQ114" i="7"/>
  <c r="AV131" i="7"/>
  <c r="AB119" i="7"/>
  <c r="AS130" i="7"/>
  <c r="AC131" i="7"/>
  <c r="AF19" i="7"/>
  <c r="AJ46" i="7"/>
  <c r="AG37" i="7"/>
  <c r="AT127" i="7"/>
  <c r="AV127" i="7"/>
  <c r="AH127" i="7"/>
  <c r="AU46" i="7"/>
  <c r="AG42" i="7"/>
  <c r="AR133" i="7"/>
  <c r="AM112" i="7"/>
  <c r="Z57" i="7"/>
  <c r="AF141" i="7"/>
  <c r="AH122" i="7"/>
  <c r="AN116" i="7"/>
  <c r="AW24" i="7"/>
  <c r="AA137" i="7"/>
  <c r="Z141" i="7"/>
  <c r="AO53" i="7"/>
  <c r="AV135" i="7"/>
  <c r="AN120" i="7"/>
  <c r="AI57" i="7"/>
  <c r="Y137" i="7"/>
  <c r="AU126" i="7"/>
  <c r="AS119" i="7"/>
  <c r="AM120" i="7"/>
  <c r="AS121" i="7"/>
  <c r="Z50" i="7"/>
  <c r="AF120" i="7"/>
  <c r="AU36" i="7"/>
  <c r="AI114" i="7"/>
  <c r="AW120" i="7"/>
  <c r="Y51" i="7"/>
  <c r="AT116" i="7"/>
  <c r="AR118" i="7"/>
  <c r="AG121" i="7"/>
  <c r="AW117" i="7"/>
  <c r="AQ118" i="7"/>
  <c r="AB113" i="7"/>
  <c r="AL40" i="7"/>
  <c r="AQ25" i="7"/>
  <c r="AT56" i="7"/>
  <c r="AE11" i="7"/>
  <c r="AF12" i="7"/>
  <c r="AC40" i="7"/>
  <c r="AT50" i="7"/>
  <c r="AN56" i="7"/>
  <c r="AE47" i="7"/>
  <c r="AR53" i="7"/>
  <c r="AT43" i="7"/>
  <c r="Z33" i="7"/>
  <c r="AO57" i="7"/>
  <c r="AB127" i="7"/>
  <c r="AM18" i="7"/>
  <c r="AF119" i="7"/>
  <c r="AQ51" i="7"/>
  <c r="AO41" i="7"/>
  <c r="AA9" i="7"/>
  <c r="Z35" i="7"/>
  <c r="AI141" i="7"/>
  <c r="Z118" i="7"/>
  <c r="AO133" i="7"/>
  <c r="AH45" i="7"/>
  <c r="AM121" i="7"/>
  <c r="Z39" i="7"/>
  <c r="AJ135" i="7"/>
  <c r="AT118" i="7"/>
  <c r="AC140" i="7"/>
  <c r="AG48" i="7"/>
  <c r="AJ110" i="7"/>
  <c r="AS116" i="7"/>
  <c r="AM130" i="7"/>
  <c r="AL131" i="7"/>
  <c r="AT14" i="7"/>
  <c r="AH23" i="7"/>
  <c r="AQ57" i="7"/>
  <c r="AF137" i="7"/>
  <c r="AE117" i="7"/>
  <c r="AI24" i="7"/>
  <c r="AW141" i="7"/>
  <c r="AL23" i="7"/>
  <c r="AS118" i="7"/>
  <c r="AI128" i="7"/>
  <c r="AL114" i="7"/>
  <c r="AT128" i="7"/>
  <c r="AO50" i="7"/>
  <c r="AE126" i="7"/>
  <c r="AF121" i="7"/>
  <c r="AI136" i="7"/>
  <c r="Y48" i="7"/>
  <c r="AS117" i="7"/>
  <c r="Z117" i="7"/>
  <c r="Z13" i="7"/>
  <c r="AS33" i="7"/>
  <c r="AR16" i="7"/>
  <c r="AM37" i="7"/>
  <c r="AQ44" i="7"/>
  <c r="AV18" i="7"/>
  <c r="AW49" i="7"/>
  <c r="AW19" i="7"/>
  <c r="Y55" i="7"/>
  <c r="AF15" i="7"/>
  <c r="AS47" i="7"/>
  <c r="AG141" i="7"/>
  <c r="AS141" i="7"/>
  <c r="AL49" i="7"/>
  <c r="Z23" i="7"/>
  <c r="AN129" i="7"/>
  <c r="AC132" i="7"/>
  <c r="Z116" i="7"/>
  <c r="AK55" i="7"/>
  <c r="AN54" i="7"/>
  <c r="AF57" i="7"/>
  <c r="AL24" i="7"/>
  <c r="AL137" i="7"/>
  <c r="AF56" i="7"/>
  <c r="AE120" i="7"/>
  <c r="Z53" i="7"/>
  <c r="AG131" i="7"/>
  <c r="AU27" i="7"/>
  <c r="AB117" i="7"/>
  <c r="AT115" i="7"/>
  <c r="AA121" i="7"/>
  <c r="AV54" i="7"/>
  <c r="AI51" i="7"/>
  <c r="AT135" i="7"/>
  <c r="AP113" i="7"/>
  <c r="AH141" i="7"/>
  <c r="AS115" i="7"/>
  <c r="AC119" i="7"/>
  <c r="AK133" i="7"/>
  <c r="AI123" i="7"/>
  <c r="AI9" i="7"/>
  <c r="AK131" i="7"/>
  <c r="AR112" i="7"/>
  <c r="Y110" i="7"/>
  <c r="Z136" i="7"/>
  <c r="AH44" i="7"/>
  <c r="AL47" i="7"/>
  <c r="AI113" i="7"/>
  <c r="AG118" i="7"/>
  <c r="AO112" i="7"/>
  <c r="AR126" i="7"/>
  <c r="AK39" i="7"/>
  <c r="AR19" i="7"/>
  <c r="AI39" i="7"/>
  <c r="AM21" i="7"/>
  <c r="AK22" i="7"/>
  <c r="AT45" i="7"/>
  <c r="AN38" i="7"/>
  <c r="AV13" i="7"/>
  <c r="AH121" i="7"/>
  <c r="AJ128" i="7"/>
  <c r="AS53" i="7"/>
  <c r="AT44" i="7"/>
  <c r="AB125" i="7"/>
  <c r="AB24" i="7"/>
  <c r="AJ113" i="7"/>
  <c r="AI55" i="7"/>
  <c r="AF37" i="7"/>
  <c r="AA134" i="7"/>
  <c r="AL140" i="7"/>
  <c r="AB138" i="7"/>
  <c r="AN112" i="7"/>
  <c r="Y40" i="7"/>
  <c r="AG135" i="7"/>
  <c r="AO130" i="7"/>
  <c r="Y132" i="7"/>
  <c r="AO122" i="7"/>
  <c r="AE56" i="7"/>
  <c r="AU137" i="7"/>
  <c r="AF139" i="7"/>
  <c r="Y47" i="7"/>
  <c r="AJ40" i="7"/>
  <c r="AJ49" i="7"/>
  <c r="AA33" i="7"/>
  <c r="AN133" i="7"/>
  <c r="AK53" i="7"/>
  <c r="AL38" i="7"/>
  <c r="Z56" i="7"/>
  <c r="AC117" i="7"/>
  <c r="AI137" i="7"/>
  <c r="AI126" i="7"/>
  <c r="AI119" i="7"/>
  <c r="AP133" i="7"/>
  <c r="AA141" i="7"/>
  <c r="AM22" i="7"/>
  <c r="AL46" i="7"/>
  <c r="AS123" i="7"/>
  <c r="AP42" i="7"/>
  <c r="AG39" i="7"/>
  <c r="AM13" i="7"/>
  <c r="AC31" i="7"/>
  <c r="AN13" i="7"/>
  <c r="AJ31" i="7"/>
  <c r="AC52" i="7"/>
  <c r="AW134" i="7"/>
  <c r="AR116" i="7"/>
  <c r="AG28" i="7"/>
  <c r="Y138" i="7"/>
  <c r="AW34" i="7"/>
  <c r="AQ55" i="7"/>
  <c r="AG127" i="7"/>
  <c r="AQ138" i="7"/>
  <c r="AE136" i="7"/>
  <c r="AA56" i="7"/>
  <c r="AA129" i="7"/>
  <c r="AE132" i="7"/>
  <c r="AQ54" i="7"/>
  <c r="AO134" i="7"/>
  <c r="AR122" i="7"/>
  <c r="AH126" i="7"/>
  <c r="AQ35" i="7"/>
  <c r="AU24" i="7"/>
  <c r="AR123" i="7"/>
  <c r="AH27" i="7"/>
  <c r="AC57" i="7"/>
  <c r="Y122" i="7"/>
  <c r="AH117" i="7"/>
  <c r="AP138" i="7"/>
  <c r="AL45" i="7"/>
  <c r="AV137" i="7"/>
  <c r="AW125" i="7"/>
  <c r="AE119" i="7"/>
  <c r="AL139" i="7"/>
  <c r="Z113" i="7"/>
  <c r="AF48" i="7"/>
  <c r="AH115" i="7"/>
  <c r="AI121" i="7"/>
  <c r="AH56" i="7"/>
  <c r="AT39" i="7"/>
  <c r="AG120" i="7"/>
  <c r="AL52" i="7"/>
  <c r="AT55" i="7"/>
  <c r="Z55" i="7"/>
  <c r="AR22" i="7"/>
  <c r="AJ34" i="7"/>
  <c r="AW114" i="7"/>
  <c r="AN57" i="7"/>
  <c r="AV112" i="7"/>
  <c r="AR13" i="7"/>
  <c r="Y9" i="7"/>
  <c r="AN52" i="7"/>
  <c r="AF115" i="7"/>
  <c r="AO137" i="7"/>
  <c r="AH26" i="7"/>
  <c r="Y43" i="7"/>
  <c r="AT121" i="7"/>
  <c r="AU132" i="7"/>
  <c r="AL57" i="7"/>
  <c r="Z54" i="7"/>
  <c r="Z129" i="7"/>
  <c r="AG128" i="7"/>
  <c r="AC130" i="7"/>
  <c r="AQ139" i="7"/>
  <c r="AU56" i="7"/>
  <c r="AM57" i="7"/>
  <c r="AO125" i="7"/>
  <c r="AF136" i="7"/>
  <c r="AS129" i="7"/>
  <c r="AQ133" i="7"/>
  <c r="AB110" i="7"/>
  <c r="AL51" i="7"/>
  <c r="Y121" i="7"/>
  <c r="AH134" i="7"/>
  <c r="AK110" i="7"/>
  <c r="AV138" i="7"/>
  <c r="AC138" i="7"/>
  <c r="AL41" i="7"/>
  <c r="AT112" i="7"/>
  <c r="AR115" i="7"/>
  <c r="AS140" i="7"/>
  <c r="AH112" i="7"/>
  <c r="AF117" i="7"/>
  <c r="AG116" i="7"/>
  <c r="AK135" i="7"/>
  <c r="AI7" i="7"/>
  <c r="AW28" i="7"/>
  <c r="AW30" i="7"/>
  <c r="AB49" i="7"/>
  <c r="AQ48" i="7"/>
  <c r="Z16" i="7"/>
  <c r="AT122" i="7"/>
  <c r="AI8" i="7"/>
  <c r="Z49" i="7"/>
  <c r="AP118" i="7"/>
  <c r="AJ114" i="7"/>
  <c r="AU114" i="7"/>
  <c r="AR10" i="7"/>
  <c r="AU125" i="7"/>
  <c r="AB121" i="7"/>
  <c r="AV132" i="7"/>
  <c r="AP115" i="7"/>
  <c r="AQ116" i="7"/>
  <c r="AR120" i="7"/>
  <c r="Z135" i="7"/>
  <c r="Z134" i="7"/>
  <c r="AR125" i="7"/>
  <c r="AW119" i="7"/>
  <c r="AF51" i="7"/>
  <c r="AA120" i="7"/>
  <c r="AW112" i="7"/>
  <c r="AO131" i="7"/>
  <c r="AB137" i="7"/>
  <c r="AK33" i="7"/>
  <c r="AO113" i="7"/>
  <c r="AI138" i="7"/>
  <c r="AL48" i="7"/>
  <c r="AQ56" i="7"/>
  <c r="AO132" i="7"/>
  <c r="AP132" i="7"/>
  <c r="AQ121" i="7"/>
  <c r="AO117" i="7"/>
  <c r="Y53" i="7"/>
  <c r="AQ125" i="7"/>
  <c r="AK50" i="7"/>
  <c r="AT125" i="7"/>
  <c r="Y140" i="7"/>
  <c r="AB53" i="7"/>
  <c r="AB57" i="7"/>
  <c r="AP120" i="7"/>
  <c r="AJ116" i="7"/>
  <c r="Z40" i="7"/>
  <c r="AO35" i="7"/>
  <c r="AK38" i="7"/>
  <c r="AI29" i="7"/>
  <c r="AB52" i="7"/>
  <c r="AV43" i="7"/>
  <c r="Y49" i="7"/>
  <c r="AA131" i="7"/>
  <c r="AM131" i="7"/>
  <c r="AH120" i="7"/>
  <c r="Z119" i="7"/>
  <c r="AO127" i="7"/>
  <c r="Z132" i="7"/>
  <c r="AJ24" i="7"/>
  <c r="AH116" i="7"/>
  <c r="AJ131" i="7"/>
  <c r="AL136" i="7"/>
  <c r="AV45" i="7"/>
  <c r="Y46" i="7"/>
  <c r="AB112" i="7"/>
  <c r="AM132" i="7"/>
  <c r="AW26" i="7"/>
  <c r="AF128" i="7"/>
  <c r="AW136" i="7"/>
  <c r="AQ140" i="7"/>
  <c r="Z140" i="7"/>
  <c r="AV57" i="7"/>
  <c r="Z133" i="7"/>
  <c r="AW22" i="7"/>
  <c r="AO39" i="7"/>
  <c r="AI36" i="7"/>
  <c r="AM125" i="7"/>
  <c r="AN128" i="7"/>
  <c r="AR113" i="7"/>
  <c r="AC114" i="7"/>
  <c r="Z46" i="7"/>
  <c r="AJ132" i="7"/>
  <c r="AP110" i="7"/>
  <c r="AF54" i="7"/>
  <c r="AQ120" i="7"/>
  <c r="AF140" i="7"/>
  <c r="AL110" i="7"/>
  <c r="AI56" i="7"/>
  <c r="AV118" i="7"/>
  <c r="Y119" i="7"/>
  <c r="AE140" i="7"/>
  <c r="AU110" i="7"/>
  <c r="AN136" i="7"/>
  <c r="Y52" i="7"/>
  <c r="AF112" i="7"/>
  <c r="AR8" i="7"/>
  <c r="AJ47" i="7"/>
  <c r="AR132" i="7"/>
  <c r="AP112" i="7"/>
  <c r="AK134" i="7"/>
  <c r="AU128" i="7"/>
  <c r="AT117" i="7"/>
  <c r="AQ112" i="7"/>
  <c r="AE123" i="7"/>
  <c r="AV53" i="7"/>
  <c r="Z42" i="7"/>
  <c r="AC38" i="7"/>
  <c r="AK141" i="7"/>
  <c r="AO119" i="7"/>
  <c r="AB126" i="7"/>
  <c r="AN140" i="7"/>
  <c r="AS134" i="7"/>
  <c r="AK130" i="7"/>
  <c r="AF126" i="7"/>
  <c r="AQ136" i="7"/>
  <c r="AT131" i="7"/>
  <c r="AT123" i="7"/>
  <c r="Y125" i="7"/>
  <c r="Z41" i="7"/>
  <c r="AQ110" i="7"/>
  <c r="AJ134" i="7"/>
  <c r="AW39" i="7"/>
  <c r="Y39" i="7"/>
  <c r="AO138" i="7"/>
  <c r="AL50" i="7"/>
  <c r="AG114" i="7"/>
  <c r="AH140" i="7"/>
  <c r="AF134" i="7"/>
  <c r="AU118" i="7"/>
  <c r="AK121" i="7"/>
  <c r="AP130" i="7"/>
  <c r="AE127" i="7"/>
  <c r="AS22" i="7"/>
  <c r="AB114" i="7"/>
  <c r="AA32" i="7"/>
  <c r="AW123" i="7"/>
  <c r="AK8" i="7"/>
  <c r="AB115" i="7"/>
  <c r="AU123" i="7"/>
  <c r="Y129" i="7"/>
  <c r="AN134" i="7"/>
  <c r="AR131" i="7"/>
  <c r="AJ125" i="7"/>
  <c r="AM123" i="7"/>
  <c r="AU113" i="7"/>
  <c r="AV139" i="7"/>
  <c r="AU120" i="7"/>
  <c r="AR117" i="7"/>
  <c r="AT137" i="7"/>
  <c r="AK127" i="7"/>
  <c r="AB56" i="7"/>
  <c r="AK42" i="7"/>
  <c r="Z130" i="7"/>
  <c r="AU121" i="7"/>
  <c r="AM32" i="7"/>
  <c r="Z128" i="7"/>
  <c r="AQ123" i="7"/>
  <c r="Y139" i="7"/>
  <c r="AQ119" i="7"/>
  <c r="AN55" i="7"/>
  <c r="AN132" i="7"/>
  <c r="AT113" i="7"/>
  <c r="AU129" i="7"/>
  <c r="AL112" i="7"/>
  <c r="AE121" i="7"/>
  <c r="AV117" i="7"/>
  <c r="AJ120" i="7"/>
  <c r="AE125" i="7"/>
  <c r="AV120" i="7"/>
  <c r="AC112" i="7"/>
  <c r="AL129" i="7"/>
  <c r="Z27" i="7"/>
  <c r="Y22" i="7"/>
  <c r="AJ48" i="7"/>
  <c r="AH46" i="7"/>
  <c r="AT31" i="7"/>
  <c r="AT34" i="7"/>
  <c r="AC116" i="7"/>
  <c r="AH40" i="7"/>
  <c r="AV46" i="7"/>
  <c r="AH118" i="7"/>
  <c r="AA138" i="7"/>
  <c r="AJ18" i="7"/>
  <c r="AW36" i="7"/>
  <c r="AM40" i="7"/>
  <c r="AW122" i="7"/>
  <c r="AV123" i="7"/>
  <c r="AT129" i="7"/>
  <c r="AW139" i="7"/>
  <c r="AG113" i="7"/>
  <c r="AK28" i="7"/>
  <c r="AL29" i="7"/>
  <c r="AQ137" i="7"/>
  <c r="AG134" i="7"/>
  <c r="AI120" i="7"/>
  <c r="AR57" i="7"/>
  <c r="AC134" i="7"/>
  <c r="AA136" i="7"/>
  <c r="AA122" i="7"/>
  <c r="AK56" i="7"/>
  <c r="Y50" i="7"/>
  <c r="AB133" i="7"/>
  <c r="AF123" i="7"/>
  <c r="AC118" i="7"/>
  <c r="AM119" i="7"/>
  <c r="AL115" i="7"/>
  <c r="AW121" i="7"/>
  <c r="AV115" i="7"/>
  <c r="AI133" i="7"/>
  <c r="AN122" i="7"/>
  <c r="AQ46" i="7"/>
  <c r="AM9" i="7"/>
  <c r="AH47" i="7"/>
  <c r="Z22" i="7"/>
  <c r="AU28" i="7"/>
  <c r="AP134" i="7"/>
  <c r="AB120" i="7"/>
  <c r="AW138" i="7"/>
  <c r="AL14" i="7"/>
  <c r="AS41" i="7"/>
  <c r="AI125" i="7"/>
  <c r="AP49" i="7"/>
  <c r="AH138" i="7"/>
  <c r="AN25" i="7"/>
  <c r="AI54" i="7"/>
  <c r="AT37" i="7"/>
  <c r="AN47" i="7"/>
  <c r="AG115" i="7"/>
  <c r="AN28" i="7"/>
  <c r="AF45" i="7"/>
  <c r="AQ115" i="7"/>
  <c r="AE43" i="7"/>
  <c r="AJ27" i="7"/>
  <c r="AE129" i="7"/>
  <c r="AL36" i="7"/>
  <c r="AH57" i="7"/>
  <c r="AR45" i="7"/>
  <c r="AN32" i="7"/>
  <c r="AV133" i="7"/>
  <c r="AE35" i="7"/>
  <c r="AO13" i="7"/>
  <c r="AG7" i="7"/>
  <c r="Z28" i="7"/>
  <c r="AT11" i="7"/>
  <c r="AM41" i="7"/>
  <c r="AQ24" i="7"/>
  <c r="AQ19" i="7"/>
  <c r="AC7" i="7"/>
  <c r="AG10" i="7"/>
  <c r="AI23" i="7"/>
  <c r="AB13" i="7"/>
  <c r="AQ31" i="7"/>
  <c r="AS14" i="7"/>
  <c r="AP11" i="7"/>
  <c r="AE22" i="7"/>
  <c r="AQ10" i="7"/>
  <c r="AA55" i="7"/>
  <c r="AO14" i="7"/>
  <c r="AT42" i="7"/>
  <c r="AB11" i="7"/>
  <c r="AS19" i="7"/>
  <c r="AH19" i="7"/>
  <c r="AC44" i="7"/>
  <c r="AN19" i="7"/>
  <c r="AN11" i="7"/>
  <c r="AO47" i="7"/>
  <c r="AN10" i="7"/>
  <c r="AQ18" i="7"/>
  <c r="AG11" i="7"/>
  <c r="AO19" i="7"/>
  <c r="AB41" i="7"/>
  <c r="AK54" i="7"/>
  <c r="AE18" i="7"/>
  <c r="AN44" i="7"/>
  <c r="AO22" i="7"/>
  <c r="AB16" i="7"/>
  <c r="AQ8" i="7"/>
  <c r="AN21" i="7"/>
  <c r="AC47" i="7"/>
  <c r="AP14" i="7"/>
  <c r="AE39" i="7"/>
  <c r="AI26" i="7"/>
  <c r="AL12" i="7"/>
  <c r="AC8" i="7"/>
  <c r="AI40" i="7"/>
  <c r="AM51" i="7"/>
  <c r="AC49" i="7"/>
  <c r="AB14" i="7"/>
  <c r="Z24" i="7"/>
  <c r="AV44" i="7"/>
  <c r="AP9" i="7"/>
  <c r="AR7" i="7"/>
  <c r="AU9" i="7"/>
  <c r="AM46" i="7"/>
  <c r="AS30" i="7"/>
  <c r="AN16" i="7"/>
  <c r="AW21" i="7"/>
  <c r="AK9" i="7"/>
  <c r="Z19" i="7"/>
  <c r="AN29" i="7"/>
  <c r="AM33" i="7"/>
  <c r="AH38" i="7"/>
  <c r="AE32" i="7"/>
  <c r="AP13" i="7"/>
  <c r="AA50" i="7"/>
  <c r="AB8" i="7"/>
  <c r="AE139" i="7"/>
  <c r="AV36" i="7"/>
  <c r="AK29" i="7"/>
  <c r="AK46" i="7"/>
  <c r="AN15" i="7"/>
  <c r="AT25" i="7"/>
  <c r="AQ30" i="7"/>
  <c r="AP16" i="7"/>
  <c r="AS29" i="7"/>
  <c r="AM7" i="7"/>
  <c r="AH50" i="7"/>
  <c r="AC33" i="7"/>
  <c r="AO51" i="7"/>
  <c r="AN42" i="7"/>
  <c r="AE34" i="7"/>
  <c r="AS7" i="7"/>
  <c r="AC15" i="7"/>
  <c r="AL8" i="7"/>
  <c r="AC18" i="7"/>
  <c r="AS32" i="7"/>
  <c r="AG9" i="7"/>
  <c r="AS18" i="7"/>
  <c r="AL31" i="7"/>
  <c r="AJ12" i="7"/>
  <c r="AE13" i="7"/>
  <c r="AQ32" i="7"/>
  <c r="AI11" i="7"/>
  <c r="AQ26" i="7"/>
  <c r="AM24" i="7"/>
  <c r="AS139" i="7"/>
  <c r="AO28" i="7"/>
  <c r="AS8" i="7"/>
  <c r="AB12" i="7"/>
  <c r="AC24" i="7"/>
  <c r="AG32" i="7"/>
  <c r="AJ55" i="7"/>
  <c r="AR12" i="7"/>
  <c r="AI12" i="7"/>
  <c r="AN37" i="7"/>
  <c r="AC28" i="7"/>
  <c r="AP18" i="7"/>
  <c r="AO18" i="7"/>
  <c r="AG22" i="7"/>
  <c r="AW27" i="7"/>
  <c r="AV130" i="7"/>
  <c r="AQ27" i="7"/>
  <c r="AM53" i="7"/>
  <c r="AP8" i="7"/>
  <c r="AK23" i="7"/>
  <c r="AT22" i="7"/>
  <c r="AS28" i="7"/>
  <c r="AS49" i="7"/>
  <c r="AC19" i="7"/>
  <c r="AA54" i="7"/>
  <c r="Z14" i="7"/>
  <c r="AC13" i="7"/>
  <c r="AC14" i="7"/>
  <c r="AT24" i="7"/>
  <c r="AT33" i="7"/>
  <c r="AH28" i="7"/>
  <c r="AI18" i="7"/>
  <c r="Z26" i="7"/>
  <c r="AS15" i="7"/>
  <c r="AO16" i="7"/>
  <c r="AU48" i="7"/>
  <c r="AJ22" i="7"/>
  <c r="AE8" i="7"/>
  <c r="AE10" i="7"/>
  <c r="AU42" i="7"/>
  <c r="AL28" i="7"/>
  <c r="AO36" i="7"/>
  <c r="AP57" i="7"/>
  <c r="AP15" i="7"/>
  <c r="AQ15" i="7"/>
  <c r="AO29" i="7"/>
  <c r="AQ21" i="7"/>
  <c r="AO11" i="7"/>
  <c r="AE14" i="7"/>
  <c r="AH12" i="7"/>
  <c r="AE26" i="7"/>
  <c r="AM55" i="7"/>
  <c r="AJ42" i="7"/>
  <c r="AC12" i="7"/>
  <c r="AK21" i="7"/>
  <c r="AE29" i="7"/>
  <c r="AB9" i="7"/>
  <c r="AL32" i="7"/>
  <c r="AP10" i="7"/>
  <c r="AF47" i="7"/>
  <c r="AV11" i="7"/>
  <c r="AL34" i="7"/>
  <c r="AN22" i="7"/>
  <c r="AE12" i="7"/>
  <c r="AG40" i="7"/>
  <c r="AR9" i="7"/>
  <c r="AT48" i="7"/>
  <c r="AA48" i="7"/>
  <c r="Z25" i="7"/>
  <c r="AH37" i="7"/>
  <c r="AF36" i="7"/>
  <c r="AG16" i="7"/>
  <c r="AR39" i="7"/>
  <c r="Z37" i="7"/>
  <c r="AR23" i="7"/>
  <c r="AB25" i="7"/>
  <c r="AF18" i="7"/>
  <c r="AS9" i="7"/>
  <c r="AJ23" i="7"/>
  <c r="AF16" i="7"/>
  <c r="AO7" i="7"/>
  <c r="AG33" i="7"/>
  <c r="AR28" i="7"/>
  <c r="AC11" i="7"/>
  <c r="AO30" i="7"/>
  <c r="AW7" i="7"/>
  <c r="AS24" i="7"/>
  <c r="AS45" i="7"/>
  <c r="AJ54" i="7"/>
  <c r="AB7" i="7"/>
  <c r="AN14" i="7"/>
  <c r="AN18" i="7"/>
  <c r="AQ13" i="7"/>
  <c r="AE9" i="7"/>
  <c r="AN7" i="7"/>
  <c r="AQ11" i="7"/>
  <c r="AB10" i="7"/>
  <c r="AE19" i="7"/>
  <c r="AC10" i="7"/>
  <c r="AN9" i="7"/>
  <c r="AN8" i="7"/>
  <c r="AE16" i="7"/>
  <c r="AE15" i="7"/>
  <c r="AH22" i="7"/>
  <c r="AB15" i="7"/>
  <c r="AQ7" i="7"/>
  <c r="AQ12" i="7"/>
  <c r="AQ16" i="7"/>
  <c r="AQ14" i="7"/>
  <c r="AG27" i="7"/>
  <c r="AE21" i="7"/>
  <c r="AE7" i="7"/>
  <c r="AO8" i="7"/>
  <c r="AN12" i="7"/>
  <c r="AS25" i="7"/>
  <c r="G30" i="13" l="1"/>
  <c r="F30" i="13"/>
  <c r="G29" i="13"/>
  <c r="F29" i="13"/>
  <c r="E8" i="7"/>
  <c r="E106" i="7"/>
  <c r="E18" i="7"/>
  <c r="E16" i="7"/>
  <c r="E56" i="7"/>
  <c r="E15" i="7"/>
  <c r="E12" i="7"/>
  <c r="E10" i="7"/>
  <c r="E54" i="7"/>
  <c r="E108" i="7"/>
  <c r="E29" i="7"/>
  <c r="E33" i="7"/>
  <c r="E35" i="7"/>
  <c r="E46" i="7"/>
  <c r="E80" i="7"/>
  <c r="E131" i="7"/>
  <c r="E84" i="7"/>
  <c r="E39" i="7"/>
  <c r="E82" i="7"/>
  <c r="E50" i="7"/>
  <c r="E112" i="7"/>
  <c r="E99" i="7"/>
  <c r="E31" i="7"/>
  <c r="E134" i="7"/>
  <c r="E34" i="7"/>
  <c r="E125" i="7"/>
  <c r="E66" i="7"/>
  <c r="E51" i="7"/>
  <c r="E89" i="7"/>
  <c r="E122" i="7"/>
  <c r="E135" i="7"/>
  <c r="E109" i="7"/>
  <c r="E67" i="7"/>
  <c r="E110" i="7"/>
  <c r="E127" i="7"/>
  <c r="E83" i="7"/>
  <c r="E13" i="7"/>
  <c r="E28" i="7"/>
  <c r="E27" i="7"/>
  <c r="E88" i="7"/>
  <c r="E103" i="7"/>
  <c r="E130" i="7"/>
  <c r="E71" i="7"/>
  <c r="E48" i="7"/>
  <c r="E90" i="7"/>
  <c r="E96" i="7"/>
  <c r="E25" i="7"/>
  <c r="E114" i="7"/>
  <c r="E133" i="7"/>
  <c r="E69" i="7"/>
  <c r="E40" i="7"/>
  <c r="E30" i="7"/>
  <c r="E79" i="7"/>
  <c r="E128" i="7"/>
  <c r="E120" i="7"/>
  <c r="E24" i="7"/>
  <c r="E102" i="7"/>
  <c r="E111" i="7"/>
  <c r="E36" i="7"/>
  <c r="E42" i="7"/>
  <c r="E115" i="7"/>
  <c r="E119" i="7"/>
  <c r="E55" i="7"/>
  <c r="E137" i="7"/>
  <c r="E73" i="7"/>
  <c r="E9" i="7"/>
  <c r="E11" i="7"/>
  <c r="E37" i="7"/>
  <c r="E107" i="7"/>
  <c r="E136" i="7"/>
  <c r="E19" i="7"/>
  <c r="E65" i="7"/>
  <c r="E98" i="7"/>
  <c r="E94" i="7"/>
  <c r="E100" i="7"/>
  <c r="E23" i="7"/>
  <c r="E117" i="7"/>
  <c r="E86" i="7"/>
  <c r="E68" i="7"/>
  <c r="E132" i="7"/>
  <c r="E44" i="7"/>
  <c r="E104" i="7"/>
  <c r="E118" i="7"/>
  <c r="E43" i="7"/>
  <c r="E138" i="7"/>
  <c r="E75" i="7"/>
  <c r="E78" i="7"/>
  <c r="E139" i="7"/>
  <c r="E121" i="7"/>
  <c r="E92" i="7"/>
  <c r="E41" i="7"/>
  <c r="E95" i="7"/>
  <c r="E87" i="7"/>
  <c r="E126" i="7"/>
  <c r="E57" i="7"/>
  <c r="E38" i="7"/>
  <c r="E91" i="7"/>
  <c r="E14" i="7"/>
  <c r="E47" i="7"/>
  <c r="E53" i="7"/>
  <c r="E22" i="7"/>
  <c r="E123" i="7"/>
  <c r="E49" i="7"/>
  <c r="E141" i="7"/>
  <c r="E74" i="7"/>
  <c r="E52" i="7"/>
  <c r="E140" i="7"/>
  <c r="E70" i="7"/>
  <c r="E129" i="7"/>
  <c r="E101" i="7"/>
  <c r="E45" i="7"/>
  <c r="E61" i="7"/>
  <c r="E64" i="7"/>
  <c r="E32" i="7"/>
  <c r="E59" i="7"/>
  <c r="E76" i="7"/>
  <c r="E60" i="7"/>
  <c r="E105" i="7"/>
  <c r="E77" i="7"/>
  <c r="E97" i="7"/>
  <c r="E113" i="7"/>
  <c r="E72" i="7"/>
  <c r="E85" i="7"/>
  <c r="E26" i="7"/>
  <c r="E116" i="7"/>
  <c r="F7" i="7"/>
  <c r="E7" i="7"/>
  <c r="F8" i="7"/>
  <c r="L91" i="7"/>
  <c r="L105" i="7"/>
  <c r="AX2" i="3"/>
  <c r="AY3" i="3"/>
  <c r="L108" i="7"/>
  <c r="L139" i="7"/>
  <c r="L7" i="7"/>
  <c r="L37" i="7"/>
  <c r="L123" i="7"/>
  <c r="L74" i="7"/>
  <c r="L111" i="7"/>
  <c r="L121" i="7"/>
  <c r="L36" i="7"/>
  <c r="L76" i="7"/>
  <c r="L12" i="7"/>
  <c r="L94" i="7"/>
  <c r="L82" i="7"/>
  <c r="L55" i="7"/>
  <c r="L136" i="7"/>
  <c r="L47" i="7"/>
  <c r="L13" i="7"/>
  <c r="L19" i="7"/>
  <c r="L65" i="7"/>
  <c r="L46" i="7"/>
  <c r="L80" i="7"/>
  <c r="L131" i="7"/>
  <c r="L84" i="7"/>
  <c r="L39" i="7"/>
  <c r="L69" i="7"/>
  <c r="L40" i="7"/>
  <c r="L30" i="7"/>
  <c r="L79" i="7"/>
  <c r="L128" i="7"/>
  <c r="L75" i="7"/>
  <c r="L78" i="7"/>
  <c r="L92" i="7"/>
  <c r="L41" i="7"/>
  <c r="L95" i="7"/>
  <c r="L87" i="7"/>
  <c r="L137" i="7"/>
  <c r="L93" i="7"/>
  <c r="L73" i="7"/>
  <c r="L140" i="7"/>
  <c r="L98" i="7"/>
  <c r="L134" i="7"/>
  <c r="L117" i="7"/>
  <c r="L28" i="7"/>
  <c r="L54" i="7"/>
  <c r="L53" i="7"/>
  <c r="L106" i="7"/>
  <c r="L90" i="7"/>
  <c r="L96" i="7"/>
  <c r="L25" i="7"/>
  <c r="L114" i="7"/>
  <c r="L15" i="7"/>
  <c r="L68" i="7"/>
  <c r="L132" i="7"/>
  <c r="L44" i="7"/>
  <c r="L104" i="7"/>
  <c r="L118" i="7"/>
  <c r="L8" i="7"/>
  <c r="L64" i="7"/>
  <c r="L32" i="7"/>
  <c r="L59" i="7"/>
  <c r="L77" i="7"/>
  <c r="L97" i="7"/>
  <c r="L9" i="7"/>
  <c r="L126" i="7"/>
  <c r="L57" i="7"/>
  <c r="L38" i="7"/>
  <c r="L18" i="7"/>
  <c r="L135" i="7"/>
  <c r="L22" i="7"/>
  <c r="L133" i="7"/>
  <c r="L27" i="7"/>
  <c r="L29" i="7"/>
  <c r="L33" i="7"/>
  <c r="L35" i="7"/>
  <c r="L100" i="7"/>
  <c r="L23" i="7"/>
  <c r="L86" i="7"/>
  <c r="L14" i="7"/>
  <c r="L70" i="7"/>
  <c r="L129" i="7"/>
  <c r="L45" i="7"/>
  <c r="L61" i="7"/>
  <c r="L10" i="7"/>
  <c r="L34" i="7"/>
  <c r="L125" i="7"/>
  <c r="L66" i="7"/>
  <c r="L51" i="7"/>
  <c r="L89" i="7"/>
  <c r="L122" i="7"/>
  <c r="L109" i="7"/>
  <c r="L72" i="7"/>
  <c r="L85" i="7"/>
  <c r="L26" i="7"/>
  <c r="L116" i="7"/>
  <c r="L60" i="7"/>
  <c r="L101" i="7"/>
  <c r="L138" i="7"/>
  <c r="L56" i="7"/>
  <c r="L16" i="7"/>
  <c r="L99" i="7"/>
  <c r="L113" i="7"/>
  <c r="L107" i="7"/>
  <c r="L88" i="7"/>
  <c r="L103" i="7"/>
  <c r="L130" i="7"/>
  <c r="L71" i="7"/>
  <c r="L48" i="7"/>
  <c r="L49" i="7"/>
  <c r="L141" i="7"/>
  <c r="L52" i="7"/>
  <c r="L11" i="7"/>
  <c r="L50" i="7"/>
  <c r="L112" i="7"/>
  <c r="L31" i="7"/>
  <c r="L43" i="7"/>
  <c r="L120" i="7"/>
  <c r="L24" i="7"/>
  <c r="L102" i="7"/>
  <c r="L42" i="7"/>
  <c r="L115" i="7"/>
  <c r="L119" i="7"/>
  <c r="L67" i="7"/>
  <c r="L110" i="7"/>
  <c r="L127" i="7"/>
  <c r="L83" i="7"/>
  <c r="F107" i="7"/>
  <c r="F83" i="7"/>
  <c r="F41" i="7"/>
  <c r="F42" i="7"/>
  <c r="F91" i="7"/>
  <c r="F36" i="7"/>
  <c r="F128" i="7"/>
  <c r="F111" i="7"/>
  <c r="F43" i="7"/>
  <c r="F26" i="7"/>
  <c r="F70" i="7"/>
  <c r="F110" i="7"/>
  <c r="F19" i="7"/>
  <c r="F13" i="7"/>
  <c r="F116" i="7"/>
  <c r="F45" i="7"/>
  <c r="F95" i="7"/>
  <c r="F140" i="7"/>
  <c r="F71" i="7"/>
  <c r="F9" i="7"/>
  <c r="F99" i="7"/>
  <c r="F47" i="7"/>
  <c r="F49" i="7"/>
  <c r="F115" i="7"/>
  <c r="F98" i="7"/>
  <c r="F16" i="7"/>
  <c r="F100" i="7"/>
  <c r="F130" i="7"/>
  <c r="F114" i="7"/>
  <c r="F10" i="7"/>
  <c r="F54" i="7"/>
  <c r="F122" i="7"/>
  <c r="F65" i="7"/>
  <c r="F89" i="7"/>
  <c r="F96" i="7"/>
  <c r="F139" i="7"/>
  <c r="F50" i="7"/>
  <c r="F119" i="7"/>
  <c r="F34" i="7"/>
  <c r="F112" i="7"/>
  <c r="F104" i="7"/>
  <c r="F127" i="7"/>
  <c r="F12" i="7"/>
  <c r="F56" i="7"/>
  <c r="F86" i="7"/>
  <c r="F18" i="7"/>
  <c r="F92" i="7"/>
  <c r="F46" i="7"/>
  <c r="F32" i="7"/>
  <c r="F69" i="7"/>
  <c r="F14" i="7"/>
  <c r="F125" i="7"/>
  <c r="F80" i="7"/>
  <c r="F101" i="7"/>
  <c r="F90" i="7"/>
  <c r="F60" i="7"/>
  <c r="F37" i="7"/>
  <c r="F93" i="7"/>
  <c r="F85" i="7"/>
  <c r="F61" i="7"/>
  <c r="F94" i="7"/>
  <c r="F23" i="7"/>
  <c r="F74" i="7"/>
  <c r="F48" i="7"/>
  <c r="F105" i="7"/>
  <c r="F57" i="7"/>
  <c r="F113" i="7"/>
  <c r="F109" i="7"/>
  <c r="F136" i="7"/>
  <c r="F30" i="7"/>
  <c r="F44" i="7"/>
  <c r="F59" i="7"/>
  <c r="F118" i="7"/>
  <c r="F40" i="7"/>
  <c r="F25" i="7"/>
  <c r="F39" i="7"/>
  <c r="F123" i="7"/>
  <c r="F88" i="7"/>
  <c r="F133" i="7"/>
  <c r="F52" i="7"/>
  <c r="F106" i="7"/>
  <c r="F121" i="7"/>
  <c r="F72" i="7"/>
  <c r="F120" i="7"/>
  <c r="F76" i="7"/>
  <c r="F137" i="7"/>
  <c r="F108" i="7"/>
  <c r="F82" i="7"/>
  <c r="F53" i="7"/>
  <c r="F79" i="7"/>
  <c r="F138" i="7"/>
  <c r="F11" i="7"/>
  <c r="F27" i="7"/>
  <c r="F75" i="7"/>
  <c r="F67" i="7"/>
  <c r="F66" i="7"/>
  <c r="F29" i="7"/>
  <c r="F38" i="7"/>
  <c r="F87" i="7"/>
  <c r="F102" i="7"/>
  <c r="F35" i="7"/>
  <c r="F141" i="7"/>
  <c r="F73" i="7"/>
  <c r="F132" i="7"/>
  <c r="F97" i="7"/>
  <c r="F84" i="7"/>
  <c r="F117" i="7"/>
  <c r="F78" i="7"/>
  <c r="F55" i="7"/>
  <c r="F68" i="7"/>
  <c r="F64" i="7"/>
  <c r="F103" i="7"/>
  <c r="F51" i="7"/>
  <c r="F15" i="7"/>
  <c r="F135" i="7"/>
  <c r="F28" i="7"/>
  <c r="F126" i="7"/>
  <c r="F22" i="7"/>
  <c r="F77" i="7"/>
  <c r="F24" i="7"/>
  <c r="F33" i="7"/>
  <c r="F31" i="7"/>
  <c r="F131" i="7"/>
  <c r="F129" i="7"/>
  <c r="F134" i="7"/>
  <c r="AX34" i="7" l="1"/>
  <c r="AX53" i="7"/>
  <c r="AX26" i="7"/>
  <c r="AX11" i="7"/>
  <c r="AX9" i="7"/>
  <c r="AX29" i="7"/>
  <c r="AX128" i="7"/>
  <c r="AX57" i="7"/>
  <c r="AX40" i="7"/>
  <c r="AX27" i="7"/>
  <c r="AX120" i="7"/>
  <c r="AX135" i="7"/>
  <c r="AX126" i="7"/>
  <c r="AX47" i="7"/>
  <c r="AX37" i="7"/>
  <c r="AX50" i="7"/>
  <c r="AX119" i="7"/>
  <c r="AX129" i="7"/>
  <c r="AX32" i="7"/>
  <c r="AX43" i="7"/>
  <c r="AX141" i="7"/>
  <c r="AX19" i="7"/>
  <c r="AX18" i="7"/>
  <c r="AX13" i="7"/>
  <c r="AX56" i="7"/>
  <c r="AX140" i="7"/>
  <c r="AX45" i="7"/>
  <c r="AX21" i="7"/>
  <c r="AX125" i="7"/>
  <c r="AX48" i="7"/>
  <c r="AX12" i="7"/>
  <c r="AX122" i="7"/>
  <c r="AX110" i="7"/>
  <c r="AX44" i="7"/>
  <c r="AX7" i="7"/>
  <c r="AX123" i="7"/>
  <c r="AX116" i="7"/>
  <c r="AX42" i="7"/>
  <c r="AX14" i="7"/>
  <c r="AX130" i="7"/>
  <c r="AX39" i="7"/>
  <c r="AX49" i="7"/>
  <c r="AX55" i="7"/>
  <c r="AX8" i="7"/>
  <c r="AX115" i="7"/>
  <c r="AX28" i="7"/>
  <c r="AX118" i="7"/>
  <c r="AX54" i="7"/>
  <c r="AX134" i="7"/>
  <c r="AX52" i="7"/>
  <c r="AX15" i="7"/>
  <c r="AX136" i="7"/>
  <c r="AX112" i="7"/>
  <c r="AX114" i="7"/>
  <c r="AX38" i="7"/>
  <c r="AX113" i="7"/>
  <c r="AX46" i="7"/>
  <c r="AX133" i="7"/>
  <c r="AX127" i="7"/>
  <c r="AX51" i="7"/>
  <c r="AX117" i="7"/>
  <c r="AX33" i="7"/>
  <c r="AX10" i="7"/>
  <c r="AX22" i="7"/>
  <c r="AX36" i="7"/>
  <c r="AX23" i="7"/>
  <c r="AX24" i="7"/>
  <c r="AX16" i="7"/>
  <c r="AX121" i="7"/>
  <c r="AX139" i="7"/>
  <c r="AX137" i="7"/>
  <c r="AX138" i="7"/>
  <c r="AX131" i="7"/>
  <c r="AX41" i="7"/>
  <c r="AX25" i="7"/>
  <c r="AX132" i="7"/>
  <c r="AX30" i="7"/>
  <c r="AX31" i="7"/>
  <c r="AX35" i="7"/>
  <c r="AY2" i="3"/>
  <c r="AZ3" i="3"/>
  <c r="AY46" i="7" s="1"/>
  <c r="AY118" i="7" l="1"/>
  <c r="AY119" i="7"/>
  <c r="AY14" i="7"/>
  <c r="AY131" i="7"/>
  <c r="AY117" i="7"/>
  <c r="AY115" i="7"/>
  <c r="AY36" i="7"/>
  <c r="AY132" i="7"/>
  <c r="AY125" i="7"/>
  <c r="AY28" i="7"/>
  <c r="AY19" i="7"/>
  <c r="AY12" i="7"/>
  <c r="AY29" i="7"/>
  <c r="AY127" i="7"/>
  <c r="AY30" i="7"/>
  <c r="AY43" i="7"/>
  <c r="AY135" i="7"/>
  <c r="AY141" i="7"/>
  <c r="AY51" i="7"/>
  <c r="AY40" i="7"/>
  <c r="AY45" i="7"/>
  <c r="AY49" i="7"/>
  <c r="AY27" i="7"/>
  <c r="AY31" i="7"/>
  <c r="AY55" i="7"/>
  <c r="AY128" i="7"/>
  <c r="AY10" i="7"/>
  <c r="AY57" i="7"/>
  <c r="AY8" i="7"/>
  <c r="AY32" i="7"/>
  <c r="AY18" i="7"/>
  <c r="AY39" i="7"/>
  <c r="AY121" i="7"/>
  <c r="AY15" i="7"/>
  <c r="AY113" i="7"/>
  <c r="AY24" i="7"/>
  <c r="AY38" i="7"/>
  <c r="AY41" i="7"/>
  <c r="AY33" i="7"/>
  <c r="AY112" i="7"/>
  <c r="AY114" i="7"/>
  <c r="AY13" i="7"/>
  <c r="AY50" i="7"/>
  <c r="AY122" i="7"/>
  <c r="AY139" i="7"/>
  <c r="AY54" i="7"/>
  <c r="AY25" i="7"/>
  <c r="AY47" i="7"/>
  <c r="AY26" i="7"/>
  <c r="AY21" i="7"/>
  <c r="AY133" i="7"/>
  <c r="AY53" i="7"/>
  <c r="AY116" i="7"/>
  <c r="AY134" i="7"/>
  <c r="AY137" i="7"/>
  <c r="AY9" i="7"/>
  <c r="AY138" i="7"/>
  <c r="AY129" i="7"/>
  <c r="AY23" i="7"/>
  <c r="AY16" i="7"/>
  <c r="AY120" i="7"/>
  <c r="AY110" i="7"/>
  <c r="AY56" i="7"/>
  <c r="AY123" i="7"/>
  <c r="AY11" i="7"/>
  <c r="AY130" i="7"/>
  <c r="AY22" i="7"/>
  <c r="AY42" i="7"/>
  <c r="AY7" i="7"/>
  <c r="AY126" i="7"/>
  <c r="AY37" i="7"/>
  <c r="AY35" i="7"/>
  <c r="AY136" i="7"/>
  <c r="AY48" i="7"/>
  <c r="AY140" i="7"/>
  <c r="AY52" i="7"/>
  <c r="AY44" i="7"/>
  <c r="AY34" i="7"/>
  <c r="BA3" i="3"/>
  <c r="AZ2" i="3"/>
  <c r="AZ29" i="7" l="1"/>
  <c r="AZ7" i="7"/>
  <c r="AZ56" i="7"/>
  <c r="AZ54" i="7"/>
  <c r="AZ112" i="7"/>
  <c r="AZ113" i="7"/>
  <c r="AZ129" i="7"/>
  <c r="AZ131" i="7"/>
  <c r="AZ130" i="7"/>
  <c r="AZ123" i="7"/>
  <c r="AZ25" i="7"/>
  <c r="AZ120" i="7"/>
  <c r="AZ16" i="7"/>
  <c r="AZ32" i="7"/>
  <c r="AZ37" i="7"/>
  <c r="AZ115" i="7"/>
  <c r="AZ34" i="7"/>
  <c r="AZ14" i="7"/>
  <c r="AZ117" i="7"/>
  <c r="AZ12" i="7"/>
  <c r="AZ119" i="7"/>
  <c r="AZ46" i="7"/>
  <c r="AZ44" i="7"/>
  <c r="AZ126" i="7"/>
  <c r="AZ40" i="7"/>
  <c r="AZ139" i="7"/>
  <c r="AZ36" i="7"/>
  <c r="AZ41" i="7"/>
  <c r="AZ133" i="7"/>
  <c r="AZ125" i="7"/>
  <c r="AZ134" i="7"/>
  <c r="AZ26" i="7"/>
  <c r="AZ33" i="7"/>
  <c r="AZ21" i="7"/>
  <c r="AZ39" i="7"/>
  <c r="AZ19" i="7"/>
  <c r="AZ24" i="7"/>
  <c r="AZ30" i="7"/>
  <c r="AZ122" i="7"/>
  <c r="AZ28" i="7"/>
  <c r="AZ23" i="7"/>
  <c r="AZ35" i="7"/>
  <c r="AZ57" i="7"/>
  <c r="AZ15" i="7"/>
  <c r="AZ13" i="7"/>
  <c r="AZ52" i="7"/>
  <c r="AZ55" i="7"/>
  <c r="AZ38" i="7"/>
  <c r="AZ136" i="7"/>
  <c r="AZ8" i="7"/>
  <c r="AZ49" i="7"/>
  <c r="AZ53" i="7"/>
  <c r="AZ18" i="7"/>
  <c r="AZ11" i="7"/>
  <c r="AZ118" i="7"/>
  <c r="AZ132" i="7"/>
  <c r="AZ43" i="7"/>
  <c r="AZ47" i="7"/>
  <c r="AZ22" i="7"/>
  <c r="AZ42" i="7"/>
  <c r="AZ31" i="7"/>
  <c r="AZ51" i="7"/>
  <c r="AZ9" i="7"/>
  <c r="AZ141" i="7"/>
  <c r="AZ45" i="7"/>
  <c r="AZ138" i="7"/>
  <c r="AZ140" i="7"/>
  <c r="AZ128" i="7"/>
  <c r="AZ48" i="7"/>
  <c r="AZ121" i="7"/>
  <c r="AZ110" i="7"/>
  <c r="AZ10" i="7"/>
  <c r="AZ50" i="7"/>
  <c r="AZ137" i="7"/>
  <c r="AZ127" i="7"/>
  <c r="AZ114" i="7"/>
  <c r="AZ116" i="7"/>
  <c r="AZ135" i="7"/>
  <c r="BB3" i="3"/>
  <c r="BM28" i="7" s="1"/>
  <c r="BA2" i="3"/>
  <c r="BL136" i="7"/>
  <c r="BM44" i="7"/>
  <c r="BM12" i="7"/>
  <c r="I22" i="4"/>
  <c r="BM16" i="7"/>
  <c r="I19" i="4"/>
  <c r="BM8" i="7"/>
  <c r="O26" i="4"/>
  <c r="BM120" i="7"/>
  <c r="BL18" i="7"/>
  <c r="BL10" i="7"/>
  <c r="BL47" i="7"/>
  <c r="BL41" i="7"/>
  <c r="BM23" i="7"/>
  <c r="BL44" i="7"/>
  <c r="BM126" i="7"/>
  <c r="BM35" i="7"/>
  <c r="O11" i="4"/>
  <c r="H20" i="4"/>
  <c r="P15" i="4"/>
  <c r="P13" i="4"/>
  <c r="O12" i="4"/>
  <c r="BL28" i="7"/>
  <c r="BM57" i="7"/>
  <c r="BM24" i="7"/>
  <c r="BM140" i="7"/>
  <c r="BM18" i="7"/>
  <c r="BM10" i="7"/>
  <c r="BM40" i="7"/>
  <c r="P19" i="4"/>
  <c r="I11" i="4"/>
  <c r="BL13" i="7"/>
  <c r="P11" i="4"/>
  <c r="P12" i="4"/>
  <c r="I15" i="4"/>
  <c r="BL120" i="7"/>
  <c r="BM113" i="7"/>
  <c r="BL27" i="7"/>
  <c r="BL53" i="7"/>
  <c r="BM134" i="7"/>
  <c r="BM118" i="7"/>
  <c r="BM11" i="7"/>
  <c r="P20" i="4"/>
  <c r="O22" i="4"/>
  <c r="BL37" i="7"/>
  <c r="BL42" i="7"/>
  <c r="BL36" i="7"/>
  <c r="BM115" i="7"/>
  <c r="BL126" i="7"/>
  <c r="BM13" i="7"/>
  <c r="BL32" i="7"/>
  <c r="BL112" i="7"/>
  <c r="BM137" i="7"/>
  <c r="BL14" i="7"/>
  <c r="BL141" i="7"/>
  <c r="BL29" i="7"/>
  <c r="BL43" i="7"/>
  <c r="BM46" i="7"/>
  <c r="BL31" i="7"/>
  <c r="BL129" i="7"/>
  <c r="BM139" i="7"/>
  <c r="BM131" i="7"/>
  <c r="BM119" i="7"/>
  <c r="BL55" i="7"/>
  <c r="BM121" i="7"/>
  <c r="BM122" i="7"/>
  <c r="BM138" i="7"/>
  <c r="BL35" i="7"/>
  <c r="BM7" i="7"/>
  <c r="O25" i="4"/>
  <c r="P10" i="4"/>
  <c r="I16" i="4"/>
  <c r="BL12" i="7"/>
  <c r="O19" i="4"/>
  <c r="H10" i="4"/>
  <c r="BM9" i="7"/>
  <c r="H19" i="4"/>
  <c r="BM19" i="7"/>
  <c r="P21" i="4"/>
  <c r="BL128" i="7"/>
  <c r="BL116" i="7"/>
  <c r="BL118" i="7"/>
  <c r="BM33" i="7"/>
  <c r="BL8" i="7"/>
  <c r="O16" i="4"/>
  <c r="H17" i="4"/>
  <c r="BM56" i="7"/>
  <c r="H18" i="4"/>
  <c r="P26" i="4"/>
  <c r="BM39" i="7"/>
  <c r="BL25" i="7"/>
  <c r="BM128" i="7"/>
  <c r="BL51" i="7"/>
  <c r="BL137" i="7"/>
  <c r="BM14" i="7"/>
  <c r="H23" i="4"/>
  <c r="P16" i="4"/>
  <c r="BL135" i="7"/>
  <c r="BL23" i="7"/>
  <c r="O23" i="4"/>
  <c r="O14" i="4"/>
  <c r="H15" i="4"/>
  <c r="BL138" i="7"/>
  <c r="BM41" i="7"/>
  <c r="BL15" i="7"/>
  <c r="BM25" i="7"/>
  <c r="BL139" i="7"/>
  <c r="BM52" i="7"/>
  <c r="BL114" i="7"/>
  <c r="BM43" i="7"/>
  <c r="BM38" i="7"/>
  <c r="BM125" i="7"/>
  <c r="BL34" i="7"/>
  <c r="BM32" i="7"/>
  <c r="BM29" i="7"/>
  <c r="BM55" i="7"/>
  <c r="BM37" i="7"/>
  <c r="BL30" i="7"/>
  <c r="BL115" i="7"/>
  <c r="BL52" i="7"/>
  <c r="BM112" i="7"/>
  <c r="BL113" i="7"/>
  <c r="BM48" i="7"/>
  <c r="O15" i="4"/>
  <c r="P17" i="4"/>
  <c r="H11" i="4"/>
  <c r="I13" i="4"/>
  <c r="O21" i="4"/>
  <c r="I17" i="4"/>
  <c r="O20" i="4"/>
  <c r="I14" i="4"/>
  <c r="BM21" i="7"/>
  <c r="H13" i="4"/>
  <c r="BL125" i="7"/>
  <c r="BM135" i="7"/>
  <c r="BM141" i="7"/>
  <c r="BM123" i="7"/>
  <c r="BL133" i="7"/>
  <c r="BM15" i="7"/>
  <c r="O24" i="4"/>
  <c r="H12" i="4"/>
  <c r="I9" i="4"/>
  <c r="I18" i="4"/>
  <c r="P22" i="4"/>
  <c r="BM136" i="7"/>
  <c r="BM116" i="7"/>
  <c r="BM49" i="7"/>
  <c r="BL119" i="7"/>
  <c r="BL121" i="7"/>
  <c r="BL45" i="7"/>
  <c r="I21" i="4"/>
  <c r="BM47" i="7"/>
  <c r="BL24" i="7"/>
  <c r="Q16" i="4" l="1"/>
  <c r="BL122" i="7"/>
  <c r="E21" i="7"/>
  <c r="Q12" i="4"/>
  <c r="BL57" i="7"/>
  <c r="P18" i="4"/>
  <c r="BL19" i="7"/>
  <c r="BM36" i="7"/>
  <c r="BL48" i="7"/>
  <c r="BL49" i="7"/>
  <c r="P14" i="4"/>
  <c r="Q14" i="4" s="1"/>
  <c r="BM129" i="7"/>
  <c r="BL130" i="7"/>
  <c r="BM42" i="7"/>
  <c r="I12" i="4"/>
  <c r="J12" i="4" s="1"/>
  <c r="BM22" i="7"/>
  <c r="BL9" i="7"/>
  <c r="I10" i="4"/>
  <c r="J10" i="4" s="1"/>
  <c r="H16" i="4"/>
  <c r="J16" i="4" s="1"/>
  <c r="BL56" i="7"/>
  <c r="BM132" i="7"/>
  <c r="BL123" i="7"/>
  <c r="BM26" i="7"/>
  <c r="H9" i="4"/>
  <c r="J9" i="4" s="1"/>
  <c r="BL46" i="7"/>
  <c r="H14" i="4"/>
  <c r="J14" i="4" s="1"/>
  <c r="I23" i="4"/>
  <c r="J23" i="4" s="1"/>
  <c r="J21" i="4"/>
  <c r="P24" i="4"/>
  <c r="Q24" i="4" s="1"/>
  <c r="BM130" i="7"/>
  <c r="BL140" i="7"/>
  <c r="BM114" i="7"/>
  <c r="BM34" i="7"/>
  <c r="P23" i="4"/>
  <c r="Q23" i="4" s="1"/>
  <c r="P25" i="4"/>
  <c r="Q25" i="4" s="1"/>
  <c r="BM133" i="7"/>
  <c r="BL39" i="7"/>
  <c r="BL54" i="7"/>
  <c r="BL127" i="7"/>
  <c r="BL16" i="7"/>
  <c r="BM27" i="7"/>
  <c r="P9" i="4"/>
  <c r="Q9" i="4" s="1"/>
  <c r="BM117" i="7"/>
  <c r="BM127" i="7"/>
  <c r="BL50" i="7"/>
  <c r="BL11" i="7"/>
  <c r="O18" i="4"/>
  <c r="I20" i="4"/>
  <c r="J20" i="4" s="1"/>
  <c r="BL7" i="7"/>
  <c r="BM110" i="7"/>
  <c r="BL134" i="7"/>
  <c r="O17" i="4"/>
  <c r="Q17" i="4" s="1"/>
  <c r="BL22" i="7"/>
  <c r="O13" i="4"/>
  <c r="Q13" i="4" s="1"/>
  <c r="BM54" i="7"/>
  <c r="BM51" i="7"/>
  <c r="BL33" i="7"/>
  <c r="BC141" i="7"/>
  <c r="BH28" i="7"/>
  <c r="BB51" i="7"/>
  <c r="O10" i="4"/>
  <c r="Q10" i="4" s="1"/>
  <c r="BA16" i="7"/>
  <c r="BL110" i="7"/>
  <c r="BL132" i="7"/>
  <c r="BC39" i="7"/>
  <c r="BA22" i="7"/>
  <c r="Q11" i="4"/>
  <c r="Q26" i="4"/>
  <c r="J17" i="4"/>
  <c r="BL40" i="7"/>
  <c r="BM53" i="7"/>
  <c r="BG121" i="7"/>
  <c r="BB114" i="7"/>
  <c r="BA39" i="7"/>
  <c r="M108" i="7"/>
  <c r="N108" i="7" s="1"/>
  <c r="BD15" i="7"/>
  <c r="BC51" i="7"/>
  <c r="BG123" i="7"/>
  <c r="BI36" i="7"/>
  <c r="BG113" i="7"/>
  <c r="BF119" i="7"/>
  <c r="BI128" i="7"/>
  <c r="BA123" i="7"/>
  <c r="BD40" i="7"/>
  <c r="BD45" i="7"/>
  <c r="BH131" i="7"/>
  <c r="BI57" i="7"/>
  <c r="BF126" i="7"/>
  <c r="BB140" i="7"/>
  <c r="BF24" i="7"/>
  <c r="BC25" i="7"/>
  <c r="BH39" i="7"/>
  <c r="BC52" i="7"/>
  <c r="BA48" i="7"/>
  <c r="BK34" i="7"/>
  <c r="BE8" i="7"/>
  <c r="BI138" i="7"/>
  <c r="BB25" i="7"/>
  <c r="BE10" i="7"/>
  <c r="BD135" i="7"/>
  <c r="BI37" i="7"/>
  <c r="BI16" i="7"/>
  <c r="BD42" i="7"/>
  <c r="BF122" i="7"/>
  <c r="BC7" i="7"/>
  <c r="BG43" i="7"/>
  <c r="BG52" i="7"/>
  <c r="BI119" i="7"/>
  <c r="BG31" i="7"/>
  <c r="BF135" i="7"/>
  <c r="BA127" i="7"/>
  <c r="G127" i="7" s="1"/>
  <c r="I127" i="7" s="1"/>
  <c r="BI54" i="7"/>
  <c r="BA38" i="7"/>
  <c r="BC29" i="7"/>
  <c r="BC32" i="7"/>
  <c r="BH46" i="7"/>
  <c r="BC34" i="7"/>
  <c r="BA114" i="7"/>
  <c r="BA14" i="7"/>
  <c r="G14" i="7" s="1"/>
  <c r="I14" i="7" s="1"/>
  <c r="BH53" i="7"/>
  <c r="BH30" i="7"/>
  <c r="BB35" i="7"/>
  <c r="BH136" i="7"/>
  <c r="BK30" i="7"/>
  <c r="BK43" i="7"/>
  <c r="BL117" i="7"/>
  <c r="BC50" i="7"/>
  <c r="BB30" i="7"/>
  <c r="BF36" i="7"/>
  <c r="BI137" i="7"/>
  <c r="BA15" i="7"/>
  <c r="BD27" i="7"/>
  <c r="BE139" i="7"/>
  <c r="BF116" i="7"/>
  <c r="BE21" i="7"/>
  <c r="BI13" i="7"/>
  <c r="BE57" i="7"/>
  <c r="BE42" i="7"/>
  <c r="BA27" i="7"/>
  <c r="BH41" i="7"/>
  <c r="BC137" i="7"/>
  <c r="BH116" i="7"/>
  <c r="BG137" i="7"/>
  <c r="BI39" i="7"/>
  <c r="BE121" i="7"/>
  <c r="BA139" i="7"/>
  <c r="BE7" i="7"/>
  <c r="BG135" i="7"/>
  <c r="M73" i="7"/>
  <c r="N73" i="7" s="1"/>
  <c r="BK19" i="7"/>
  <c r="M83" i="7"/>
  <c r="N83" i="7" s="1"/>
  <c r="BD43" i="7"/>
  <c r="BH7" i="7"/>
  <c r="BH27" i="7"/>
  <c r="BC45" i="7"/>
  <c r="BI23" i="7"/>
  <c r="M102" i="7"/>
  <c r="N102" i="7" s="1"/>
  <c r="BI43" i="7"/>
  <c r="BA52" i="7"/>
  <c r="G52" i="7" s="1"/>
  <c r="I52" i="7" s="1"/>
  <c r="BF136" i="7"/>
  <c r="BI45" i="7"/>
  <c r="BI33" i="7"/>
  <c r="BH10" i="7"/>
  <c r="BI25" i="7"/>
  <c r="BI32" i="7"/>
  <c r="BB128" i="7"/>
  <c r="BG117" i="7"/>
  <c r="BF7" i="7"/>
  <c r="BB50" i="7"/>
  <c r="BB116" i="7"/>
  <c r="BC19" i="7"/>
  <c r="BE36" i="7"/>
  <c r="BB138" i="7"/>
  <c r="BH18" i="7"/>
  <c r="BE47" i="7"/>
  <c r="BH49" i="7"/>
  <c r="BH25" i="7"/>
  <c r="BI38" i="7"/>
  <c r="BC40" i="7"/>
  <c r="BD47" i="7"/>
  <c r="BD50" i="7"/>
  <c r="BC22" i="7"/>
  <c r="BB40" i="7"/>
  <c r="BI28" i="7"/>
  <c r="BB53" i="7"/>
  <c r="BF40" i="7"/>
  <c r="BB137" i="7"/>
  <c r="BG12" i="7"/>
  <c r="BI139" i="7"/>
  <c r="BC16" i="7"/>
  <c r="BE55" i="7"/>
  <c r="BB9" i="7"/>
  <c r="BH23" i="7"/>
  <c r="BB39" i="7"/>
  <c r="BC37" i="7"/>
  <c r="BB112" i="7"/>
  <c r="BD32" i="7"/>
  <c r="M69" i="7"/>
  <c r="N69" i="7" s="1"/>
  <c r="BA141" i="7"/>
  <c r="BF42" i="7"/>
  <c r="BF128" i="7"/>
  <c r="BL131" i="7"/>
  <c r="BK50" i="7"/>
  <c r="BI44" i="7"/>
  <c r="BK45" i="7"/>
  <c r="BK121" i="7"/>
  <c r="BD19" i="7"/>
  <c r="BA23" i="7"/>
  <c r="BA54" i="7"/>
  <c r="BF120" i="7"/>
  <c r="BB42" i="7"/>
  <c r="BF34" i="7"/>
  <c r="BE116" i="7"/>
  <c r="BF30" i="7"/>
  <c r="BB125" i="7"/>
  <c r="BI121" i="7"/>
  <c r="G104" i="7"/>
  <c r="I104" i="7" s="1"/>
  <c r="BI134" i="7"/>
  <c r="BC33" i="7"/>
  <c r="BC57" i="7"/>
  <c r="BI51" i="7"/>
  <c r="BD132" i="7"/>
  <c r="BE14" i="7"/>
  <c r="BF39" i="7"/>
  <c r="BC134" i="7"/>
  <c r="BE136" i="7"/>
  <c r="BE45" i="7"/>
  <c r="BF18" i="7"/>
  <c r="BB121" i="7"/>
  <c r="BD138" i="7"/>
  <c r="BH9" i="7"/>
  <c r="BJ132" i="7"/>
  <c r="BJ121" i="7"/>
  <c r="BK141" i="7"/>
  <c r="BJ23" i="7"/>
  <c r="BJ136" i="7"/>
  <c r="BJ127" i="7"/>
  <c r="BK37" i="7"/>
  <c r="BG141" i="7"/>
  <c r="BF9" i="7"/>
  <c r="BJ112" i="7"/>
  <c r="BJ131" i="7"/>
  <c r="BK11" i="7"/>
  <c r="BJ31" i="7"/>
  <c r="BK56" i="7"/>
  <c r="BJ125" i="7"/>
  <c r="BK53" i="7"/>
  <c r="BJ7" i="7"/>
  <c r="BK49" i="7"/>
  <c r="BK39" i="7"/>
  <c r="BJ116" i="7"/>
  <c r="BK139" i="7"/>
  <c r="BJ133" i="7"/>
  <c r="BJ43" i="7"/>
  <c r="BJ11" i="7"/>
  <c r="BK132" i="7"/>
  <c r="BJ30" i="7"/>
  <c r="BK27" i="7"/>
  <c r="BK38" i="7"/>
  <c r="BJ137" i="7"/>
  <c r="BH54" i="7"/>
  <c r="BA10" i="7"/>
  <c r="G10" i="7" s="1"/>
  <c r="I10" i="7" s="1"/>
  <c r="BA118" i="7"/>
  <c r="BF117" i="7"/>
  <c r="BE19" i="7"/>
  <c r="BA19" i="7"/>
  <c r="BD129" i="7"/>
  <c r="BE28" i="7"/>
  <c r="BH29" i="7"/>
  <c r="BI49" i="7"/>
  <c r="BF33" i="7"/>
  <c r="BE31" i="7"/>
  <c r="BE128" i="7"/>
  <c r="BE11" i="7"/>
  <c r="BH48" i="7"/>
  <c r="BG112" i="7"/>
  <c r="BB38" i="7"/>
  <c r="BC110" i="7"/>
  <c r="BA140" i="7"/>
  <c r="BA43" i="7"/>
  <c r="G43" i="7" s="1"/>
  <c r="I43" i="7" s="1"/>
  <c r="BF47" i="7"/>
  <c r="BF44" i="7"/>
  <c r="BI50" i="7"/>
  <c r="BG40" i="7"/>
  <c r="BG47" i="7"/>
  <c r="BC123" i="7"/>
  <c r="BE120" i="7"/>
  <c r="BC13" i="7"/>
  <c r="M82" i="7"/>
  <c r="N82" i="7" s="1"/>
  <c r="BE26" i="7"/>
  <c r="BI53" i="7"/>
  <c r="BC14" i="7"/>
  <c r="BF133" i="7"/>
  <c r="BI48" i="7"/>
  <c r="BE51" i="7"/>
  <c r="BB31" i="7"/>
  <c r="BG10" i="7"/>
  <c r="BH12" i="7"/>
  <c r="M95" i="7"/>
  <c r="N95" i="7" s="1"/>
  <c r="BH34" i="7"/>
  <c r="BB126" i="7"/>
  <c r="BI41" i="7"/>
  <c r="BG115" i="7"/>
  <c r="BF31" i="7"/>
  <c r="BE129" i="7"/>
  <c r="BA33" i="7"/>
  <c r="BE18" i="7"/>
  <c r="BF29" i="7"/>
  <c r="BG46" i="7"/>
  <c r="BD23" i="7"/>
  <c r="BK44" i="7"/>
  <c r="BK125" i="7"/>
  <c r="BF134" i="7"/>
  <c r="BI11" i="7"/>
  <c r="BD125" i="7"/>
  <c r="BB123" i="7"/>
  <c r="BH42" i="7"/>
  <c r="BC12" i="7"/>
  <c r="BC118" i="7"/>
  <c r="BE53" i="7"/>
  <c r="BH14" i="7"/>
  <c r="BB27" i="7"/>
  <c r="BH115" i="7"/>
  <c r="BF49" i="7"/>
  <c r="BI42" i="7"/>
  <c r="M99" i="7"/>
  <c r="N99" i="7" s="1"/>
  <c r="BA21" i="7"/>
  <c r="BD11" i="7"/>
  <c r="BC30" i="7"/>
  <c r="BH121" i="7"/>
  <c r="BJ110" i="7"/>
  <c r="BJ16" i="7"/>
  <c r="BJ134" i="7"/>
  <c r="BJ10" i="7"/>
  <c r="BJ44" i="7"/>
  <c r="BJ120" i="7"/>
  <c r="BJ50" i="7"/>
  <c r="BJ130" i="7"/>
  <c r="BJ36" i="7"/>
  <c r="BF139" i="7"/>
  <c r="BF19" i="7"/>
  <c r="BJ26" i="7"/>
  <c r="BJ32" i="7"/>
  <c r="BJ46" i="7"/>
  <c r="BJ141" i="7"/>
  <c r="BJ57" i="7"/>
  <c r="BJ21" i="7"/>
  <c r="BJ52" i="7"/>
  <c r="BJ25" i="7"/>
  <c r="BJ12" i="7"/>
  <c r="BJ39" i="7"/>
  <c r="BJ40" i="7"/>
  <c r="BK12" i="7"/>
  <c r="BJ37" i="7"/>
  <c r="BK110" i="7"/>
  <c r="BK126" i="7"/>
  <c r="BJ51" i="7"/>
  <c r="BH32" i="7"/>
  <c r="BA53" i="7"/>
  <c r="BJ139" i="7"/>
  <c r="BJ9" i="7"/>
  <c r="BJ135" i="7"/>
  <c r="BJ114" i="7"/>
  <c r="BJ49" i="7"/>
  <c r="BJ115" i="7"/>
  <c r="BJ119" i="7"/>
  <c r="BK25" i="7"/>
  <c r="BI120" i="7"/>
  <c r="BD46" i="7"/>
  <c r="BF21" i="7"/>
  <c r="BB14" i="7"/>
  <c r="BB132" i="7"/>
  <c r="BA49" i="7"/>
  <c r="BA138" i="7"/>
  <c r="BI132" i="7"/>
  <c r="BH110" i="7"/>
  <c r="BG18" i="7"/>
  <c r="BB48" i="7"/>
  <c r="BG16" i="7"/>
  <c r="BB24" i="7"/>
  <c r="BB119" i="7"/>
  <c r="G106" i="7"/>
  <c r="I106" i="7" s="1"/>
  <c r="BD31" i="7"/>
  <c r="BH43" i="7"/>
  <c r="BB43" i="7"/>
  <c r="BI129" i="7"/>
  <c r="BD133" i="7"/>
  <c r="BC26" i="7"/>
  <c r="BC23" i="7"/>
  <c r="BF141" i="7"/>
  <c r="BC8" i="7"/>
  <c r="BE48" i="7"/>
  <c r="BE35" i="7"/>
  <c r="BG11" i="7"/>
  <c r="BB134" i="7"/>
  <c r="BD122" i="7"/>
  <c r="BD9" i="7"/>
  <c r="BA13" i="7"/>
  <c r="BE141" i="7"/>
  <c r="BF16" i="7"/>
  <c r="BD53" i="7"/>
  <c r="BE32" i="7"/>
  <c r="BG8" i="7"/>
  <c r="BG22" i="7"/>
  <c r="BF28" i="7"/>
  <c r="BF132" i="7"/>
  <c r="BG7" i="7"/>
  <c r="BD114" i="7"/>
  <c r="BG30" i="7"/>
  <c r="BK130" i="7"/>
  <c r="BK32" i="7"/>
  <c r="BG116" i="7"/>
  <c r="BA42" i="7"/>
  <c r="BF52" i="7"/>
  <c r="BF25" i="7"/>
  <c r="BG26" i="7"/>
  <c r="BB22" i="7"/>
  <c r="BF38" i="7"/>
  <c r="BD54" i="7"/>
  <c r="BG139" i="7"/>
  <c r="BD134" i="7"/>
  <c r="BB34" i="7"/>
  <c r="BI118" i="7"/>
  <c r="BG24" i="7"/>
  <c r="M96" i="7"/>
  <c r="N96" i="7" s="1"/>
  <c r="BC128" i="7"/>
  <c r="BA47" i="7"/>
  <c r="BA126" i="7"/>
  <c r="BG37" i="7"/>
  <c r="BD29" i="7"/>
  <c r="BI15" i="7"/>
  <c r="BL21" i="7"/>
  <c r="BJ27" i="7"/>
  <c r="BJ13" i="7"/>
  <c r="BJ117" i="7"/>
  <c r="BK51" i="7"/>
  <c r="BK112" i="7"/>
  <c r="BK10" i="7"/>
  <c r="BK7" i="7"/>
  <c r="BK116" i="7"/>
  <c r="BJ129" i="7"/>
  <c r="BK46" i="7"/>
  <c r="BK118" i="7"/>
  <c r="BC35" i="7"/>
  <c r="BI21" i="7"/>
  <c r="BA8" i="7"/>
  <c r="G8" i="7" s="1"/>
  <c r="I8" i="7" s="1"/>
  <c r="BJ14" i="7"/>
  <c r="BK28" i="7"/>
  <c r="BJ48" i="7"/>
  <c r="BK134" i="7"/>
  <c r="BK133" i="7"/>
  <c r="BJ35" i="7"/>
  <c r="BK138" i="7"/>
  <c r="BJ56" i="7"/>
  <c r="BA34" i="7"/>
  <c r="BK120" i="7"/>
  <c r="BJ8" i="7"/>
  <c r="BJ126" i="7"/>
  <c r="BJ42" i="7"/>
  <c r="BK131" i="7"/>
  <c r="BK26" i="7"/>
  <c r="BJ19" i="7"/>
  <c r="BK135" i="7"/>
  <c r="BK128" i="7"/>
  <c r="BK119" i="7"/>
  <c r="BA11" i="7"/>
  <c r="BA50" i="7"/>
  <c r="M50" i="7" s="1"/>
  <c r="N50" i="7" s="1"/>
  <c r="BI27" i="7"/>
  <c r="BJ29" i="7"/>
  <c r="BJ122" i="7"/>
  <c r="BJ140" i="7"/>
  <c r="BK122" i="7"/>
  <c r="BK48" i="7"/>
  <c r="BJ34" i="7"/>
  <c r="BK55" i="7"/>
  <c r="BD112" i="7"/>
  <c r="BG38" i="7"/>
  <c r="BI34" i="7"/>
  <c r="BG25" i="7"/>
  <c r="BE27" i="7"/>
  <c r="BE49" i="7"/>
  <c r="BG48" i="7"/>
  <c r="BH128" i="7"/>
  <c r="BH127" i="7"/>
  <c r="BB28" i="7"/>
  <c r="BA131" i="7"/>
  <c r="BI18" i="7"/>
  <c r="BG56" i="7"/>
  <c r="BC46" i="7"/>
  <c r="BD48" i="7"/>
  <c r="BF26" i="7"/>
  <c r="BF57" i="7"/>
  <c r="M86" i="7"/>
  <c r="N86" i="7" s="1"/>
  <c r="BD10" i="7"/>
  <c r="BH122" i="7"/>
  <c r="BI12" i="7"/>
  <c r="BI19" i="7"/>
  <c r="BA129" i="7"/>
  <c r="BB136" i="7"/>
  <c r="BC21" i="7"/>
  <c r="BA119" i="7"/>
  <c r="BB19" i="7"/>
  <c r="BG39" i="7"/>
  <c r="BF12" i="7"/>
  <c r="BC139" i="7"/>
  <c r="BH36" i="7"/>
  <c r="BI135" i="7"/>
  <c r="BD7" i="7"/>
  <c r="BK127" i="7"/>
  <c r="BK14" i="7"/>
  <c r="BG122" i="7"/>
  <c r="BH119" i="7"/>
  <c r="BI133" i="7"/>
  <c r="BB129" i="7"/>
  <c r="BD126" i="7"/>
  <c r="BI9" i="7"/>
  <c r="BG140" i="7"/>
  <c r="BD24" i="7"/>
  <c r="BE50" i="7"/>
  <c r="BE33" i="7"/>
  <c r="BB57" i="7"/>
  <c r="BK117" i="7"/>
  <c r="BJ118" i="7"/>
  <c r="BJ33" i="7"/>
  <c r="BJ113" i="7"/>
  <c r="BK35" i="7"/>
  <c r="BK41" i="7"/>
  <c r="BK129" i="7"/>
  <c r="BK31" i="7"/>
  <c r="BK21" i="7"/>
  <c r="BK57" i="7"/>
  <c r="BD56" i="7"/>
  <c r="BI26" i="7"/>
  <c r="BJ54" i="7"/>
  <c r="BJ18" i="7"/>
  <c r="BK40" i="7"/>
  <c r="BK9" i="7"/>
  <c r="G73" i="7"/>
  <c r="I73" i="7" s="1"/>
  <c r="BJ28" i="7"/>
  <c r="BJ53" i="7"/>
  <c r="BA9" i="7"/>
  <c r="BK137" i="7"/>
  <c r="BK136" i="7"/>
  <c r="BJ123" i="7"/>
  <c r="BK54" i="7"/>
  <c r="BJ41" i="7"/>
  <c r="BK13" i="7"/>
  <c r="BK18" i="7"/>
  <c r="BJ128" i="7"/>
  <c r="BJ47" i="7"/>
  <c r="BC119" i="7"/>
  <c r="BH134" i="7"/>
  <c r="BE12" i="7"/>
  <c r="BK115" i="7"/>
  <c r="BK24" i="7"/>
  <c r="BJ138" i="7"/>
  <c r="BJ45" i="7"/>
  <c r="BK47" i="7"/>
  <c r="BJ38" i="7"/>
  <c r="BJ15" i="7"/>
  <c r="BJ22" i="7"/>
  <c r="BA24" i="7"/>
  <c r="BD120" i="7"/>
  <c r="BB110" i="7"/>
  <c r="BH22" i="7"/>
  <c r="BB7" i="7"/>
  <c r="BE140" i="7"/>
  <c r="BG9" i="7"/>
  <c r="M103" i="7"/>
  <c r="N103" i="7" s="1"/>
  <c r="BB11" i="7"/>
  <c r="BB54" i="7"/>
  <c r="M74" i="7"/>
  <c r="N74" i="7" s="1"/>
  <c r="BE29" i="7"/>
  <c r="BH125" i="7"/>
  <c r="BD38" i="7"/>
  <c r="BI126" i="7"/>
  <c r="BG131" i="7"/>
  <c r="BD49" i="7"/>
  <c r="BG57" i="7"/>
  <c r="BG28" i="7"/>
  <c r="BI130" i="7"/>
  <c r="BC133" i="7"/>
  <c r="BA125" i="7"/>
  <c r="BB45" i="7"/>
  <c r="BH129" i="7"/>
  <c r="M109" i="7"/>
  <c r="N109" i="7" s="1"/>
  <c r="BA18" i="7"/>
  <c r="BF56" i="7"/>
  <c r="BI136" i="7"/>
  <c r="M98" i="7"/>
  <c r="N98" i="7" s="1"/>
  <c r="BG29" i="7"/>
  <c r="BE110" i="7"/>
  <c r="BC15" i="7"/>
  <c r="BC140" i="7"/>
  <c r="BH120" i="7"/>
  <c r="BC49" i="7"/>
  <c r="BG51" i="7"/>
  <c r="BJ24" i="7"/>
  <c r="BE43" i="7"/>
  <c r="BD121" i="7"/>
  <c r="BG45" i="7"/>
  <c r="BE9" i="7"/>
  <c r="BI114" i="7"/>
  <c r="BF11" i="7"/>
  <c r="BF115" i="7"/>
  <c r="BB120" i="7"/>
  <c r="BA120" i="7"/>
  <c r="BH13" i="7"/>
  <c r="BF8" i="7"/>
  <c r="BE112" i="7"/>
  <c r="BB10" i="7"/>
  <c r="BE137" i="7"/>
  <c r="BD26" i="7"/>
  <c r="M97" i="7"/>
  <c r="N97" i="7" s="1"/>
  <c r="BB118" i="7"/>
  <c r="BF118" i="7"/>
  <c r="BB16" i="7"/>
  <c r="BH37" i="7"/>
  <c r="BE22" i="7"/>
  <c r="BC131" i="7"/>
  <c r="BG54" i="7"/>
  <c r="BE34" i="7"/>
  <c r="BG110" i="7"/>
  <c r="BC48" i="7"/>
  <c r="BE138" i="7"/>
  <c r="M87" i="7"/>
  <c r="N87" i="7" s="1"/>
  <c r="BH45" i="7"/>
  <c r="BH139" i="7"/>
  <c r="BD113" i="7"/>
  <c r="BG36" i="7"/>
  <c r="BE15" i="7"/>
  <c r="BE39" i="7"/>
  <c r="BD137" i="7"/>
  <c r="BC121" i="7"/>
  <c r="BF125" i="7"/>
  <c r="BA40" i="7"/>
  <c r="BD127" i="7"/>
  <c r="BH15" i="7"/>
  <c r="BD140" i="7"/>
  <c r="BH126" i="7"/>
  <c r="BH141" i="7"/>
  <c r="BE125" i="7"/>
  <c r="BF140" i="7"/>
  <c r="BD131" i="7"/>
  <c r="BI8" i="7"/>
  <c r="BA12" i="7"/>
  <c r="BG19" i="7"/>
  <c r="BF130" i="7"/>
  <c r="BB32" i="7"/>
  <c r="BB36" i="7"/>
  <c r="BC31" i="7"/>
  <c r="BG44" i="7"/>
  <c r="BA25" i="7"/>
  <c r="BA117" i="7"/>
  <c r="M71" i="7"/>
  <c r="N71" i="7" s="1"/>
  <c r="BA36" i="7"/>
  <c r="BI22" i="7"/>
  <c r="BK8" i="7"/>
  <c r="BK22" i="7"/>
  <c r="BL38" i="7"/>
  <c r="BG32" i="7"/>
  <c r="BH21" i="7"/>
  <c r="BH132" i="7"/>
  <c r="BF138" i="7"/>
  <c r="BF45" i="7"/>
  <c r="BG35" i="7"/>
  <c r="BH26" i="7"/>
  <c r="BB37" i="7"/>
  <c r="BE38" i="7"/>
  <c r="M88" i="7"/>
  <c r="N88" i="7" s="1"/>
  <c r="BI112" i="7"/>
  <c r="BI14" i="7"/>
  <c r="BF48" i="7"/>
  <c r="BC47" i="7"/>
  <c r="BA55" i="7"/>
  <c r="BE16" i="7"/>
  <c r="BH133" i="7"/>
  <c r="BE133" i="7"/>
  <c r="M72" i="7"/>
  <c r="N72" i="7" s="1"/>
  <c r="BA35" i="7"/>
  <c r="G35" i="7" s="1"/>
  <c r="I35" i="7" s="1"/>
  <c r="BD13" i="7"/>
  <c r="BG119" i="7"/>
  <c r="M84" i="7"/>
  <c r="N84" i="7" s="1"/>
  <c r="BH112" i="7"/>
  <c r="BB46" i="7"/>
  <c r="BB47" i="7"/>
  <c r="BD57" i="7"/>
  <c r="BD41" i="7"/>
  <c r="BA30" i="7"/>
  <c r="BI10" i="7"/>
  <c r="BC130" i="7"/>
  <c r="BI122" i="7"/>
  <c r="BI55" i="7"/>
  <c r="G101" i="7"/>
  <c r="I101" i="7" s="1"/>
  <c r="BE41" i="7"/>
  <c r="M68" i="7"/>
  <c r="N68" i="7" s="1"/>
  <c r="BI140" i="7"/>
  <c r="BA128" i="7"/>
  <c r="G128" i="7" s="1"/>
  <c r="I128" i="7" s="1"/>
  <c r="BA133" i="7"/>
  <c r="BI35" i="7"/>
  <c r="BG42" i="7"/>
  <c r="BG27" i="7"/>
  <c r="BC136" i="7"/>
  <c r="BC18" i="7"/>
  <c r="M94" i="7"/>
  <c r="N94" i="7" s="1"/>
  <c r="BH16" i="7"/>
  <c r="BF121" i="7"/>
  <c r="BE123" i="7"/>
  <c r="BA112" i="7"/>
  <c r="G112" i="7" s="1"/>
  <c r="I112" i="7" s="1"/>
  <c r="BI110" i="7"/>
  <c r="BC41" i="7"/>
  <c r="BH123" i="7"/>
  <c r="BF37" i="7"/>
  <c r="BA46" i="7"/>
  <c r="G46" i="7" s="1"/>
  <c r="I46" i="7" s="1"/>
  <c r="BI24" i="7"/>
  <c r="BH57" i="7"/>
  <c r="BD12" i="7"/>
  <c r="BE113" i="7"/>
  <c r="BB18" i="7"/>
  <c r="BG14" i="7"/>
  <c r="BA41" i="7"/>
  <c r="BJ55" i="7"/>
  <c r="BC9" i="7"/>
  <c r="BC56" i="7"/>
  <c r="BH114" i="7"/>
  <c r="BA137" i="7"/>
  <c r="G137" i="7" s="1"/>
  <c r="I137" i="7" s="1"/>
  <c r="BC127" i="7"/>
  <c r="BC28" i="7"/>
  <c r="BI56" i="7"/>
  <c r="BB141" i="7"/>
  <c r="BH51" i="7"/>
  <c r="BD37" i="7"/>
  <c r="BB52" i="7"/>
  <c r="BC135" i="7"/>
  <c r="BF43" i="7"/>
  <c r="BC116" i="7"/>
  <c r="BF35" i="7"/>
  <c r="BB13" i="7"/>
  <c r="BD130" i="7"/>
  <c r="BC115" i="7"/>
  <c r="BF14" i="7"/>
  <c r="BE52" i="7"/>
  <c r="BA121" i="7"/>
  <c r="BD28" i="7"/>
  <c r="BB117" i="7"/>
  <c r="BA135" i="7"/>
  <c r="BH140" i="7"/>
  <c r="BD128" i="7"/>
  <c r="BK114" i="7"/>
  <c r="BD22" i="7"/>
  <c r="BE114" i="7"/>
  <c r="BC129" i="7"/>
  <c r="BF10" i="7"/>
  <c r="BF27" i="7"/>
  <c r="BE117" i="7"/>
  <c r="BD18" i="7"/>
  <c r="BF112" i="7"/>
  <c r="BF114" i="7"/>
  <c r="BC114" i="7"/>
  <c r="BG55" i="7"/>
  <c r="BH138" i="7"/>
  <c r="BD34" i="7"/>
  <c r="BG136" i="7"/>
  <c r="BC27" i="7"/>
  <c r="BD123" i="7"/>
  <c r="BE122" i="7"/>
  <c r="BC44" i="7"/>
  <c r="BG129" i="7"/>
  <c r="BE115" i="7"/>
  <c r="M91" i="7"/>
  <c r="N91" i="7" s="1"/>
  <c r="BD118" i="7"/>
  <c r="M70" i="7"/>
  <c r="N70" i="7" s="1"/>
  <c r="BB26" i="7"/>
  <c r="BB15" i="7"/>
  <c r="BE134" i="7"/>
  <c r="BE37" i="7"/>
  <c r="BA110" i="7"/>
  <c r="BK123" i="7"/>
  <c r="BK33" i="7"/>
  <c r="BG34" i="7"/>
  <c r="BH56" i="7"/>
  <c r="BA130" i="7"/>
  <c r="BC112" i="7"/>
  <c r="BA51" i="7"/>
  <c r="BC38" i="7"/>
  <c r="BG114" i="7"/>
  <c r="BB55" i="7"/>
  <c r="M111" i="7"/>
  <c r="N111" i="7" s="1"/>
  <c r="BG127" i="7"/>
  <c r="BE132" i="7"/>
  <c r="BC120" i="7"/>
  <c r="BB8" i="7"/>
  <c r="BH117" i="7"/>
  <c r="BK29" i="7"/>
  <c r="BK16" i="7"/>
  <c r="BK36" i="7"/>
  <c r="BE54" i="7"/>
  <c r="BE46" i="7"/>
  <c r="BA122" i="7"/>
  <c r="BD36" i="7"/>
  <c r="BC55" i="7"/>
  <c r="BC53" i="7"/>
  <c r="BE56" i="7"/>
  <c r="BI113" i="7"/>
  <c r="BH113" i="7"/>
  <c r="BA7" i="7"/>
  <c r="BI52" i="7"/>
  <c r="BD39" i="7"/>
  <c r="BE30" i="7"/>
  <c r="BH52" i="7"/>
  <c r="BE25" i="7"/>
  <c r="BI116" i="7"/>
  <c r="BI30" i="7"/>
  <c r="BG50" i="7"/>
  <c r="BI29" i="7"/>
  <c r="BA132" i="7"/>
  <c r="G132" i="7" s="1"/>
  <c r="I132" i="7" s="1"/>
  <c r="BD21" i="7"/>
  <c r="BH47" i="7"/>
  <c r="BH35" i="7"/>
  <c r="BC36" i="7"/>
  <c r="BF110" i="7"/>
  <c r="BI117" i="7"/>
  <c r="BA29" i="7"/>
  <c r="BA37" i="7"/>
  <c r="BG120" i="7"/>
  <c r="BB127" i="7"/>
  <c r="BD25" i="7"/>
  <c r="BI31" i="7"/>
  <c r="BB44" i="7"/>
  <c r="M100" i="7"/>
  <c r="N100" i="7" s="1"/>
  <c r="BD141" i="7"/>
  <c r="BD117" i="7"/>
  <c r="BC117" i="7"/>
  <c r="BF13" i="7"/>
  <c r="BI125" i="7"/>
  <c r="BH44" i="7"/>
  <c r="BI7" i="7"/>
  <c r="BD136" i="7"/>
  <c r="BC54" i="7"/>
  <c r="BB49" i="7"/>
  <c r="BF123" i="7"/>
  <c r="BH50" i="7"/>
  <c r="BF46" i="7"/>
  <c r="BC11" i="7"/>
  <c r="BG13" i="7"/>
  <c r="BG15" i="7"/>
  <c r="BC42" i="7"/>
  <c r="BE135" i="7"/>
  <c r="BF137" i="7"/>
  <c r="BD55" i="7"/>
  <c r="BG118" i="7"/>
  <c r="M89" i="7"/>
  <c r="N89" i="7" s="1"/>
  <c r="BA134" i="7"/>
  <c r="BI131" i="7"/>
  <c r="BC126" i="7"/>
  <c r="BG128" i="7"/>
  <c r="BH11" i="7"/>
  <c r="BB139" i="7"/>
  <c r="BG134" i="7"/>
  <c r="BI115" i="7"/>
  <c r="BB135" i="7"/>
  <c r="BH118" i="7"/>
  <c r="BI127" i="7"/>
  <c r="BH31" i="7"/>
  <c r="BI141" i="7"/>
  <c r="BF131" i="7"/>
  <c r="BG138" i="7"/>
  <c r="BC10" i="7"/>
  <c r="BB56" i="7"/>
  <c r="BA113" i="7"/>
  <c r="BK113" i="7"/>
  <c r="BK52" i="7"/>
  <c r="BC122" i="7"/>
  <c r="BF22" i="7"/>
  <c r="M105" i="7"/>
  <c r="N105" i="7" s="1"/>
  <c r="BD110" i="7"/>
  <c r="BF54" i="7"/>
  <c r="BE127" i="7"/>
  <c r="BD139" i="7"/>
  <c r="BD44" i="7"/>
  <c r="BG33" i="7"/>
  <c r="BF51" i="7"/>
  <c r="BB113" i="7"/>
  <c r="BA115" i="7"/>
  <c r="BE119" i="7"/>
  <c r="BF23" i="7"/>
  <c r="BG130" i="7"/>
  <c r="BG21" i="7"/>
  <c r="BB131" i="7"/>
  <c r="BH130" i="7"/>
  <c r="BB12" i="7"/>
  <c r="BE131" i="7"/>
  <c r="BK140" i="7"/>
  <c r="BK15" i="7"/>
  <c r="BK23" i="7"/>
  <c r="BA32" i="7"/>
  <c r="BI123" i="7"/>
  <c r="BD8" i="7"/>
  <c r="BF55" i="7"/>
  <c r="BH55" i="7"/>
  <c r="BB130" i="7"/>
  <c r="M85" i="7"/>
  <c r="N85" i="7" s="1"/>
  <c r="BD16" i="7"/>
  <c r="BB133" i="7"/>
  <c r="BA44" i="7"/>
  <c r="BE44" i="7"/>
  <c r="BA56" i="7"/>
  <c r="BG23" i="7"/>
  <c r="BD35" i="7"/>
  <c r="BD119" i="7"/>
  <c r="BE23" i="7"/>
  <c r="BF50" i="7"/>
  <c r="BD115" i="7"/>
  <c r="BD116" i="7"/>
  <c r="BH135" i="7"/>
  <c r="BA31" i="7"/>
  <c r="G31" i="7" s="1"/>
  <c r="I31" i="7" s="1"/>
  <c r="BF129" i="7"/>
  <c r="BB23" i="7"/>
  <c r="BC43" i="7"/>
  <c r="BE13" i="7"/>
  <c r="BL26" i="7"/>
  <c r="BK42" i="7"/>
  <c r="BA28" i="7"/>
  <c r="BH137" i="7"/>
  <c r="BA26" i="7"/>
  <c r="BB29" i="7"/>
  <c r="BC24" i="7"/>
  <c r="BC138" i="7"/>
  <c r="BH33" i="7"/>
  <c r="BF32" i="7"/>
  <c r="BD33" i="7"/>
  <c r="M92" i="7"/>
  <c r="N92" i="7" s="1"/>
  <c r="BH38" i="7"/>
  <c r="BF53" i="7"/>
  <c r="BA57" i="7"/>
  <c r="G57" i="7" s="1"/>
  <c r="I57" i="7" s="1"/>
  <c r="BI47" i="7"/>
  <c r="BF41" i="7"/>
  <c r="BC113" i="7"/>
  <c r="BE24" i="7"/>
  <c r="BE40" i="7"/>
  <c r="BE126" i="7"/>
  <c r="BB21" i="7"/>
  <c r="BH19" i="7"/>
  <c r="M107" i="7"/>
  <c r="N107" i="7" s="1"/>
  <c r="BA45" i="7"/>
  <c r="G45" i="7" s="1"/>
  <c r="I45" i="7" s="1"/>
  <c r="G67" i="7"/>
  <c r="I67" i="7" s="1"/>
  <c r="BC125" i="7"/>
  <c r="BH40" i="7"/>
  <c r="BD52" i="7"/>
  <c r="BE118" i="7"/>
  <c r="BE130" i="7"/>
  <c r="BD51" i="7"/>
  <c r="BG49" i="7"/>
  <c r="BG41" i="7"/>
  <c r="BB33" i="7"/>
  <c r="BH24" i="7"/>
  <c r="BG133" i="7"/>
  <c r="BI40" i="7"/>
  <c r="M90" i="7"/>
  <c r="N90" i="7" s="1"/>
  <c r="BB122" i="7"/>
  <c r="BB41" i="7"/>
  <c r="BB115" i="7"/>
  <c r="BG125" i="7"/>
  <c r="BA136" i="7"/>
  <c r="BI46" i="7"/>
  <c r="BF15" i="7"/>
  <c r="BA116" i="7"/>
  <c r="BG53" i="7"/>
  <c r="BF113" i="7"/>
  <c r="BF127" i="7"/>
  <c r="BC132" i="7"/>
  <c r="BG132" i="7"/>
  <c r="BH8" i="7"/>
  <c r="BD14" i="7"/>
  <c r="BG126" i="7"/>
  <c r="Q22" i="4"/>
  <c r="J18" i="4"/>
  <c r="Q19" i="4"/>
  <c r="Q15" i="4"/>
  <c r="J13" i="4"/>
  <c r="Q20" i="4"/>
  <c r="Q21" i="4"/>
  <c r="J15" i="4"/>
  <c r="J11" i="4"/>
  <c r="J19" i="4"/>
  <c r="J22" i="4"/>
  <c r="BB2" i="3"/>
  <c r="BM45" i="7"/>
  <c r="BM50" i="7"/>
  <c r="BM31" i="7"/>
  <c r="BM30" i="7"/>
  <c r="G15" i="7" l="1"/>
  <c r="I15" i="7" s="1"/>
  <c r="H29" i="7"/>
  <c r="H139" i="7"/>
  <c r="H41" i="7"/>
  <c r="H56" i="7"/>
  <c r="H122" i="7"/>
  <c r="H133" i="7"/>
  <c r="H49" i="7"/>
  <c r="H33" i="7"/>
  <c r="H113" i="7"/>
  <c r="H55" i="7"/>
  <c r="H18" i="7"/>
  <c r="H45" i="7"/>
  <c r="H110" i="7"/>
  <c r="H24" i="7"/>
  <c r="H132" i="7"/>
  <c r="H123" i="7"/>
  <c r="H31" i="7"/>
  <c r="H112" i="7"/>
  <c r="H30" i="7"/>
  <c r="H51" i="7"/>
  <c r="H115" i="7"/>
  <c r="H21" i="7"/>
  <c r="H23" i="7"/>
  <c r="H127" i="7"/>
  <c r="H15" i="7"/>
  <c r="H141" i="7"/>
  <c r="H47" i="7"/>
  <c r="H36" i="7"/>
  <c r="H118" i="7"/>
  <c r="H54" i="7"/>
  <c r="H136" i="7"/>
  <c r="H134" i="7"/>
  <c r="H14" i="7"/>
  <c r="H125" i="7"/>
  <c r="H42" i="7"/>
  <c r="H137" i="7"/>
  <c r="H40" i="7"/>
  <c r="H130" i="7"/>
  <c r="H131" i="7"/>
  <c r="H135" i="7"/>
  <c r="H44" i="7"/>
  <c r="H26" i="7"/>
  <c r="H117" i="7"/>
  <c r="H52" i="7"/>
  <c r="H46" i="7"/>
  <c r="H32" i="7"/>
  <c r="H120" i="7"/>
  <c r="H7" i="7"/>
  <c r="H129" i="7"/>
  <c r="H19" i="7"/>
  <c r="H34" i="7"/>
  <c r="H48" i="7"/>
  <c r="H27" i="7"/>
  <c r="H39" i="7"/>
  <c r="H116" i="7"/>
  <c r="H128" i="7"/>
  <c r="H35" i="7"/>
  <c r="H25" i="7"/>
  <c r="H37" i="7"/>
  <c r="H16" i="7"/>
  <c r="H57" i="7"/>
  <c r="H28" i="7"/>
  <c r="H22" i="7"/>
  <c r="H43" i="7"/>
  <c r="H119" i="7"/>
  <c r="H126" i="7"/>
  <c r="H38" i="7"/>
  <c r="H121" i="7"/>
  <c r="H53" i="7"/>
  <c r="H138" i="7"/>
  <c r="H50" i="7"/>
  <c r="H140" i="7"/>
  <c r="H114" i="7"/>
  <c r="M30" i="7"/>
  <c r="N30" i="7" s="1"/>
  <c r="M116" i="7"/>
  <c r="N116" i="7" s="1"/>
  <c r="M28" i="7"/>
  <c r="N28" i="7" s="1"/>
  <c r="M32" i="7"/>
  <c r="N32" i="7" s="1"/>
  <c r="M56" i="7"/>
  <c r="N56" i="7" s="1"/>
  <c r="M136" i="7"/>
  <c r="N136" i="7" s="1"/>
  <c r="M75" i="7"/>
  <c r="N75" i="7" s="1"/>
  <c r="H12" i="7"/>
  <c r="H11" i="7"/>
  <c r="H13" i="7"/>
  <c r="H10" i="7"/>
  <c r="H8" i="7"/>
  <c r="H9" i="7"/>
  <c r="M80" i="7"/>
  <c r="N80" i="7" s="1"/>
  <c r="M115" i="7"/>
  <c r="N115" i="7" s="1"/>
  <c r="M113" i="7"/>
  <c r="N113" i="7" s="1"/>
  <c r="M66" i="7"/>
  <c r="N66" i="7" s="1"/>
  <c r="G41" i="7"/>
  <c r="I41" i="7" s="1"/>
  <c r="M130" i="7"/>
  <c r="N130" i="7" s="1"/>
  <c r="M59" i="7"/>
  <c r="N59" i="7" s="1"/>
  <c r="M125" i="7"/>
  <c r="N125" i="7" s="1"/>
  <c r="M47" i="7"/>
  <c r="N47" i="7" s="1"/>
  <c r="M65" i="7"/>
  <c r="N65" i="7" s="1"/>
  <c r="M49" i="7"/>
  <c r="N49" i="7" s="1"/>
  <c r="M51" i="7"/>
  <c r="N51" i="7" s="1"/>
  <c r="M133" i="7"/>
  <c r="N133" i="7" s="1"/>
  <c r="M55" i="7"/>
  <c r="N55" i="7" s="1"/>
  <c r="M117" i="7"/>
  <c r="N117" i="7" s="1"/>
  <c r="M40" i="7"/>
  <c r="N40" i="7" s="1"/>
  <c r="M120" i="7"/>
  <c r="N120" i="7" s="1"/>
  <c r="M24" i="7"/>
  <c r="N24" i="7" s="1"/>
  <c r="M9" i="7"/>
  <c r="N9" i="7" s="1"/>
  <c r="M131" i="7"/>
  <c r="N131" i="7" s="1"/>
  <c r="M77" i="7"/>
  <c r="N77" i="7" s="1"/>
  <c r="M54" i="7"/>
  <c r="N54" i="7" s="1"/>
  <c r="M15" i="7"/>
  <c r="N15" i="7" s="1"/>
  <c r="M76" i="7"/>
  <c r="N76" i="7" s="1"/>
  <c r="M22" i="7"/>
  <c r="N22" i="7" s="1"/>
  <c r="M16" i="7"/>
  <c r="N16" i="7" s="1"/>
  <c r="M39" i="7"/>
  <c r="N39" i="7" s="1"/>
  <c r="M26" i="7"/>
  <c r="N26" i="7" s="1"/>
  <c r="M44" i="7"/>
  <c r="N44" i="7" s="1"/>
  <c r="M134" i="7"/>
  <c r="N134" i="7" s="1"/>
  <c r="M37" i="7"/>
  <c r="N37" i="7" s="1"/>
  <c r="M7" i="7"/>
  <c r="N7" i="7" s="1"/>
  <c r="M122" i="7"/>
  <c r="N122" i="7" s="1"/>
  <c r="M79" i="7"/>
  <c r="N79" i="7" s="1"/>
  <c r="M121" i="7"/>
  <c r="N121" i="7" s="1"/>
  <c r="M25" i="7"/>
  <c r="N25" i="7" s="1"/>
  <c r="M60" i="7"/>
  <c r="N60" i="7" s="1"/>
  <c r="M126" i="7"/>
  <c r="N126" i="7" s="1"/>
  <c r="M42" i="7"/>
  <c r="N42" i="7" s="1"/>
  <c r="M53" i="7"/>
  <c r="N53" i="7" s="1"/>
  <c r="M21" i="7"/>
  <c r="M78" i="7"/>
  <c r="N78" i="7" s="1"/>
  <c r="M19" i="7"/>
  <c r="N19" i="7" s="1"/>
  <c r="M118" i="7"/>
  <c r="N118" i="7" s="1"/>
  <c r="M23" i="7"/>
  <c r="N23" i="7" s="1"/>
  <c r="M38" i="7"/>
  <c r="N38" i="7" s="1"/>
  <c r="M18" i="7"/>
  <c r="N18" i="7" s="1"/>
  <c r="M61" i="7"/>
  <c r="N61" i="7" s="1"/>
  <c r="M139" i="7"/>
  <c r="N139" i="7" s="1"/>
  <c r="M110" i="7"/>
  <c r="N110" i="7" s="1"/>
  <c r="M135" i="7"/>
  <c r="N135" i="7" s="1"/>
  <c r="M36" i="7"/>
  <c r="N36" i="7" s="1"/>
  <c r="M12" i="7"/>
  <c r="N12" i="7" s="1"/>
  <c r="M119" i="7"/>
  <c r="N119" i="7" s="1"/>
  <c r="M129" i="7"/>
  <c r="N129" i="7" s="1"/>
  <c r="M11" i="7"/>
  <c r="N11" i="7" s="1"/>
  <c r="M34" i="7"/>
  <c r="N34" i="7" s="1"/>
  <c r="M13" i="7"/>
  <c r="N13" i="7" s="1"/>
  <c r="M138" i="7"/>
  <c r="N138" i="7" s="1"/>
  <c r="M33" i="7"/>
  <c r="N33" i="7" s="1"/>
  <c r="M140" i="7"/>
  <c r="N140" i="7" s="1"/>
  <c r="M141" i="7"/>
  <c r="N141" i="7" s="1"/>
  <c r="M64" i="7"/>
  <c r="N64" i="7" s="1"/>
  <c r="M27" i="7"/>
  <c r="N27" i="7" s="1"/>
  <c r="M114" i="7"/>
  <c r="N114" i="7" s="1"/>
  <c r="M48" i="7"/>
  <c r="N48" i="7" s="1"/>
  <c r="M123" i="7"/>
  <c r="N123" i="7" s="1"/>
  <c r="G13" i="7"/>
  <c r="I13" i="7" s="1"/>
  <c r="G138" i="7"/>
  <c r="I138" i="7" s="1"/>
  <c r="G141" i="7"/>
  <c r="I141" i="7" s="1"/>
  <c r="G76" i="7"/>
  <c r="I76" i="7" s="1"/>
  <c r="G74" i="7"/>
  <c r="I74" i="7" s="1"/>
  <c r="G50" i="7"/>
  <c r="I50" i="7" s="1"/>
  <c r="G21" i="7"/>
  <c r="G23" i="7"/>
  <c r="I23" i="7" s="1"/>
  <c r="G96" i="7"/>
  <c r="I96" i="7" s="1"/>
  <c r="G118" i="7"/>
  <c r="I118" i="7" s="1"/>
  <c r="G139" i="7"/>
  <c r="I139" i="7" s="1"/>
  <c r="G95" i="7"/>
  <c r="I95" i="7" s="1"/>
  <c r="G113" i="7"/>
  <c r="I113" i="7" s="1"/>
  <c r="G38" i="7"/>
  <c r="I38" i="7" s="1"/>
  <c r="G47" i="7"/>
  <c r="I47" i="7" s="1"/>
  <c r="G92" i="7"/>
  <c r="I92" i="7" s="1"/>
  <c r="G30" i="7"/>
  <c r="I30" i="7" s="1"/>
  <c r="G82" i="7"/>
  <c r="I82" i="7" s="1"/>
  <c r="G68" i="7"/>
  <c r="I68" i="7" s="1"/>
  <c r="G18" i="7"/>
  <c r="I18" i="7" s="1"/>
  <c r="G111" i="7"/>
  <c r="I111" i="7" s="1"/>
  <c r="G24" i="7"/>
  <c r="I24" i="7" s="1"/>
  <c r="G136" i="7"/>
  <c r="I136" i="7" s="1"/>
  <c r="G103" i="7"/>
  <c r="I103" i="7" s="1"/>
  <c r="G94" i="7"/>
  <c r="I94" i="7" s="1"/>
  <c r="G44" i="7"/>
  <c r="I44" i="7" s="1"/>
  <c r="G97" i="7"/>
  <c r="I97" i="7" s="1"/>
  <c r="G60" i="7"/>
  <c r="I60" i="7" s="1"/>
  <c r="G33" i="7"/>
  <c r="I33" i="7" s="1"/>
  <c r="G98" i="7"/>
  <c r="I98" i="7" s="1"/>
  <c r="G134" i="7"/>
  <c r="I134" i="7" s="1"/>
  <c r="G7" i="7"/>
  <c r="I7" i="7" s="1"/>
  <c r="G133" i="7"/>
  <c r="I133" i="7" s="1"/>
  <c r="G65" i="7"/>
  <c r="I65" i="7" s="1"/>
  <c r="G59" i="7"/>
  <c r="I59" i="7" s="1"/>
  <c r="G108" i="7"/>
  <c r="I108" i="7" s="1"/>
  <c r="G56" i="7"/>
  <c r="I56" i="7" s="1"/>
  <c r="G22" i="7"/>
  <c r="I22" i="7" s="1"/>
  <c r="G69" i="7"/>
  <c r="I69" i="7" s="1"/>
  <c r="G48" i="7"/>
  <c r="I48" i="7" s="1"/>
  <c r="G87" i="7"/>
  <c r="I87" i="7" s="1"/>
  <c r="G61" i="7"/>
  <c r="I61" i="7" s="1"/>
  <c r="M46" i="7"/>
  <c r="N46" i="7" s="1"/>
  <c r="M41" i="7"/>
  <c r="N41" i="7" s="1"/>
  <c r="M43" i="7"/>
  <c r="N43" i="7" s="1"/>
  <c r="M137" i="7"/>
  <c r="N137" i="7" s="1"/>
  <c r="M101" i="7"/>
  <c r="N101" i="7" s="1"/>
  <c r="M57" i="7"/>
  <c r="N57" i="7" s="1"/>
  <c r="G28" i="7"/>
  <c r="I28" i="7" s="1"/>
  <c r="G32" i="7"/>
  <c r="I32" i="7" s="1"/>
  <c r="G126" i="7"/>
  <c r="I126" i="7" s="1"/>
  <c r="G89" i="7"/>
  <c r="I89" i="7" s="1"/>
  <c r="G75" i="7"/>
  <c r="I75" i="7" s="1"/>
  <c r="G83" i="7"/>
  <c r="I83" i="7" s="1"/>
  <c r="G53" i="7"/>
  <c r="I53" i="7" s="1"/>
  <c r="G100" i="7"/>
  <c r="I100" i="7" s="1"/>
  <c r="G51" i="7"/>
  <c r="I51" i="7" s="1"/>
  <c r="G11" i="7"/>
  <c r="I11" i="7" s="1"/>
  <c r="G27" i="7"/>
  <c r="I27" i="7" s="1"/>
  <c r="G107" i="7"/>
  <c r="I107" i="7" s="1"/>
  <c r="G114" i="7"/>
  <c r="I114" i="7" s="1"/>
  <c r="G26" i="7"/>
  <c r="I26" i="7" s="1"/>
  <c r="G123" i="7"/>
  <c r="I123" i="7" s="1"/>
  <c r="G90" i="7"/>
  <c r="I90" i="7" s="1"/>
  <c r="G42" i="7"/>
  <c r="I42" i="7" s="1"/>
  <c r="G36" i="7"/>
  <c r="I36" i="7" s="1"/>
  <c r="G122" i="7"/>
  <c r="I122" i="7" s="1"/>
  <c r="G77" i="7"/>
  <c r="I77" i="7" s="1"/>
  <c r="M104" i="7"/>
  <c r="N104" i="7" s="1"/>
  <c r="M35" i="7"/>
  <c r="N35" i="7" s="1"/>
  <c r="M10" i="7"/>
  <c r="N10" i="7" s="1"/>
  <c r="M31" i="7"/>
  <c r="N31" i="7" s="1"/>
  <c r="M67" i="7"/>
  <c r="N67" i="7" s="1"/>
  <c r="G29" i="7"/>
  <c r="I29" i="7" s="1"/>
  <c r="M29" i="7"/>
  <c r="N29" i="7" s="1"/>
  <c r="G71" i="7"/>
  <c r="I71" i="7" s="1"/>
  <c r="G115" i="7"/>
  <c r="I115" i="7" s="1"/>
  <c r="G135" i="7"/>
  <c r="I135" i="7" s="1"/>
  <c r="G120" i="7"/>
  <c r="I120" i="7" s="1"/>
  <c r="G79" i="7"/>
  <c r="I79" i="7" s="1"/>
  <c r="G116" i="7"/>
  <c r="I116" i="7" s="1"/>
  <c r="G25" i="7"/>
  <c r="I25" i="7" s="1"/>
  <c r="G70" i="7"/>
  <c r="I70" i="7" s="1"/>
  <c r="G72" i="7"/>
  <c r="I72" i="7" s="1"/>
  <c r="G85" i="7"/>
  <c r="I85" i="7" s="1"/>
  <c r="G121" i="7"/>
  <c r="I121" i="7" s="1"/>
  <c r="G88" i="7"/>
  <c r="I88" i="7" s="1"/>
  <c r="G102" i="7"/>
  <c r="I102" i="7" s="1"/>
  <c r="G54" i="7"/>
  <c r="I54" i="7" s="1"/>
  <c r="G110" i="7"/>
  <c r="I110" i="7" s="1"/>
  <c r="G66" i="7"/>
  <c r="I66" i="7" s="1"/>
  <c r="G91" i="7"/>
  <c r="I91" i="7" s="1"/>
  <c r="G117" i="7"/>
  <c r="I117" i="7" s="1"/>
  <c r="G16" i="7"/>
  <c r="I16" i="7" s="1"/>
  <c r="G80" i="7"/>
  <c r="I80" i="7" s="1"/>
  <c r="G78" i="7"/>
  <c r="I78" i="7" s="1"/>
  <c r="G64" i="7"/>
  <c r="I64" i="7" s="1"/>
  <c r="G140" i="7"/>
  <c r="I140" i="7" s="1"/>
  <c r="M112" i="7"/>
  <c r="N112" i="7" s="1"/>
  <c r="M106" i="7"/>
  <c r="N106" i="7" s="1"/>
  <c r="M8" i="7"/>
  <c r="N8" i="7" s="1"/>
  <c r="M128" i="7"/>
  <c r="N128" i="7" s="1"/>
  <c r="M14" i="7"/>
  <c r="N14" i="7" s="1"/>
  <c r="G105" i="7"/>
  <c r="I105" i="7" s="1"/>
  <c r="G55" i="7"/>
  <c r="I55" i="7" s="1"/>
  <c r="G109" i="7"/>
  <c r="I109" i="7" s="1"/>
  <c r="G119" i="7"/>
  <c r="I119" i="7" s="1"/>
  <c r="G12" i="7"/>
  <c r="I12" i="7" s="1"/>
  <c r="G125" i="7"/>
  <c r="I125" i="7" s="1"/>
  <c r="G37" i="7"/>
  <c r="I37" i="7" s="1"/>
  <c r="G131" i="7"/>
  <c r="I131" i="7" s="1"/>
  <c r="G93" i="7"/>
  <c r="I93" i="7" s="1"/>
  <c r="M93" i="7"/>
  <c r="N93" i="7" s="1"/>
  <c r="G40" i="7"/>
  <c r="I40" i="7" s="1"/>
  <c r="G84" i="7"/>
  <c r="I84" i="7" s="1"/>
  <c r="G99" i="7"/>
  <c r="I99" i="7" s="1"/>
  <c r="G86" i="7"/>
  <c r="I86" i="7" s="1"/>
  <c r="G39" i="7"/>
  <c r="I39" i="7" s="1"/>
  <c r="G34" i="7"/>
  <c r="I34" i="7" s="1"/>
  <c r="G130" i="7"/>
  <c r="I130" i="7" s="1"/>
  <c r="G9" i="7"/>
  <c r="I9" i="7" s="1"/>
  <c r="G129" i="7"/>
  <c r="I129" i="7" s="1"/>
  <c r="G19" i="7"/>
  <c r="I19" i="7" s="1"/>
  <c r="G49" i="7"/>
  <c r="I49" i="7" s="1"/>
  <c r="M52" i="7"/>
  <c r="N52" i="7" s="1"/>
  <c r="M45" i="7"/>
  <c r="N45" i="7" s="1"/>
  <c r="M132" i="7"/>
  <c r="N132" i="7" s="1"/>
  <c r="M127" i="7"/>
  <c r="N127" i="7" s="1"/>
  <c r="Q18" i="4"/>
  <c r="F21" i="7"/>
  <c r="L21" i="7"/>
  <c r="N21" i="7" l="1"/>
  <c r="I21" i="7"/>
  <c r="V18" i="13"/>
  <c r="W18" i="13" s="1"/>
  <c r="X18" i="13" s="1"/>
  <c r="Y18" i="13" s="1"/>
  <c r="T18" i="13"/>
  <c r="AA18" i="13" l="1"/>
  <c r="AB18" i="13" s="1"/>
  <c r="Z18" i="13"/>
  <c r="G404" i="13"/>
  <c r="F396" i="13"/>
  <c r="G396" i="13"/>
  <c r="G16" i="13"/>
  <c r="H16" i="13" s="1"/>
  <c r="F48" i="13"/>
  <c r="F403" i="13"/>
  <c r="G400" i="13"/>
  <c r="F400" i="13"/>
  <c r="F20" i="13"/>
  <c r="G20" i="13"/>
  <c r="F15" i="13"/>
  <c r="F16" i="13"/>
  <c r="G80" i="13"/>
  <c r="H80" i="13" s="1"/>
  <c r="F49" i="13"/>
  <c r="F47" i="13"/>
  <c r="F115" i="13"/>
  <c r="F19" i="13"/>
  <c r="F17" i="13"/>
  <c r="G15" i="13"/>
  <c r="F181" i="13"/>
  <c r="F117" i="13"/>
  <c r="F314" i="13"/>
  <c r="F116" i="13"/>
  <c r="G430" i="13"/>
  <c r="G315" i="13"/>
  <c r="F147" i="13"/>
  <c r="F247" i="13"/>
  <c r="F313" i="13"/>
  <c r="G398" i="13"/>
  <c r="F462" i="13"/>
  <c r="F246" i="13"/>
  <c r="G314" i="13"/>
  <c r="F18" i="13"/>
  <c r="F148" i="13"/>
  <c r="G48" i="13"/>
  <c r="G213" i="13"/>
  <c r="G212" i="13"/>
  <c r="G278" i="13"/>
  <c r="G402" i="13"/>
  <c r="F146" i="13"/>
  <c r="G117" i="13"/>
  <c r="F315" i="13"/>
  <c r="G313" i="13"/>
  <c r="F404" i="13"/>
  <c r="F113" i="13"/>
  <c r="F280" i="13"/>
  <c r="F152" i="13"/>
  <c r="F213" i="13"/>
  <c r="G464" i="13"/>
  <c r="G344" i="13"/>
  <c r="F401" i="13"/>
  <c r="F153" i="13"/>
  <c r="G113" i="13"/>
  <c r="F344" i="13"/>
  <c r="G401" i="13"/>
  <c r="G280" i="13"/>
  <c r="F402" i="13"/>
  <c r="G49" i="13"/>
  <c r="F465" i="13"/>
  <c r="G18" i="13"/>
  <c r="F80" i="13"/>
  <c r="G147" i="13"/>
  <c r="G153" i="13"/>
  <c r="G146" i="13"/>
  <c r="G19" i="13"/>
  <c r="H19" i="13" s="1"/>
  <c r="F81" i="13"/>
  <c r="F149" i="13"/>
  <c r="G181" i="13"/>
  <c r="F398" i="13"/>
  <c r="F311" i="13"/>
  <c r="F278" i="13"/>
  <c r="F429" i="13"/>
  <c r="G465" i="13"/>
  <c r="G81" i="13"/>
  <c r="G148" i="13"/>
  <c r="F245" i="13"/>
  <c r="F212" i="13"/>
  <c r="F345" i="13"/>
  <c r="F180" i="13"/>
  <c r="G245" i="13"/>
  <c r="G311" i="13"/>
  <c r="G399" i="13"/>
  <c r="G429" i="13"/>
  <c r="G247" i="13"/>
  <c r="G462" i="13"/>
  <c r="G246" i="13"/>
  <c r="G116" i="13"/>
  <c r="F464" i="13"/>
  <c r="G152" i="13"/>
  <c r="G345" i="13"/>
  <c r="G370" i="13"/>
  <c r="H370" i="13" s="1"/>
  <c r="F430" i="13"/>
  <c r="G149" i="13"/>
  <c r="G180" i="13"/>
  <c r="G82" i="13"/>
  <c r="F399" i="13"/>
  <c r="G403" i="13"/>
  <c r="H403" i="13" s="1"/>
  <c r="F370" i="13"/>
  <c r="F82" i="13"/>
  <c r="G115" i="13"/>
  <c r="G47" i="13"/>
  <c r="G17" i="13"/>
  <c r="AD18" i="13"/>
  <c r="AE18" i="13"/>
  <c r="AF18" i="13" s="1"/>
  <c r="AG18" i="13" s="1"/>
  <c r="D61" i="13" s="1" a="1"/>
  <c r="D61" i="13" s="1"/>
  <c r="S18" i="13"/>
  <c r="D96" i="13" s="1" a="1"/>
  <c r="D96" i="13" s="1"/>
  <c r="H462" i="13" l="1"/>
  <c r="H404" i="13"/>
  <c r="D476" i="13" a="1"/>
  <c r="D476" i="13" s="1"/>
  <c r="D478" i="13" a="1"/>
  <c r="D478" i="13" s="1"/>
  <c r="D477" i="13" a="1"/>
  <c r="D477" i="13" s="1"/>
  <c r="D449" i="13" a="1"/>
  <c r="D449" i="13" s="1"/>
  <c r="D448" i="13" a="1"/>
  <c r="D448" i="13" s="1"/>
  <c r="D450" i="13" a="1"/>
  <c r="D450" i="13" s="1"/>
  <c r="D443" i="13" a="1"/>
  <c r="D443" i="13" s="1"/>
  <c r="D445" i="13" a="1"/>
  <c r="D445" i="13" s="1"/>
  <c r="D444" i="13" a="1"/>
  <c r="D444" i="13" s="1"/>
  <c r="D411" i="13" a="1"/>
  <c r="D411" i="13" s="1"/>
  <c r="D412" i="13" a="1"/>
  <c r="D412" i="13" s="1"/>
  <c r="D410" i="13" a="1"/>
  <c r="D410" i="13" s="1"/>
  <c r="D326" i="13" a="1"/>
  <c r="D326" i="13" s="1"/>
  <c r="D327" i="13" a="1"/>
  <c r="D327" i="13" s="1"/>
  <c r="D325" i="13" a="1"/>
  <c r="D325" i="13" s="1"/>
  <c r="D292" i="13" a="1"/>
  <c r="D292" i="13" s="1"/>
  <c r="D293" i="13" a="1"/>
  <c r="D293" i="13" s="1"/>
  <c r="D294" i="13" a="1"/>
  <c r="D294" i="13" s="1"/>
  <c r="D260" i="13" a="1"/>
  <c r="D260" i="13" s="1"/>
  <c r="D259" i="13" a="1"/>
  <c r="D259" i="13" s="1"/>
  <c r="D261" i="13" a="1"/>
  <c r="D261" i="13" s="1"/>
  <c r="D227" i="13" a="1"/>
  <c r="D227" i="13" s="1"/>
  <c r="D226" i="13" a="1"/>
  <c r="D226" i="13" s="1"/>
  <c r="D228" i="13" a="1"/>
  <c r="D228" i="13" s="1"/>
  <c r="D193" i="13" a="1"/>
  <c r="D193" i="13" s="1"/>
  <c r="F193" i="13" s="1"/>
  <c r="D194" i="13" a="1"/>
  <c r="D194" i="13" s="1"/>
  <c r="D195" i="13" a="1"/>
  <c r="D195" i="13" s="1"/>
  <c r="D160" i="13" a="1"/>
  <c r="D160" i="13" s="1"/>
  <c r="D161" i="13" a="1"/>
  <c r="D161" i="13" s="1"/>
  <c r="D162" i="13" a="1"/>
  <c r="D162" i="13" s="1"/>
  <c r="D167" i="13" a="1"/>
  <c r="D167" i="13" s="1"/>
  <c r="D166" i="13" a="1"/>
  <c r="D166" i="13" s="1"/>
  <c r="D165" i="13" a="1"/>
  <c r="D165" i="13" s="1"/>
  <c r="D127" i="13" a="1"/>
  <c r="D127" i="13" s="1"/>
  <c r="D129" i="13" a="1"/>
  <c r="D129" i="13" s="1"/>
  <c r="D128" i="13" a="1"/>
  <c r="D128" i="13" s="1"/>
  <c r="D94" i="13" a="1"/>
  <c r="D94" i="13" s="1"/>
  <c r="D95" i="13" a="1"/>
  <c r="D95" i="13" s="1"/>
  <c r="D63" i="13" a="1"/>
  <c r="D63" i="13" s="1"/>
  <c r="D62" i="13" a="1"/>
  <c r="D62" i="13" s="1"/>
  <c r="D28" i="13" a="1"/>
  <c r="D28" i="13" s="1"/>
  <c r="F14" i="13"/>
  <c r="D481" i="13" a="1"/>
  <c r="D481" i="13" s="1"/>
  <c r="F481" i="13" s="1"/>
  <c r="H15" i="13"/>
  <c r="H47" i="13"/>
  <c r="H20" i="13"/>
  <c r="H18" i="13"/>
  <c r="D101" i="13" a="1"/>
  <c r="D101" i="13" s="1"/>
  <c r="F101" i="13" s="1"/>
  <c r="H313" i="13"/>
  <c r="G14" i="13"/>
  <c r="H14" i="13" s="1"/>
  <c r="D482" i="13" a="1"/>
  <c r="D482" i="13" s="1"/>
  <c r="G482" i="13" s="1"/>
  <c r="G279" i="13"/>
  <c r="H315" i="13"/>
  <c r="F150" i="13"/>
  <c r="F397" i="13"/>
  <c r="H116" i="13"/>
  <c r="H113" i="13"/>
  <c r="F463" i="13"/>
  <c r="F114" i="13"/>
  <c r="F279" i="13"/>
  <c r="G463" i="13"/>
  <c r="G150" i="13"/>
  <c r="F346" i="13"/>
  <c r="F83" i="13"/>
  <c r="F312" i="13"/>
  <c r="G312" i="13"/>
  <c r="G114" i="13"/>
  <c r="G214" i="13"/>
  <c r="F214" i="13"/>
  <c r="G83" i="13"/>
  <c r="G346" i="13"/>
  <c r="G397" i="13"/>
  <c r="D68" i="13" a="1"/>
  <c r="D68" i="13" s="1"/>
  <c r="G68" i="13" s="1"/>
  <c r="D35" i="13" a="1"/>
  <c r="D35" i="13" s="1"/>
  <c r="D34" i="13" a="1"/>
  <c r="D34" i="13" s="1"/>
  <c r="G7" i="13"/>
  <c r="F179" i="13"/>
  <c r="D484" i="13" a="1"/>
  <c r="D484" i="13" s="1"/>
  <c r="D102" i="13" a="1"/>
  <c r="D102" i="13" s="1"/>
  <c r="D134" i="13" a="1"/>
  <c r="D134" i="13" s="1"/>
  <c r="G134" i="13" s="1"/>
  <c r="D200" i="13" a="1"/>
  <c r="D200" i="13" s="1"/>
  <c r="G200" i="13" s="1"/>
  <c r="D330" i="13" a="1"/>
  <c r="D330" i="13" s="1"/>
  <c r="G330" i="13" s="1"/>
  <c r="D417" i="13" a="1"/>
  <c r="D417" i="13" s="1"/>
  <c r="F417" i="13" s="1"/>
  <c r="D198" i="13" a="1"/>
  <c r="D198" i="13" s="1"/>
  <c r="F198" i="13" s="1"/>
  <c r="D133" i="13" a="1"/>
  <c r="D133" i="13" s="1"/>
  <c r="D297" i="13" a="1"/>
  <c r="D297" i="13" s="1"/>
  <c r="F297" i="13" s="1"/>
  <c r="D298" i="13" a="1"/>
  <c r="D298" i="13" s="1"/>
  <c r="G298" i="13" s="1"/>
  <c r="D232" i="13" a="1"/>
  <c r="D232" i="13" s="1"/>
  <c r="G232" i="13" s="1"/>
  <c r="D233" i="13" a="1"/>
  <c r="D233" i="13" s="1"/>
  <c r="G233" i="13" s="1"/>
  <c r="D384" i="13" a="1"/>
  <c r="D384" i="13" s="1"/>
  <c r="G384" i="13" s="1"/>
  <c r="D264" i="13" a="1"/>
  <c r="D264" i="13" s="1"/>
  <c r="F264" i="13" s="1"/>
  <c r="D265" i="13" a="1"/>
  <c r="D265" i="13" s="1"/>
  <c r="F265" i="13" s="1"/>
  <c r="D266" i="13" a="1"/>
  <c r="D266" i="13" s="1"/>
  <c r="G266" i="13" s="1"/>
  <c r="D132" i="13" a="1"/>
  <c r="D132" i="13" s="1"/>
  <c r="F132" i="13" s="1"/>
  <c r="D358" i="13" a="1"/>
  <c r="D358" i="13" s="1"/>
  <c r="G358" i="13" s="1"/>
  <c r="D66" i="13" a="1"/>
  <c r="D66" i="13" s="1"/>
  <c r="G66" i="13" s="1"/>
  <c r="D383" i="13" a="1"/>
  <c r="D383" i="13" s="1"/>
  <c r="G383" i="13" s="1"/>
  <c r="D231" i="13" a="1"/>
  <c r="D231" i="13" s="1"/>
  <c r="G231" i="13" s="1"/>
  <c r="D67" i="13" a="1"/>
  <c r="D67" i="13" s="1"/>
  <c r="G67" i="13" s="1"/>
  <c r="D382" i="13" a="1"/>
  <c r="D382" i="13" s="1"/>
  <c r="D415" i="13" a="1"/>
  <c r="D415" i="13" s="1"/>
  <c r="G415" i="13" s="1"/>
  <c r="D416" i="13" a="1"/>
  <c r="D416" i="13" s="1"/>
  <c r="G416" i="13" s="1"/>
  <c r="D332" i="13" a="1"/>
  <c r="D332" i="13" s="1"/>
  <c r="G332" i="13" s="1"/>
  <c r="D199" i="13" a="1"/>
  <c r="D199" i="13" s="1"/>
  <c r="F199" i="13" s="1"/>
  <c r="D99" i="13" a="1"/>
  <c r="D99" i="13" s="1"/>
  <c r="G99" i="13" s="1"/>
  <c r="D356" i="13" a="1"/>
  <c r="D356" i="13" s="1"/>
  <c r="G356" i="13" s="1"/>
  <c r="D357" i="13" a="1"/>
  <c r="D357" i="13" s="1"/>
  <c r="G357" i="13" s="1"/>
  <c r="D299" i="13" a="1"/>
  <c r="D299" i="13" s="1"/>
  <c r="F299" i="13" s="1"/>
  <c r="D100" i="13" a="1"/>
  <c r="D100" i="13" s="1"/>
  <c r="G100" i="13" s="1"/>
  <c r="D483" i="13" a="1"/>
  <c r="D483" i="13" s="1"/>
  <c r="G483" i="13" s="1"/>
  <c r="D331" i="13" a="1"/>
  <c r="D331" i="13" s="1"/>
  <c r="F331" i="13" s="1"/>
  <c r="H181" i="13"/>
  <c r="H153" i="13"/>
  <c r="H149" i="13"/>
  <c r="H314" i="13"/>
  <c r="H152" i="13"/>
  <c r="H115" i="13"/>
  <c r="H311" i="13"/>
  <c r="H81" i="13"/>
  <c r="H180" i="13"/>
  <c r="H117" i="13"/>
  <c r="H245" i="13"/>
  <c r="H147" i="13"/>
  <c r="H401" i="13"/>
  <c r="H246" i="13"/>
  <c r="H247" i="13"/>
  <c r="H429" i="13"/>
  <c r="H344" i="13"/>
  <c r="H345" i="13"/>
  <c r="H280" i="13"/>
  <c r="H465" i="13"/>
  <c r="H399" i="13"/>
  <c r="H464" i="13"/>
  <c r="G151" i="13"/>
  <c r="H48" i="13"/>
  <c r="H146" i="13"/>
  <c r="H49" i="13"/>
  <c r="G179" i="13"/>
  <c r="H430" i="13"/>
  <c r="H396" i="13"/>
  <c r="H400" i="13"/>
  <c r="H82" i="13"/>
  <c r="F151" i="13"/>
  <c r="H402" i="13"/>
  <c r="H278" i="13"/>
  <c r="H398" i="13"/>
  <c r="H212" i="13"/>
  <c r="G422" i="13"/>
  <c r="G363" i="13"/>
  <c r="G337" i="13"/>
  <c r="G389" i="13"/>
  <c r="G139" i="13"/>
  <c r="G304" i="13"/>
  <c r="G271" i="13"/>
  <c r="G238" i="13"/>
  <c r="G172" i="13"/>
  <c r="G205" i="13"/>
  <c r="G106" i="13"/>
  <c r="G455" i="13"/>
  <c r="G73" i="13"/>
  <c r="H148" i="13"/>
  <c r="H213" i="13"/>
  <c r="G40" i="13"/>
  <c r="H17" i="13"/>
  <c r="G477" i="13" l="1"/>
  <c r="F477" i="13"/>
  <c r="F478" i="13"/>
  <c r="G478" i="13"/>
  <c r="G476" i="13"/>
  <c r="F476" i="13"/>
  <c r="G444" i="13"/>
  <c r="F444" i="13"/>
  <c r="G445" i="13"/>
  <c r="F445" i="13"/>
  <c r="G443" i="13"/>
  <c r="F443" i="13"/>
  <c r="F450" i="13"/>
  <c r="G450" i="13"/>
  <c r="F448" i="13"/>
  <c r="G448" i="13"/>
  <c r="F449" i="13"/>
  <c r="G449" i="13"/>
  <c r="F410" i="13"/>
  <c r="G410" i="13"/>
  <c r="G412" i="13"/>
  <c r="F412" i="13"/>
  <c r="G411" i="13"/>
  <c r="F411" i="13"/>
  <c r="G133" i="13"/>
  <c r="F133" i="13"/>
  <c r="G325" i="13"/>
  <c r="F325" i="13"/>
  <c r="G327" i="13"/>
  <c r="F327" i="13"/>
  <c r="F326" i="13"/>
  <c r="G326" i="13"/>
  <c r="G294" i="13"/>
  <c r="F294" i="13"/>
  <c r="G293" i="13"/>
  <c r="F293" i="13"/>
  <c r="F292" i="13"/>
  <c r="G292" i="13"/>
  <c r="G261" i="13"/>
  <c r="F261" i="13"/>
  <c r="G259" i="13"/>
  <c r="F259" i="13"/>
  <c r="G260" i="13"/>
  <c r="F260" i="13"/>
  <c r="G228" i="13"/>
  <c r="F228" i="13"/>
  <c r="F226" i="13"/>
  <c r="G226" i="13"/>
  <c r="G227" i="13"/>
  <c r="F227" i="13"/>
  <c r="G195" i="13"/>
  <c r="F195" i="13"/>
  <c r="G194" i="13"/>
  <c r="F194" i="13"/>
  <c r="G193" i="13"/>
  <c r="H193" i="13" s="1"/>
  <c r="G162" i="13"/>
  <c r="F162" i="13"/>
  <c r="G161" i="13"/>
  <c r="F161" i="13"/>
  <c r="F160" i="13"/>
  <c r="G160" i="13"/>
  <c r="F165" i="13"/>
  <c r="G165" i="13"/>
  <c r="F166" i="13"/>
  <c r="G166" i="13"/>
  <c r="G167" i="13"/>
  <c r="F167" i="13"/>
  <c r="F128" i="13"/>
  <c r="G128" i="13"/>
  <c r="G129" i="13"/>
  <c r="F129" i="13"/>
  <c r="G127" i="13"/>
  <c r="F127" i="13"/>
  <c r="G96" i="13"/>
  <c r="F96" i="13"/>
  <c r="G95" i="13"/>
  <c r="F95" i="13"/>
  <c r="G94" i="13"/>
  <c r="F94" i="13"/>
  <c r="G61" i="13"/>
  <c r="F61" i="13"/>
  <c r="F62" i="13"/>
  <c r="G62" i="13"/>
  <c r="G63" i="13"/>
  <c r="F63" i="13"/>
  <c r="G28" i="13"/>
  <c r="F28" i="13"/>
  <c r="G34" i="13"/>
  <c r="F34" i="13"/>
  <c r="F35" i="13"/>
  <c r="G35" i="13"/>
  <c r="H279" i="13"/>
  <c r="G382" i="13"/>
  <c r="F382" i="13"/>
  <c r="H150" i="13"/>
  <c r="H463" i="13"/>
  <c r="H346" i="13"/>
  <c r="F68" i="13"/>
  <c r="H68" i="13" s="1"/>
  <c r="F200" i="13"/>
  <c r="H200" i="13" s="1"/>
  <c r="H83" i="13"/>
  <c r="H114" i="13"/>
  <c r="F298" i="13"/>
  <c r="H298" i="13" s="1"/>
  <c r="H397" i="13"/>
  <c r="H214" i="13"/>
  <c r="H312" i="13"/>
  <c r="H179" i="13"/>
  <c r="F482" i="13"/>
  <c r="H482" i="13" s="1"/>
  <c r="G265" i="13"/>
  <c r="H265" i="13" s="1"/>
  <c r="F232" i="13"/>
  <c r="H232" i="13" s="1"/>
  <c r="G198" i="13"/>
  <c r="H198" i="13" s="1"/>
  <c r="F134" i="13"/>
  <c r="H134" i="13" s="1"/>
  <c r="F67" i="13"/>
  <c r="H67" i="13" s="1"/>
  <c r="F233" i="13"/>
  <c r="H233" i="13" s="1"/>
  <c r="G297" i="13"/>
  <c r="H297" i="13" s="1"/>
  <c r="F384" i="13"/>
  <c r="H384" i="13" s="1"/>
  <c r="F99" i="13"/>
  <c r="H99" i="13" s="1"/>
  <c r="G264" i="13"/>
  <c r="H264" i="13" s="1"/>
  <c r="F415" i="13"/>
  <c r="H415" i="13" s="1"/>
  <c r="F66" i="13"/>
  <c r="H66" i="13" s="1"/>
  <c r="F356" i="13"/>
  <c r="H356" i="13" s="1"/>
  <c r="F483" i="13"/>
  <c r="H483" i="13" s="1"/>
  <c r="F231" i="13"/>
  <c r="H231" i="13" s="1"/>
  <c r="F100" i="13"/>
  <c r="H100" i="13" s="1"/>
  <c r="F383" i="13"/>
  <c r="H383" i="13" s="1"/>
  <c r="F358" i="13"/>
  <c r="H358" i="13" s="1"/>
  <c r="G417" i="13"/>
  <c r="H417" i="13" s="1"/>
  <c r="G299" i="13"/>
  <c r="H299" i="13" s="1"/>
  <c r="F357" i="13"/>
  <c r="H357" i="13" s="1"/>
  <c r="F416" i="13"/>
  <c r="H416" i="13" s="1"/>
  <c r="F330" i="13"/>
  <c r="H330" i="13" s="1"/>
  <c r="F332" i="13"/>
  <c r="H332" i="13" s="1"/>
  <c r="F266" i="13"/>
  <c r="H266" i="13" s="1"/>
  <c r="G331" i="13"/>
  <c r="H331" i="13" s="1"/>
  <c r="G199" i="13"/>
  <c r="H199" i="13" s="1"/>
  <c r="G102" i="13"/>
  <c r="F102" i="13"/>
  <c r="G132" i="13"/>
  <c r="H132" i="13" s="1"/>
  <c r="G481" i="13"/>
  <c r="H481" i="13" s="1"/>
  <c r="G101" i="13"/>
  <c r="G484" i="13"/>
  <c r="F484" i="13"/>
  <c r="H151" i="13"/>
  <c r="H412" i="13" l="1"/>
  <c r="H96" i="13"/>
  <c r="H410" i="13"/>
  <c r="H133" i="13"/>
  <c r="H326" i="13"/>
  <c r="H448" i="13"/>
  <c r="H478" i="13"/>
  <c r="H166" i="13"/>
  <c r="H443" i="13"/>
  <c r="H449" i="13"/>
  <c r="H450" i="13"/>
  <c r="H476" i="13"/>
  <c r="H477" i="13"/>
  <c r="H327" i="13"/>
  <c r="H292" i="13"/>
  <c r="H411" i="13"/>
  <c r="H325" i="13"/>
  <c r="H226" i="13"/>
  <c r="H160" i="13"/>
  <c r="H260" i="13"/>
  <c r="H227" i="13"/>
  <c r="H293" i="13"/>
  <c r="H294" i="13"/>
  <c r="H259" i="13"/>
  <c r="H195" i="13"/>
  <c r="H261" i="13"/>
  <c r="H228" i="13"/>
  <c r="H194" i="13"/>
  <c r="H128" i="13"/>
  <c r="H165" i="13"/>
  <c r="H161" i="13"/>
  <c r="H162" i="13"/>
  <c r="H167" i="13"/>
  <c r="H129" i="13"/>
  <c r="H127" i="13"/>
  <c r="H94" i="13"/>
  <c r="H95" i="13"/>
  <c r="H63" i="13"/>
  <c r="H62" i="13"/>
  <c r="H61" i="13"/>
  <c r="H28" i="13"/>
  <c r="H30" i="13"/>
  <c r="H29" i="13"/>
  <c r="H382" i="13"/>
  <c r="H35" i="13"/>
  <c r="H34" i="13"/>
  <c r="H33" i="13"/>
  <c r="H484" i="13"/>
  <c r="H101" i="13"/>
  <c r="H102" i="13"/>
  <c r="U461" i="13"/>
  <c r="U460" i="13"/>
  <c r="U459" i="13"/>
  <c r="U458" i="13"/>
  <c r="U457" i="13"/>
  <c r="U456" i="13"/>
  <c r="U424" i="13"/>
  <c r="U413" i="13"/>
  <c r="U412" i="13"/>
  <c r="U411" i="13"/>
  <c r="U410" i="13"/>
  <c r="U409" i="13"/>
  <c r="U408" i="13"/>
  <c r="U407" i="13"/>
  <c r="U406" i="13"/>
  <c r="U405" i="13"/>
  <c r="U404" i="13"/>
  <c r="U403" i="13"/>
  <c r="U402" i="13"/>
  <c r="U401" i="13"/>
  <c r="U400" i="13"/>
  <c r="U399" i="13"/>
  <c r="U398" i="13"/>
  <c r="U397" i="13"/>
  <c r="U396" i="13"/>
  <c r="U395" i="13"/>
  <c r="U394" i="13"/>
  <c r="U393" i="13"/>
  <c r="U392" i="13"/>
  <c r="U391" i="13"/>
  <c r="U390" i="13"/>
  <c r="U353" i="13"/>
  <c r="U352" i="13"/>
  <c r="U351" i="13"/>
  <c r="U350" i="13"/>
  <c r="U349" i="13"/>
  <c r="U348" i="13"/>
  <c r="U347" i="13"/>
  <c r="U346" i="13"/>
  <c r="U345" i="13"/>
  <c r="U344" i="13"/>
  <c r="U343" i="13"/>
  <c r="U342" i="13"/>
  <c r="U341" i="13"/>
  <c r="U340" i="13"/>
  <c r="U339" i="13"/>
  <c r="U338" i="13"/>
  <c r="U315" i="13"/>
  <c r="U314" i="13"/>
  <c r="U313" i="13"/>
  <c r="U312" i="13"/>
  <c r="U311" i="13"/>
  <c r="U310" i="13"/>
  <c r="U309" i="13"/>
  <c r="U308" i="13"/>
  <c r="U307" i="13"/>
  <c r="U306" i="13"/>
  <c r="U305" i="13"/>
  <c r="U276" i="13"/>
  <c r="U275" i="13"/>
  <c r="U274" i="13"/>
  <c r="U273" i="13"/>
  <c r="U272" i="13"/>
  <c r="U242" i="13"/>
  <c r="U241" i="13"/>
  <c r="U240" i="13"/>
  <c r="U239" i="13"/>
  <c r="U207" i="13"/>
  <c r="U206" i="13"/>
  <c r="U176" i="13"/>
  <c r="U175" i="13"/>
  <c r="U165" i="13"/>
  <c r="U164" i="13"/>
  <c r="U163" i="13"/>
  <c r="U162" i="13"/>
  <c r="U161" i="13"/>
  <c r="U160" i="13"/>
  <c r="U159" i="13"/>
  <c r="U158" i="13"/>
  <c r="U157" i="13"/>
  <c r="U156" i="13"/>
  <c r="U155" i="13"/>
  <c r="U154" i="13"/>
  <c r="U153" i="13"/>
  <c r="U152" i="13"/>
  <c r="U151" i="13"/>
  <c r="U150" i="13"/>
  <c r="U149" i="13"/>
  <c r="U148" i="13"/>
  <c r="U147" i="13"/>
  <c r="U146" i="13"/>
  <c r="U145" i="13"/>
  <c r="U144" i="13"/>
  <c r="U143" i="13"/>
  <c r="U142" i="13"/>
  <c r="U141" i="13"/>
  <c r="U140" i="13"/>
  <c r="U113" i="13"/>
  <c r="U112" i="13"/>
  <c r="U111" i="13"/>
  <c r="U110" i="13"/>
  <c r="U109" i="13"/>
  <c r="U108" i="13"/>
  <c r="U107" i="13"/>
  <c r="U76" i="13"/>
  <c r="U75" i="13"/>
  <c r="U74" i="13"/>
  <c r="U42" i="13"/>
  <c r="U41" i="13"/>
  <c r="U21" i="13"/>
  <c r="U20" i="13"/>
  <c r="U19" i="13"/>
  <c r="U18" i="13"/>
  <c r="U17" i="13"/>
  <c r="U16" i="13"/>
  <c r="U15" i="13"/>
  <c r="U14" i="13"/>
  <c r="U13" i="13"/>
  <c r="U12" i="13"/>
  <c r="U11" i="13"/>
  <c r="U10" i="13"/>
  <c r="U9" i="13"/>
  <c r="U8"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Kham Chittaphong</author>
  </authors>
  <commentList>
    <comment ref="E19" authorId="0" shapeId="0" xr:uid="{4661680E-B3FD-4D5D-A3AB-6E98613EC6F9}">
      <text>
        <r>
          <rPr>
            <b/>
            <sz val="9"/>
            <color indexed="81"/>
            <rFont val="Tahoma"/>
            <family val="2"/>
          </rPr>
          <t>Kham Chittaphong:</t>
        </r>
        <r>
          <rPr>
            <sz val="9"/>
            <color indexed="81"/>
            <rFont val="Tahoma"/>
            <family val="2"/>
          </rPr>
          <t xml:space="preserve">
</t>
        </r>
      </text>
    </comment>
    <comment ref="F36" authorId="0" shapeId="0" xr:uid="{D20440F2-8C39-4788-83D1-7395FCA3BA28}">
      <text>
        <r>
          <rPr>
            <b/>
            <sz val="9"/>
            <color indexed="81"/>
            <rFont val="Tahoma"/>
            <family val="2"/>
          </rPr>
          <t>Kham Chittaphong:</t>
        </r>
        <r>
          <rPr>
            <sz val="9"/>
            <color indexed="81"/>
            <rFont val="Tahoma"/>
            <family val="2"/>
          </rPr>
          <t xml:space="preserve">
Only required to report April - Aug 2020
</t>
        </r>
      </text>
    </comment>
    <comment ref="F58" authorId="0" shapeId="0" xr:uid="{B80776B8-2A61-4240-A767-1F70CD0B2EE0}">
      <text>
        <r>
          <rPr>
            <b/>
            <sz val="9"/>
            <color indexed="81"/>
            <rFont val="Tahoma"/>
            <family val="2"/>
          </rPr>
          <t>Kham Chittaphong:</t>
        </r>
        <r>
          <rPr>
            <sz val="9"/>
            <color indexed="81"/>
            <rFont val="Tahoma"/>
            <family val="2"/>
          </rPr>
          <t xml:space="preserve">
Per PM, tenant will be moving out end of May2021.</t>
        </r>
      </text>
    </comment>
    <comment ref="F91" authorId="0" shapeId="0" xr:uid="{175259E6-19CC-48BE-A45A-D3093F49B0C1}">
      <text>
        <r>
          <rPr>
            <b/>
            <sz val="9"/>
            <color indexed="81"/>
            <rFont val="Tahoma"/>
            <family val="2"/>
          </rPr>
          <t>Kham Chittaphong:</t>
        </r>
        <r>
          <rPr>
            <sz val="9"/>
            <color indexed="81"/>
            <rFont val="Tahoma"/>
            <family val="2"/>
          </rPr>
          <t xml:space="preserve">
Lease was not renewed per TT 4/30/2021.
</t>
        </r>
      </text>
    </comment>
    <comment ref="F100" authorId="0" shapeId="0" xr:uid="{9B6EA594-1E2A-4814-9860-2556AB53CC8F}">
      <text>
        <r>
          <rPr>
            <b/>
            <sz val="9"/>
            <color indexed="81"/>
            <rFont val="Tahoma"/>
            <family val="2"/>
          </rPr>
          <t>Kham Chittaphong:</t>
        </r>
        <r>
          <rPr>
            <sz val="9"/>
            <color indexed="81"/>
            <rFont val="Tahoma"/>
            <family val="2"/>
          </rPr>
          <t xml:space="preserve">
Sales year feb-jan </t>
        </r>
      </text>
    </comment>
    <comment ref="AQ106" authorId="0" shapeId="0" xr:uid="{7FFD56BD-F10E-4FE0-B8B7-89E90F4ABD02}">
      <text>
        <r>
          <rPr>
            <b/>
            <sz val="9"/>
            <color indexed="81"/>
            <rFont val="Tahoma"/>
            <family val="2"/>
          </rPr>
          <t>Kham Chittaphong:</t>
        </r>
        <r>
          <rPr>
            <sz val="9"/>
            <color indexed="81"/>
            <rFont val="Tahoma"/>
            <family val="2"/>
          </rPr>
          <t xml:space="preserve">
Sales provided starting Jan 2021 from when MCXXM took over. Missing 2020 sales from prior owner.
</t>
        </r>
      </text>
    </comment>
    <comment ref="F107" authorId="0" shapeId="0" xr:uid="{A4DDBE5A-E7E7-4B86-BD7B-CEE9C3BF35D4}">
      <text>
        <r>
          <rPr>
            <b/>
            <sz val="9"/>
            <color indexed="81"/>
            <rFont val="Tahoma"/>
            <family val="2"/>
          </rPr>
          <t>Kham Chittaphong:</t>
        </r>
        <r>
          <rPr>
            <sz val="9"/>
            <color indexed="81"/>
            <rFont val="Tahoma"/>
            <family val="2"/>
          </rPr>
          <t xml:space="preserve">
New Ownership under Cobblestone as of 3/17/2021.</t>
        </r>
      </text>
    </comment>
    <comment ref="F110" authorId="0" shapeId="0" xr:uid="{89A46BA7-C53E-446F-A6B0-5FCE5A3ABBAC}">
      <text>
        <r>
          <rPr>
            <b/>
            <sz val="9"/>
            <color indexed="81"/>
            <rFont val="Tahoma"/>
            <family val="2"/>
          </rPr>
          <t>Kham Chittaphong:</t>
        </r>
        <r>
          <rPr>
            <sz val="9"/>
            <color indexed="81"/>
            <rFont val="Tahoma"/>
            <family val="2"/>
          </rPr>
          <t xml:space="preserve">
Assignment from Lulu hawaiian to Sunny Hawaiian 
</t>
        </r>
      </text>
    </comment>
    <comment ref="F135" authorId="0" shapeId="0" xr:uid="{0392B4D2-5D70-4C60-AD7E-EA7335198A29}">
      <text>
        <r>
          <rPr>
            <b/>
            <sz val="9"/>
            <color indexed="81"/>
            <rFont val="Tahoma"/>
            <family val="2"/>
          </rPr>
          <t>Kham Chittaphong:</t>
        </r>
        <r>
          <rPr>
            <sz val="9"/>
            <color indexed="81"/>
            <rFont val="Tahoma"/>
            <family val="2"/>
          </rPr>
          <t xml:space="preserve">
Salon Republic 
+60 (LY 04/01-03/31)</t>
        </r>
      </text>
    </comment>
    <comment ref="E148" authorId="0" shapeId="0" xr:uid="{64A3582F-D034-406D-B8F6-9FC7DF6B3015}">
      <text>
        <r>
          <rPr>
            <b/>
            <sz val="9"/>
            <color indexed="81"/>
            <rFont val="Tahoma"/>
            <family val="2"/>
          </rPr>
          <t>Kham Chittaphong:</t>
        </r>
        <r>
          <rPr>
            <sz val="9"/>
            <color indexed="81"/>
            <rFont val="Tahoma"/>
            <family val="2"/>
          </rPr>
          <t xml:space="preserve">
Openeed mid march 2021
</t>
        </r>
      </text>
    </comment>
    <comment ref="AS179" authorId="0" shapeId="0" xr:uid="{4B1EB22C-1F40-4236-A563-E0B77F5B9C2C}">
      <text>
        <r>
          <rPr>
            <b/>
            <sz val="9"/>
            <color indexed="81"/>
            <rFont val="Tahoma"/>
            <family val="2"/>
          </rPr>
          <t>Kham Chittaphong:</t>
        </r>
        <r>
          <rPr>
            <sz val="9"/>
            <color indexed="81"/>
            <rFont val="Tahoma"/>
            <family val="2"/>
          </rPr>
          <t xml:space="preserve">
New system was installed and not operating, they will send sales as soon as it is operating again.</t>
        </r>
      </text>
    </comment>
    <comment ref="G189" authorId="0" shapeId="0" xr:uid="{56E44213-E1BB-4039-8476-2753C34952CD}">
      <text>
        <r>
          <rPr>
            <b/>
            <sz val="9"/>
            <color indexed="81"/>
            <rFont val="Tahoma"/>
            <family val="2"/>
          </rPr>
          <t>Kham Chittaphong:</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Kham Chittaphong</author>
  </authors>
  <commentList>
    <comment ref="A21" authorId="0" shapeId="0" xr:uid="{369FC1F0-E127-4CFA-9444-BD47A564645F}">
      <text>
        <r>
          <rPr>
            <b/>
            <sz val="9"/>
            <color indexed="81"/>
            <rFont val="Tahoma"/>
            <family val="2"/>
          </rPr>
          <t>Kham Chittaphong:</t>
        </r>
        <r>
          <rPr>
            <sz val="9"/>
            <color indexed="81"/>
            <rFont val="Tahoma"/>
            <family val="2"/>
          </rPr>
          <t xml:space="preserve">
 sales figure in yardi from Jan-May 2018 includes both Grandma Tofu  &amp; Dduriba sales combined because it was set up as one lease in yardi. We issued  AM to Lease 6/2018 so they now have two separate tenant ID's (sales broken down below in orange ink)</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Kham Chittaphong</author>
  </authors>
  <commentList>
    <comment ref="A103" authorId="0" shapeId="0" xr:uid="{A7FA5835-0E46-4668-AD0D-AC96017A2C08}">
      <text>
        <r>
          <rPr>
            <b/>
            <sz val="9"/>
            <color indexed="81"/>
            <rFont val="Tahoma"/>
            <family val="2"/>
          </rPr>
          <t>Kham Chittaphong:</t>
        </r>
        <r>
          <rPr>
            <sz val="9"/>
            <color indexed="81"/>
            <rFont val="Tahoma"/>
            <family val="2"/>
          </rPr>
          <t xml:space="preserve">
Need to change T name on workbook.</t>
        </r>
      </text>
    </comment>
    <comment ref="A178" authorId="0" shapeId="0" xr:uid="{96CF52B1-3B8E-4BBF-AB80-8B3F5E1BD803}">
      <text>
        <r>
          <rPr>
            <b/>
            <sz val="9"/>
            <color indexed="81"/>
            <rFont val="Tahoma"/>
            <family val="2"/>
          </rPr>
          <t>Kham Chittaphong:</t>
        </r>
        <r>
          <rPr>
            <sz val="9"/>
            <color indexed="81"/>
            <rFont val="Tahoma"/>
            <family val="2"/>
          </rPr>
          <t xml:space="preserve">
Total is from yardi when $1 was reflected for months Tenants were closed due to covid. Cells in blue ink "0" were months tenant had $0 sales during covid.</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<sst xmlns="http://schemas.openxmlformats.org/spreadsheetml/2006/main" count="6339" uniqueCount="894">
  <si>
    <t>Retail Sales</t>
  </si>
  <si>
    <t>Property: .bc_mngd  From Date: 01/01/2019  Sales Data Type:Actual  By Property</t>
  </si>
  <si>
    <t xml:space="preserve"> Lease Name </t>
  </si>
  <si>
    <t xml:space="preserve"> Sales Data </t>
  </si>
  <si>
    <t xml:space="preserve"> Type </t>
  </si>
  <si>
    <t>35300 - Westcore Freightways LLC (Alpine Creek)</t>
  </si>
  <si>
    <t>BYUNG KWAN HONG and MI SOOK PARK dba Alpine Cleaners (cleaners)</t>
  </si>
  <si>
    <t>Actual</t>
  </si>
  <si>
    <t>La Carreta 1980, LLC (lacarr)</t>
  </si>
  <si>
    <t>Silvherc, Inc. dba Mediterraneo (medi)</t>
  </si>
  <si>
    <t>Chuong Huu Trieu dba Alpine Sushi (nancyk)</t>
  </si>
  <si>
    <t>Shemran, Inc. dba Barons Market (t0024066)</t>
  </si>
  <si>
    <t>WC IPA, LLC dba Alpine Beer Company (t0032602)</t>
  </si>
  <si>
    <t>Hope, Craft Fruiteria &amp; Superfoods Lounge, LLC (t0042189)</t>
  </si>
  <si>
    <t>Kahoots, Inc. (t0045209)</t>
  </si>
  <si>
    <t>Studio B Salon (t0079621)</t>
  </si>
  <si>
    <t>Feng Wang and Xiu Xia Liu (t0137742)</t>
  </si>
  <si>
    <t>Melanie Mediate (t0161664)</t>
  </si>
  <si>
    <t>TeePee III, LLC dba Ace Hardware (teepee)</t>
  </si>
  <si>
    <t>Total</t>
  </si>
  <si>
    <t>4160 - MB Star Center LLC</t>
  </si>
  <si>
    <t>Cali Banh Mi (phung)</t>
  </si>
  <si>
    <t>Toby Lam and Bich Nguyen dba Color and Craft (smlhair)</t>
  </si>
  <si>
    <t>Cross Street Chicken and Beer (t0042168)</t>
  </si>
  <si>
    <t>Heesun Cha dba Harmony Sage Cafe (t0042182)</t>
  </si>
  <si>
    <t>zNutrimart San Diego, Inc. (t0063162)</t>
  </si>
  <si>
    <t>Heesun Cha and Yong Cheol Chi dba Grandma Tofu and BBQ (t0108072)</t>
  </si>
  <si>
    <t>Hyun Soo Park dba DduriBa (t0108073)</t>
  </si>
  <si>
    <t>520 - Hillcrest-BRS Associates, LP</t>
  </si>
  <si>
    <t>Clear Channel Outdoor, Inc. (clear)</t>
  </si>
  <si>
    <t>Thanh V. Nguyen &amp; Cynthia L. Vu (pho)</t>
  </si>
  <si>
    <t>LAZ Parking California, LLC (sun)</t>
  </si>
  <si>
    <t>Common Stock Hillcrest, LLC (t0107808)</t>
  </si>
  <si>
    <t>Hironori San Diego LLC (t0129344)</t>
  </si>
  <si>
    <t>65760 - WH Mission Plaza LLC</t>
  </si>
  <si>
    <t>Prem Kaushal and Harmesh Kaushal dba India Oven (t0000452)</t>
  </si>
  <si>
    <t>Michael's Cafe, LLC (t0000463)</t>
  </si>
  <si>
    <t>David S. Lee and Ketmanee Noimontree dba Bangkok Noodles (t0000465)</t>
  </si>
  <si>
    <t>Victor Ceballos dba One Eleven Barbers (t0032423)</t>
  </si>
  <si>
    <t>Rosa E. Ornelas dba Hair Studio (t0106551)</t>
  </si>
  <si>
    <t>Juan Juarez dba Big Juice (t0109431)</t>
  </si>
  <si>
    <t>65840 - Brixton Garnet LLC</t>
  </si>
  <si>
    <t>Cali Banh Mi, Inc (t0107791)</t>
  </si>
  <si>
    <t>Zoe's Pet Services, LLC (t0110589)</t>
  </si>
  <si>
    <t>Ronald Rose and Hong Wang dba Garnet Spa (t0135762)</t>
  </si>
  <si>
    <t>66100 - Brixton Redlands, LLC</t>
  </si>
  <si>
    <t>Garfield Beach CVS, L.L.C. (t0030304)</t>
  </si>
  <si>
    <t>Hamid Navran and Ashley Navran dba Denny's Restaurant (t0030306)</t>
  </si>
  <si>
    <t>66170 - Brixton Decatur, LLC</t>
  </si>
  <si>
    <t>zCatherines #5979, LLC (t0032669)</t>
  </si>
  <si>
    <t>Buenaventura Quispe Segovia dba Lima Limon (t0032689)</t>
  </si>
  <si>
    <t>Vegas Fitness VII, LLC dba Planet Fitness (t0041039)</t>
  </si>
  <si>
    <t>Gregory Fair And Ebony Fair dba Fairkutz (t0041823)</t>
  </si>
  <si>
    <t>66225 - Brixton Pavilion, LLC</t>
  </si>
  <si>
    <t>Young J. Kim    dba Price Save Mart (t0041875)</t>
  </si>
  <si>
    <t>Christopher Hancock and Catina Hancock dba Crossfit Purged (t0041876)</t>
  </si>
  <si>
    <t>Southwest Indian Arts &amp; Supplies, Inc. (t0041877)</t>
  </si>
  <si>
    <t>Dunn-Edwards Corporation (t0041879)</t>
  </si>
  <si>
    <t>Four J's Family Food, Inc. dba North Park Produce (t0041880)</t>
  </si>
  <si>
    <t>Sun Hing Buffet (t0041881)</t>
  </si>
  <si>
    <t>Friar Tux Shops, Inc (t0041882)</t>
  </si>
  <si>
    <t>zSubway Real Eastate Corp dba Subway (t0041889)</t>
  </si>
  <si>
    <t>Maria Soto dba Bridal Showcase (t0041893)</t>
  </si>
  <si>
    <t>David Yocom and Duc M. Hua dba Pixie Nails (t0041894)</t>
  </si>
  <si>
    <t>Frank Ewing and Gary M. Kopren dba Sun on the Run (t0041896)</t>
  </si>
  <si>
    <t>Grandview Ventures, LLC dba Altitude Trampoline Park (t0061520)</t>
  </si>
  <si>
    <t>Hardcore Fitness North County, LLC (t0063215)</t>
  </si>
  <si>
    <t>Juan Ibarra and Sadeer Youna dba CPR Phone Repair (t0064875)</t>
  </si>
  <si>
    <t>Caifang Qi dba Oriental Natural Treatment (t0105647)</t>
  </si>
  <si>
    <t>Gilberto Betancourt, Jr. dba Self Made Barber Shop (t0139519)</t>
  </si>
  <si>
    <t>66400 - Brixton-Alto Rainbow, LLC</t>
  </si>
  <si>
    <t>General Nutrition Corporation (t0041900)</t>
  </si>
  <si>
    <t>Luis Diaz and Maria De Jesus Diaz dba The Mail Store $ More (t0041901)</t>
  </si>
  <si>
    <t>Supercuts Corporate Shops, Inc. (t0041909)</t>
  </si>
  <si>
    <t>Moyad Alghouleh dba Smoke Shop &amp; Candles (t0041910)</t>
  </si>
  <si>
    <t>Milton Restaurant Group, LLC dba Wingstop #1119 (t0041917)</t>
  </si>
  <si>
    <t>Ross Dress for Less, Inc. #1584 (t0041918)</t>
  </si>
  <si>
    <t>William N. On dba China One (t0041920)</t>
  </si>
  <si>
    <t>Ho Son Nguyen &amp; Tina Hoang dba Beebee Nails (t0041922)</t>
  </si>
  <si>
    <t>Sally Beauty Company, Inc. (t0041923)</t>
  </si>
  <si>
    <t>Las Vegas Pizza, LLC dba Pizza Hut (t0041925)</t>
  </si>
  <si>
    <t>PSI Investments, Inc. dba Port of Subs (t0041928)</t>
  </si>
  <si>
    <t>Albertsons # 6046 (t0041929)</t>
  </si>
  <si>
    <t>Vape City, LLC (t0041930)</t>
  </si>
  <si>
    <t>zRobin S. Thornley dba Health Hut (t0041934)</t>
  </si>
  <si>
    <t>Scales 'N Tails Las Vegas, LLC (t0041935)</t>
  </si>
  <si>
    <t>Psychic Eye Bookshops, Inc. (t0041937)</t>
  </si>
  <si>
    <t>New Wimax, LLC dba Cox Authorized Retailer (t0041939)</t>
  </si>
  <si>
    <t>BMR Associates, LLC dba Batteries Plus (t0041946)</t>
  </si>
  <si>
    <t>xLei Yang &amp; Jun Joanna Xu dba Double Eyeglass Express (t0042184)</t>
  </si>
  <si>
    <t>Glorious Trade LLC dba Fresh Boba Tea (t0049772)</t>
  </si>
  <si>
    <t>Lulu Hawaiian BBQ 3, LLC (t0056383)</t>
  </si>
  <si>
    <t>American Lock &amp; Key, Inc. (t0107789)</t>
  </si>
  <si>
    <t>Deep Beauty Spa, LLC (t0149848)</t>
  </si>
  <si>
    <t>66430 - Brixton Cedros, LLC</t>
  </si>
  <si>
    <t>BluSandz Boutique (t0074592)</t>
  </si>
  <si>
    <t>Urban Remedy, Inc. (t0105768)</t>
  </si>
  <si>
    <t>Good Works Fine Arts, Inc. . (t0106828)</t>
  </si>
  <si>
    <t>66490 - Brixton Penasquitos LLC</t>
  </si>
  <si>
    <t>Floor and Decor Outlets Of America, Inc. (t0061566)</t>
  </si>
  <si>
    <t>66570 - TIC-Brixton Del Mar Plaza TIC LLC</t>
  </si>
  <si>
    <t>Banana Republic, LLC, Store 8749 (t0062185)</t>
  </si>
  <si>
    <t>Del Mar Rendezvous, Inc. (t0062247)</t>
  </si>
  <si>
    <t>Chaupai, LLC dba Made In Earth (t0062250)</t>
  </si>
  <si>
    <t>Lorna Jane USA, Inc. (t0062251)</t>
  </si>
  <si>
    <t>xLG Retail Enterprises Inc. dba Urban Beach House (t0062252)</t>
  </si>
  <si>
    <t>LG Retail Enterprises, Inc. dba Urban Girl (t0062253)</t>
  </si>
  <si>
    <t>Shinbashi Restaurant Group, LLC (t0062257)</t>
  </si>
  <si>
    <t>Haim, Ltd. Salon Inc. (t0062258)</t>
  </si>
  <si>
    <t>Salon Republic, LLC (t0062259)</t>
  </si>
  <si>
    <t>Pacifica Del Mar, LLP, dba Pacifica Breeze Cafe (t0062261)</t>
  </si>
  <si>
    <t>Il Fornaio (America) Corp. (t0062262)</t>
  </si>
  <si>
    <t>Gary's &amp; Company Newport Beach, Inc. (t0062263)</t>
  </si>
  <si>
    <t>Brian Ly and Kim Chau T. Nguyen dba Del Mar Nails and Spa (t0062270)</t>
  </si>
  <si>
    <t>Pacifica Del Mar, LLC (t0062272)</t>
  </si>
  <si>
    <t>Luxo Holding Company Inc. dba Loghman Jewelers (t0062275)</t>
  </si>
  <si>
    <t>Il Fornaio (America) Corp. dba Enoteca Del Fornaio (t0062276)</t>
  </si>
  <si>
    <t>Mrs. Eileen Burke dba Coco Rose (t0062278)</t>
  </si>
  <si>
    <t>Jana Ann, LLC (t0108346)</t>
  </si>
  <si>
    <t>Seabiscuit Del Mar, LLC (t0116657)</t>
  </si>
  <si>
    <t>Michael Seewald dba Michael Seewald Galleries (t0127085)</t>
  </si>
  <si>
    <t>Kindred Spirits DM, LLC  DBA Monarch Ocean Pub (t0129319)</t>
  </si>
  <si>
    <t>xSean Loghman and Afsi Loghman (t0130114)</t>
  </si>
  <si>
    <t>zEileen Burke, dba Coco Rose Home Store (t0134162)</t>
  </si>
  <si>
    <t>66600 - Brixton Fletcher LLC</t>
  </si>
  <si>
    <t>California Fish Grill, LLC (t0107790)</t>
  </si>
  <si>
    <t>Urbane Cafe Operations, LLC (t0110586)</t>
  </si>
  <si>
    <t>The Joint Corp. (t0138395)</t>
  </si>
  <si>
    <t>66680 - Brixton Palmilla LLC</t>
  </si>
  <si>
    <t>Nuredin Tabaku and Blerim T. Tabaku DBA Palermo's Pizza (t0107734)</t>
  </si>
  <si>
    <t>Eastern Enterprises, Inc. dba Avondale Cleaners (t0107747)</t>
  </si>
  <si>
    <t>Headlines Enterprises, Inc. dba Great Clips (t0107748)</t>
  </si>
  <si>
    <t>Palm Beach Tan, Inc. Branch PHX010 (t0107754)</t>
  </si>
  <si>
    <t>Phu Tran dba Arizona Water and Ice (t0107757)</t>
  </si>
  <si>
    <t>xSave As They Grow, LLC (t0107760)</t>
  </si>
  <si>
    <t>NWFI, LLC dba Fired Pie (t0107761)</t>
  </si>
  <si>
    <t>Hi-Tec Vapor, LLC (t0107763)</t>
  </si>
  <si>
    <t>Avondale Rancho, LLC  DBA Ono Hawaiian BBQ (t0107766)</t>
  </si>
  <si>
    <t>xIMOT, LLC dba Smoke Shop (t0109625)</t>
  </si>
  <si>
    <t>Juan Ortiz and Irene Ortiz dba Tacos El Chilango (t0111521)</t>
  </si>
  <si>
    <t>66730 - TIC-Brixton Decatur 215 LLC</t>
  </si>
  <si>
    <t>ABC Phones of North Carolina dba Verizon (t0130120)</t>
  </si>
  <si>
    <t>King Lady Nails, LLC (t0130121)</t>
  </si>
  <si>
    <t>Bryz Guyz, Inc. dba Blaze Fast Fire'd Pizza (t0132471)</t>
  </si>
  <si>
    <t>PACE Joint Interests, Decatur &amp; 215, LLC (t0132891)</t>
  </si>
  <si>
    <t>KH One Stop Nutrition LLC (t0132894)</t>
  </si>
  <si>
    <t>Skillzmadd, Inc. dba Teriyaki Madness (t0132895)</t>
  </si>
  <si>
    <t>El Pollo Loco, Inc. #6108 (t0132899)</t>
  </si>
  <si>
    <t>Glencoe Properties, Inc. dba Burger King (t0132900)</t>
  </si>
  <si>
    <t>Grand Total</t>
  </si>
  <si>
    <t>Prop ID Index</t>
  </si>
  <si>
    <t>Alpine</t>
  </si>
  <si>
    <t>Star Center</t>
  </si>
  <si>
    <t>520</t>
  </si>
  <si>
    <t>65760</t>
  </si>
  <si>
    <t>65930</t>
  </si>
  <si>
    <t>66100</t>
  </si>
  <si>
    <t>66170</t>
  </si>
  <si>
    <t>66225</t>
  </si>
  <si>
    <t>66400</t>
  </si>
  <si>
    <t>66430</t>
  </si>
  <si>
    <t>66490</t>
  </si>
  <si>
    <t>66570</t>
  </si>
  <si>
    <t>66600</t>
  </si>
  <si>
    <t>66680</t>
  </si>
  <si>
    <t>66730</t>
  </si>
  <si>
    <t>35300</t>
  </si>
  <si>
    <t xml:space="preserve">Property </t>
  </si>
  <si>
    <t/>
  </si>
  <si>
    <t>Hillcrest</t>
  </si>
  <si>
    <t>Mission Plaza</t>
  </si>
  <si>
    <t>Garnet</t>
  </si>
  <si>
    <t>Redlands Mall</t>
  </si>
  <si>
    <t>Decatur</t>
  </si>
  <si>
    <t>Pavilion</t>
  </si>
  <si>
    <t>Rainbow</t>
  </si>
  <si>
    <t>Cedros</t>
  </si>
  <si>
    <t>Penasquitos</t>
  </si>
  <si>
    <t>Del Mar Plaza</t>
  </si>
  <si>
    <t>Fletcher</t>
  </si>
  <si>
    <t>Palmilla</t>
  </si>
  <si>
    <t>Decatur 215</t>
  </si>
  <si>
    <t>Motivational Ville, LLC dba ATL Wings (t0160293)</t>
  </si>
  <si>
    <t>Steve Peterson, School of Rock (t0160379)</t>
  </si>
  <si>
    <t>Steve's Pig Pikins BBQ, Inc (t0162326)</t>
  </si>
  <si>
    <t xml:space="preserve">Check </t>
  </si>
  <si>
    <t>Restaurant</t>
  </si>
  <si>
    <t>Specialty Food</t>
  </si>
  <si>
    <t xml:space="preserve">Grocery </t>
  </si>
  <si>
    <t>Personal Services</t>
  </si>
  <si>
    <t>Retail</t>
  </si>
  <si>
    <t>Food Court</t>
  </si>
  <si>
    <t>Building Materials</t>
  </si>
  <si>
    <t>Quick Serve Food</t>
  </si>
  <si>
    <t>Specialty</t>
  </si>
  <si>
    <t xml:space="preserve">Specilaty </t>
  </si>
  <si>
    <t>Jewelry</t>
  </si>
  <si>
    <t>Merchandise</t>
  </si>
  <si>
    <t>Property: .bc_mngd  From Date: 01/01/2020  Sales Data Type:Actual  By SalesCategory</t>
  </si>
  <si>
    <t xml:space="preserve"> Property Name </t>
  </si>
  <si>
    <t xml:space="preserve"> Tenant Name </t>
  </si>
  <si>
    <t xml:space="preserve">Category </t>
  </si>
  <si>
    <t>Apparel Sales</t>
  </si>
  <si>
    <t>Brixton-Alto Shopping Center LLC</t>
  </si>
  <si>
    <t>Catherines #5275, Inc. (t0024888)</t>
  </si>
  <si>
    <t>Brixton Decatur, LLC</t>
  </si>
  <si>
    <t>Brixton Cedros, LLC</t>
  </si>
  <si>
    <t>TIC-Brixton Del Mar Plaza TIC LLC</t>
  </si>
  <si>
    <t xml:space="preserve"> Building Materials</t>
  </si>
  <si>
    <t>Westcore Freightways LLC (Alpine Creek)</t>
  </si>
  <si>
    <t>Brixton Penasquitos LLC</t>
  </si>
  <si>
    <t>Discount Stores</t>
  </si>
  <si>
    <t>Ross Dress for Less, Inc. #177 (t0024875)</t>
  </si>
  <si>
    <t>Brixton-Alto Rainbow, LLC</t>
  </si>
  <si>
    <t>Drug Stores</t>
  </si>
  <si>
    <t>Brixton Redlands, LLC</t>
  </si>
  <si>
    <t>Electronics / Cellular</t>
  </si>
  <si>
    <t>TIC-Brixton Decatur 215 LLC</t>
  </si>
  <si>
    <t>Fitness</t>
  </si>
  <si>
    <t>Planet MV, L.L.C. (t0024863)</t>
  </si>
  <si>
    <t>Brixton Fletcher LLC</t>
  </si>
  <si>
    <t>Home Furnishings</t>
  </si>
  <si>
    <t>Joseph Peltekci and Lisa Peltekci dba Moreno Valley Jewelry Exchange (t0105767)</t>
  </si>
  <si>
    <t>Medical/Dental</t>
  </si>
  <si>
    <t>National Vision, Inc. (t0047015)</t>
  </si>
  <si>
    <t>MB Star Center LLC</t>
  </si>
  <si>
    <t>WH Mission Plaza LLC</t>
  </si>
  <si>
    <t>Brixton Garnet LLC</t>
  </si>
  <si>
    <t>Sung S. Lee and Kyong Y. Lee dba Towngate Cleaners (t0024881)</t>
  </si>
  <si>
    <t>Tina Tu dba Cali's Nails (t0024902)</t>
  </si>
  <si>
    <t>Brixton Pavilion, LLC</t>
  </si>
  <si>
    <t>Brixton Palmilla LLC</t>
  </si>
  <si>
    <t>Hillcrest-BRS Associates, LP</t>
  </si>
  <si>
    <t>Roy L. Johnson And Charlene N. Johnson (t0024873)</t>
  </si>
  <si>
    <t>Moon Jung Hong (t0024900)</t>
  </si>
  <si>
    <t>Pho Tuyet Ha, Inc. (t0062317)</t>
  </si>
  <si>
    <t>Shoes</t>
  </si>
  <si>
    <t>Payless Shoesource, Inc. (t0024890)</t>
  </si>
  <si>
    <t>Jeffrey T  Drainville and Cynthia A Drainville dba Hoggs Gourmet Grill (t0024866)</t>
  </si>
  <si>
    <t>Moreno Valley Treats, Inc. (t0024886)</t>
  </si>
  <si>
    <t>SOK K. THAOV dba Fresh Donuts (t0024898)</t>
  </si>
  <si>
    <t>Snowopolis (t0042188)</t>
  </si>
  <si>
    <t>Ho Jeong Son and Sun Ae Son (t0024861)</t>
  </si>
  <si>
    <t>Theater</t>
  </si>
  <si>
    <t>Regency Theaters, Inc. (t0024899)</t>
  </si>
  <si>
    <t xml:space="preserve">Total Tenants </t>
  </si>
  <si>
    <t xml:space="preserve">Leased </t>
  </si>
  <si>
    <t xml:space="preserve">Vacant </t>
  </si>
  <si>
    <t>MB Star Center LLC (4160)</t>
  </si>
  <si>
    <t>WEC 97K-31 Trust - San Pablo (81112)</t>
  </si>
  <si>
    <t>San Pablo</t>
  </si>
  <si>
    <t>TIC - Roselle Technology Park (66560)</t>
  </si>
  <si>
    <t>Roselle</t>
  </si>
  <si>
    <t>Brixton Redlands, LLC (66100)</t>
  </si>
  <si>
    <t>Brixton-Alto Rainbow, LLC (66400)</t>
  </si>
  <si>
    <t>Railroad 1955 LLC (66610)</t>
  </si>
  <si>
    <t>Railroad 1955</t>
  </si>
  <si>
    <t>Railroad 1900 LLC (66720)</t>
  </si>
  <si>
    <t>Railroad 1900</t>
  </si>
  <si>
    <t>Brixton Penasquitos LLC (66490)</t>
  </si>
  <si>
    <t>Brixton Pavilion, LLC (66225)</t>
  </si>
  <si>
    <t>CHECK</t>
  </si>
  <si>
    <t>Brixton Palmilla LLC (66680)</t>
  </si>
  <si>
    <t>WEC 98D-30 LLC - Oakley (81114)</t>
  </si>
  <si>
    <t>Oakley</t>
  </si>
  <si>
    <t>WEC 97K-29 Trust - Newman (81111)</t>
  </si>
  <si>
    <t>Newman</t>
  </si>
  <si>
    <t>WEC 98D-28 LLC - Morro Bay (81113)</t>
  </si>
  <si>
    <t>Morro Bay</t>
  </si>
  <si>
    <t>WH Mission Plaza LLC (65760)</t>
  </si>
  <si>
    <t>Brixton Mission Bay, LLC (66060)</t>
  </si>
  <si>
    <t xml:space="preserve">Mission Bay </t>
  </si>
  <si>
    <t>Brixton Lomas, LLC (66290)</t>
  </si>
  <si>
    <t>Lomas</t>
  </si>
  <si>
    <t>Hillcrest-BRS Associates, LP (520)</t>
  </si>
  <si>
    <t>Brixton Garnet LLC (65840)</t>
  </si>
  <si>
    <t>WEC 98D-32 LLC - Galt (81131)</t>
  </si>
  <si>
    <t>Galt</t>
  </si>
  <si>
    <t>Brixton Fletcher LLC  (66600)</t>
  </si>
  <si>
    <t>WEC 97K-30 Trust - Elk Grove (81122)</t>
  </si>
  <si>
    <t>Elk Grove</t>
  </si>
  <si>
    <t>TIC-Brixton Del Mar Plaza TIC LLC (66570)</t>
  </si>
  <si>
    <t>TIC-Brixton Decatur 215 LLC (66730)</t>
  </si>
  <si>
    <t>Brixton Decatur, LLC (66170)</t>
  </si>
  <si>
    <t>CRE JV Mixed Fifteen IL 3 Branch Holdings LLC (65740)</t>
  </si>
  <si>
    <t>US Bank (Ocala)</t>
  </si>
  <si>
    <t>Brixton Cove, LLC (66440)</t>
  </si>
  <si>
    <t>Cove</t>
  </si>
  <si>
    <t>Brixton Centretech Holdings LLC (65751)</t>
  </si>
  <si>
    <t>Centretech</t>
  </si>
  <si>
    <t>Brixton Cedros, LLC (66430)</t>
  </si>
  <si>
    <t>MB Cameron Park LLC (81150)</t>
  </si>
  <si>
    <t>Cameron Park</t>
  </si>
  <si>
    <t>WEC 98D-35 LLC - CA City (81116)</t>
  </si>
  <si>
    <t>CA City</t>
  </si>
  <si>
    <t>WEC 97K-34 Trust - Brentwood (81121)</t>
  </si>
  <si>
    <t>Brentwood</t>
  </si>
  <si>
    <t>ARCO – TIC (65980)</t>
  </si>
  <si>
    <t>ARCO TIC</t>
  </si>
  <si>
    <t>Antenna Technology (65810)</t>
  </si>
  <si>
    <t>Antenna Tech</t>
  </si>
  <si>
    <t>Westcore Freightways LLC (Alpine Creek) (35300)</t>
  </si>
  <si>
    <t>VACANT</t>
  </si>
  <si>
    <t>LOT</t>
  </si>
  <si>
    <t>Retail - Net</t>
  </si>
  <si>
    <t>DatePalm111, LLC dba The Vault (t0141423)</t>
  </si>
  <si>
    <t>F1</t>
  </si>
  <si>
    <t>Retail - Triple Net</t>
  </si>
  <si>
    <t>D8</t>
  </si>
  <si>
    <t>D7</t>
  </si>
  <si>
    <t>Paul Chapman dba Body Concierge Spa (t0034397)</t>
  </si>
  <si>
    <t>D6</t>
  </si>
  <si>
    <t>Steven Gregoire and Catherine Gregoire (t0041950)</t>
  </si>
  <si>
    <t>D5</t>
  </si>
  <si>
    <t>D4</t>
  </si>
  <si>
    <t>Tony Thi Minh Hoang dba Elegant Nails (t0021048)</t>
  </si>
  <si>
    <t>D3</t>
  </si>
  <si>
    <t>Antonio Cuevas dba Tony's Burgers (t0034398)</t>
  </si>
  <si>
    <t>D1</t>
  </si>
  <si>
    <t>C3</t>
  </si>
  <si>
    <t>Dagoberto Vasquez &amp; Reyna Vazquez dba El Revolucionario Mexican Food (t0000438)</t>
  </si>
  <si>
    <t>C1</t>
  </si>
  <si>
    <t>Jerlyn Coin Laundry, Inc. (t0000461)</t>
  </si>
  <si>
    <t>B4</t>
  </si>
  <si>
    <t>Retail - Gross</t>
  </si>
  <si>
    <t>Gerald Davidson dba Acessories by Silk Forest (t0063303)</t>
  </si>
  <si>
    <t>B1</t>
  </si>
  <si>
    <t>A8</t>
  </si>
  <si>
    <t>Cannon Dining Concepts, LLC dba Barrel District Pizza  (t0139686)</t>
  </si>
  <si>
    <t>A6</t>
  </si>
  <si>
    <t>A5</t>
  </si>
  <si>
    <t>A3</t>
  </si>
  <si>
    <t>Elsa Ramirez dba Cathedral City Flower Shop (t0040493)</t>
  </si>
  <si>
    <t>A2</t>
  </si>
  <si>
    <t>JTF Insurance Services Inc. (t0045232)</t>
  </si>
  <si>
    <t>A1</t>
  </si>
  <si>
    <t>Industrial - Net</t>
  </si>
  <si>
    <t>Wells Fargo National Bank (atm     )</t>
  </si>
  <si>
    <t>WFB-ATM</t>
  </si>
  <si>
    <t>Silvherc LP dba Mediterraneo (t0157022)</t>
  </si>
  <si>
    <t>MED</t>
  </si>
  <si>
    <t>CC&amp;R Participant</t>
  </si>
  <si>
    <t>CVS- NAP (t0047014)</t>
  </si>
  <si>
    <t>CCR</t>
  </si>
  <si>
    <t>Silvherc, Inc. dba Mediterraneo (medi    )</t>
  </si>
  <si>
    <t>1347-32,  1347-34</t>
  </si>
  <si>
    <t>La Carreta 1980, LLC (lacarr  )</t>
  </si>
  <si>
    <t>1347-31</t>
  </si>
  <si>
    <t>LP Daniel Engineers &amp; Contractors, Inc. &amp; Bethel Energy LLC (lpdaniel)</t>
  </si>
  <si>
    <t>1347-30</t>
  </si>
  <si>
    <t>Chuong Huu Trieu dba Alpine Sushi (nancyk  )</t>
  </si>
  <si>
    <t>1347-28B</t>
  </si>
  <si>
    <t>1347-28A</t>
  </si>
  <si>
    <t>1347-27B</t>
  </si>
  <si>
    <t>1347-27A</t>
  </si>
  <si>
    <t>TeePee III, LLC dba Ace Hardware (teepee  )</t>
  </si>
  <si>
    <t>1347-25,  1347-26</t>
  </si>
  <si>
    <t>1347-23</t>
  </si>
  <si>
    <t>County Motor Parts, Co., Inc. dba NAPA (t0137365)</t>
  </si>
  <si>
    <t>1347-05,  1347-6-7</t>
  </si>
  <si>
    <t>1347-04</t>
  </si>
  <si>
    <t>1347-03</t>
  </si>
  <si>
    <t>WC IPA, LLC dba Alpine Beer Company (t0041175)</t>
  </si>
  <si>
    <t>1347-02</t>
  </si>
  <si>
    <t>1347-01</t>
  </si>
  <si>
    <t>STORAGE</t>
  </si>
  <si>
    <t>STOR</t>
  </si>
  <si>
    <t>STO</t>
  </si>
  <si>
    <t>315B</t>
  </si>
  <si>
    <t>309</t>
  </si>
  <si>
    <t>307</t>
  </si>
  <si>
    <t>115</t>
  </si>
  <si>
    <t>114</t>
  </si>
  <si>
    <t>Kindred Spirits DM, LLC (t0182756)</t>
  </si>
  <si>
    <t>LIC</t>
  </si>
  <si>
    <t>Kini Koffee, LLC (t0176157)</t>
  </si>
  <si>
    <t>CART</t>
  </si>
  <si>
    <t>327</t>
  </si>
  <si>
    <t>Carey D. Cimino dba Your College Journey (t0139526)</t>
  </si>
  <si>
    <t>325B</t>
  </si>
  <si>
    <t>William Rhett and Alex Rhett, dba Sandcastle Tales (t0171128)</t>
  </si>
  <si>
    <t>325A</t>
  </si>
  <si>
    <t>324</t>
  </si>
  <si>
    <t>322</t>
  </si>
  <si>
    <t>318</t>
  </si>
  <si>
    <t>Compass California III, Inc.  (t0062273)</t>
  </si>
  <si>
    <t>317</t>
  </si>
  <si>
    <t>316</t>
  </si>
  <si>
    <t>Beach Street Development, LLC (t0160266)</t>
  </si>
  <si>
    <t>315C</t>
  </si>
  <si>
    <t>315A</t>
  </si>
  <si>
    <t>Retail - Utilities Reimbursement</t>
  </si>
  <si>
    <t>314</t>
  </si>
  <si>
    <t>313</t>
  </si>
  <si>
    <t>Kim Kelly Fit, Inc. (t0124241)</t>
  </si>
  <si>
    <t>312</t>
  </si>
  <si>
    <t>310</t>
  </si>
  <si>
    <t>308</t>
  </si>
  <si>
    <t>Gary's &amp; Company Newport Beach, Inc.  (t0062263)</t>
  </si>
  <si>
    <t>304</t>
  </si>
  <si>
    <t>301</t>
  </si>
  <si>
    <t>209</t>
  </si>
  <si>
    <t>MUFG Union Bank, N.A.  (t0062260)</t>
  </si>
  <si>
    <t>206</t>
  </si>
  <si>
    <t>203</t>
  </si>
  <si>
    <t>Haim, Ltd. Salon Inc.  (t0062258)</t>
  </si>
  <si>
    <t>202</t>
  </si>
  <si>
    <t>201</t>
  </si>
  <si>
    <t>116-117</t>
  </si>
  <si>
    <t>112</t>
  </si>
  <si>
    <t>107</t>
  </si>
  <si>
    <t>106</t>
  </si>
  <si>
    <t>Folio Design, LLC (t0062249)</t>
  </si>
  <si>
    <t>105</t>
  </si>
  <si>
    <t>Del Mar Rendezvous, Inc.  (t0062247)</t>
  </si>
  <si>
    <t>102</t>
  </si>
  <si>
    <t>Precision Waste Solutions (t0062956)</t>
  </si>
  <si>
    <t>LAZ Parking California, Inc. dba Sunset Parking (t0062277)</t>
  </si>
  <si>
    <t>LIC2</t>
  </si>
  <si>
    <t>LIC1</t>
  </si>
  <si>
    <t>Winco Foods, LLC #113 (t0132902)</t>
  </si>
  <si>
    <t>WIN</t>
  </si>
  <si>
    <t>Target Corporation (t0132901)</t>
  </si>
  <si>
    <t>TAR</t>
  </si>
  <si>
    <t>R0C</t>
  </si>
  <si>
    <t>R0A</t>
  </si>
  <si>
    <t>Hobby Lobby Stores, Inc. #654 (t0132898)</t>
  </si>
  <si>
    <t>H0L</t>
  </si>
  <si>
    <t>Ross Dress for Less, Inc. #1824 (t0132897)</t>
  </si>
  <si>
    <t>H0H</t>
  </si>
  <si>
    <t>Ulta Salon, Cosmetics &amp; Fragrance, Inc. #1117 (t0132896)</t>
  </si>
  <si>
    <t>H0D</t>
  </si>
  <si>
    <t>G0H</t>
  </si>
  <si>
    <t>G0E</t>
  </si>
  <si>
    <t>Nugent, LLC, dba Great Clips (t0132892)</t>
  </si>
  <si>
    <t>G0D</t>
  </si>
  <si>
    <t>G0C</t>
  </si>
  <si>
    <t>Rice/215 1044 FHS, LLC dba Firehous (t0132474)</t>
  </si>
  <si>
    <t>G0A</t>
  </si>
  <si>
    <t>Sprint Spectrum LLC (t0132473)</t>
  </si>
  <si>
    <t>E0H</t>
  </si>
  <si>
    <t>E0E</t>
  </si>
  <si>
    <t>Chipotle Mexican Grill, Inc. #2393 (t0132469)</t>
  </si>
  <si>
    <t>E0A</t>
  </si>
  <si>
    <t>TJAE, LLC - Raising Cane's (t0132903)</t>
  </si>
  <si>
    <t>CRC</t>
  </si>
  <si>
    <t>One Nevada Credit Union (t0130122)</t>
  </si>
  <si>
    <t>C0E</t>
  </si>
  <si>
    <t>C0C</t>
  </si>
  <si>
    <t>C0A</t>
  </si>
  <si>
    <t>AM Holding Group, LLC DBA Tough Mudder (t0132906)</t>
  </si>
  <si>
    <t>A0H</t>
  </si>
  <si>
    <t>JC USA Inc., dba Jenny Craig Weight Loss Centre #3185 (t0130119)</t>
  </si>
  <si>
    <t>A0F</t>
  </si>
  <si>
    <t>Navy Federal Credit Union (t0130118)</t>
  </si>
  <si>
    <t>A0A</t>
  </si>
  <si>
    <t>4403</t>
  </si>
  <si>
    <t>TSY, Inc. dba Massage Bodycare (tengwang)</t>
  </si>
  <si>
    <t>226</t>
  </si>
  <si>
    <t>Toby Lam and Bich Nguyen dba Color and Craft (smlhair )</t>
  </si>
  <si>
    <t>224</t>
  </si>
  <si>
    <t>License</t>
  </si>
  <si>
    <t>Sang W. Kim and Seong H. Kim, dba Sodom (t0180275)</t>
  </si>
  <si>
    <t>220</t>
  </si>
  <si>
    <t>218</t>
  </si>
  <si>
    <t>217</t>
  </si>
  <si>
    <t>216</t>
  </si>
  <si>
    <t>Nove Nove, LLC dba Open Mat (t0042167)</t>
  </si>
  <si>
    <t>210,  212,  215</t>
  </si>
  <si>
    <t>Fedex Kinkos Office &amp; Print Services, Inc. (fedkink )</t>
  </si>
  <si>
    <t>200-B</t>
  </si>
  <si>
    <t>Cali Banh Mi (phung   )</t>
  </si>
  <si>
    <t>200-A</t>
  </si>
  <si>
    <t>Mr. Steven Dang (t0045226)</t>
  </si>
  <si>
    <t>Clear Channel Outdoor, Inc. (clear   )</t>
  </si>
  <si>
    <t>NWC-3801</t>
  </si>
  <si>
    <t>LAZ Parking California, LLC (sun     )</t>
  </si>
  <si>
    <t>LOTB</t>
  </si>
  <si>
    <t>CLK 5 Juice, dba Jamba Juice (jamb    )</t>
  </si>
  <si>
    <t>510</t>
  </si>
  <si>
    <t>Thanh V. Nguyen &amp; Cynthia L. Vu (pho     )</t>
  </si>
  <si>
    <t>3807</t>
  </si>
  <si>
    <t>3805</t>
  </si>
  <si>
    <t>3803</t>
  </si>
  <si>
    <t>Starbucks Corporation (starb   )</t>
  </si>
  <si>
    <t>3801</t>
  </si>
  <si>
    <t>949</t>
  </si>
  <si>
    <t>929</t>
  </si>
  <si>
    <t>837</t>
  </si>
  <si>
    <t>821</t>
  </si>
  <si>
    <t>805</t>
  </si>
  <si>
    <t>773B</t>
  </si>
  <si>
    <t>American Towers, Inc. / Cell Tower (t0041911)</t>
  </si>
  <si>
    <t>TOWER</t>
  </si>
  <si>
    <t>Office - Gross</t>
  </si>
  <si>
    <t>PROM</t>
  </si>
  <si>
    <t>Game Stop, Inc. Store #1709 (t0041927)</t>
  </si>
  <si>
    <t>947</t>
  </si>
  <si>
    <t>Absolute Dental Management, LLC (t0041926)</t>
  </si>
  <si>
    <t>945</t>
  </si>
  <si>
    <t>American Automobile Association of Northern California, Nevada &amp; Utah dba AAA (t0042186)</t>
  </si>
  <si>
    <t>937</t>
  </si>
  <si>
    <t>931</t>
  </si>
  <si>
    <t>927</t>
  </si>
  <si>
    <t>925</t>
  </si>
  <si>
    <t>923</t>
  </si>
  <si>
    <t>921</t>
  </si>
  <si>
    <t>(Humana) Primary Care Cohort 1 PropCo, LLC (t0143033)</t>
  </si>
  <si>
    <t>915</t>
  </si>
  <si>
    <t>911</t>
  </si>
  <si>
    <t>909</t>
  </si>
  <si>
    <t>Robertos Taco Shop, LLC (t0041915)</t>
  </si>
  <si>
    <t>907</t>
  </si>
  <si>
    <t>903</t>
  </si>
  <si>
    <t>Office - Net</t>
  </si>
  <si>
    <t>Hai Q. Xa DMD Prof Corp (t0041905)</t>
  </si>
  <si>
    <t>893</t>
  </si>
  <si>
    <t>889</t>
  </si>
  <si>
    <t>885</t>
  </si>
  <si>
    <t>881</t>
  </si>
  <si>
    <t>VGURU, LLC dba Great Clips (t0041903)</t>
  </si>
  <si>
    <t>877</t>
  </si>
  <si>
    <t>873</t>
  </si>
  <si>
    <t>QLV-HDR, LLC  (Home Depot) (t0062177)</t>
  </si>
  <si>
    <t>861</t>
  </si>
  <si>
    <t>One Nevada Credit Union (t0041942)</t>
  </si>
  <si>
    <t>853</t>
  </si>
  <si>
    <t>EMG Acquisition Company dba Easy Money Payday Loans (t0041941)</t>
  </si>
  <si>
    <t>849</t>
  </si>
  <si>
    <t>Little Caesar's Enterprises, Inc. (t0041943)</t>
  </si>
  <si>
    <t>845</t>
  </si>
  <si>
    <t>Tax Services of Americas, Inc dba Jackson Hewitt (t0041908)</t>
  </si>
  <si>
    <t>833</t>
  </si>
  <si>
    <t>827</t>
  </si>
  <si>
    <t>825</t>
  </si>
  <si>
    <t>817</t>
  </si>
  <si>
    <t>Advance Stores Company, Incorporated dba Advance Auto Parts (Store 9987) (t0161799)</t>
  </si>
  <si>
    <t>773</t>
  </si>
  <si>
    <t>771</t>
  </si>
  <si>
    <t>Quest Diagnostics (t0041945)</t>
  </si>
  <si>
    <t>761-110</t>
  </si>
  <si>
    <t>JP Morgan Chase Bank (t0041948)</t>
  </si>
  <si>
    <t>761</t>
  </si>
  <si>
    <t>Goodwill Industries of Southern Nevada, Inc. (t0041913)</t>
  </si>
  <si>
    <t>741</t>
  </si>
  <si>
    <t>Golden-PT's Pub Rainbow 11, LLC (t0041947)</t>
  </si>
  <si>
    <t>739</t>
  </si>
  <si>
    <t>731-A</t>
  </si>
  <si>
    <t>Psychic Eye Bookshops, Inc.  (t0041937)</t>
  </si>
  <si>
    <t>6848</t>
  </si>
  <si>
    <t>H&amp;R Block Enterprises, LLC dba H&amp;R Block (t0041936)</t>
  </si>
  <si>
    <t>6840</t>
  </si>
  <si>
    <t>6836</t>
  </si>
  <si>
    <t>6834</t>
  </si>
  <si>
    <t>Check City Partnership, LLC (t0041949)</t>
  </si>
  <si>
    <t>6820</t>
  </si>
  <si>
    <t>Digital PCS Nevada Inc. (t0041940)</t>
  </si>
  <si>
    <t>1049</t>
  </si>
  <si>
    <t>MCXXM, Inc. dba Cox (t0041939)</t>
  </si>
  <si>
    <t>1045-A</t>
  </si>
  <si>
    <t>Best Mattress (t0041938)</t>
  </si>
  <si>
    <t>1043</t>
  </si>
  <si>
    <t>Philly Steak Express (t0107812)</t>
  </si>
  <si>
    <t>1035</t>
  </si>
  <si>
    <t>1033</t>
  </si>
  <si>
    <t>Jamm's Restaurant II, LLC (t0041932)</t>
  </si>
  <si>
    <t>1029</t>
  </si>
  <si>
    <t>1027</t>
  </si>
  <si>
    <t>1025</t>
  </si>
  <si>
    <t>1001</t>
  </si>
  <si>
    <t>H02</t>
  </si>
  <si>
    <t>01</t>
  </si>
  <si>
    <t>H-1</t>
  </si>
  <si>
    <t>Union Bank NA (t0030305)</t>
  </si>
  <si>
    <t>173</t>
  </si>
  <si>
    <t>101</t>
  </si>
  <si>
    <t>Floor and Decor Outlets Of America, Inc.  (t0061566)</t>
  </si>
  <si>
    <t>1</t>
  </si>
  <si>
    <t>1960-64</t>
  </si>
  <si>
    <t>1906</t>
  </si>
  <si>
    <t>1904</t>
  </si>
  <si>
    <t>Patricio Eugene Salazar dba SP Optical (t0041886)</t>
  </si>
  <si>
    <t>1998</t>
  </si>
  <si>
    <t>1994</t>
  </si>
  <si>
    <t>1992</t>
  </si>
  <si>
    <t>AIDS Healthcare Foundation (t0175821)</t>
  </si>
  <si>
    <t>1988</t>
  </si>
  <si>
    <t>David's Bridal of Vista, Inc. (t0041878)</t>
  </si>
  <si>
    <t>1980</t>
  </si>
  <si>
    <t>1978</t>
  </si>
  <si>
    <t>1976</t>
  </si>
  <si>
    <t>1974</t>
  </si>
  <si>
    <t>1970</t>
  </si>
  <si>
    <t>1966</t>
  </si>
  <si>
    <t>1952-58</t>
  </si>
  <si>
    <t>Southwest Indian Arts &amp; Supplies, Inc.  (t0041877)</t>
  </si>
  <si>
    <t>1950</t>
  </si>
  <si>
    <t>1928</t>
  </si>
  <si>
    <t>1924</t>
  </si>
  <si>
    <t>All Star Physical Therapy, Inc. (t0044834)</t>
  </si>
  <si>
    <t>1922</t>
  </si>
  <si>
    <t>Innovations Successful Salon Services dba Cosmoprof (t0041883)</t>
  </si>
  <si>
    <t>1920</t>
  </si>
  <si>
    <t>1918</t>
  </si>
  <si>
    <t>Jason Betz and Melissa Betz dba Frontline Tattoo (t0041890)</t>
  </si>
  <si>
    <t>1916</t>
  </si>
  <si>
    <t>Copymax Copies Prints Books and Beyond, Inc. (t0041895)</t>
  </si>
  <si>
    <t>1914</t>
  </si>
  <si>
    <t>1912</t>
  </si>
  <si>
    <t>1908</t>
  </si>
  <si>
    <t>Marcio Corleta and Karen Schuch dba Behring Jiu Jitsu (t0139521)</t>
  </si>
  <si>
    <t>1900</t>
  </si>
  <si>
    <t>Indoor Playgrounds International DBA Funtime (t0150913)</t>
  </si>
  <si>
    <t>G0F</t>
  </si>
  <si>
    <t>3</t>
  </si>
  <si>
    <t>2</t>
  </si>
  <si>
    <t>JP Morgan Chase Bank, National Association #23374 (t0107768)</t>
  </si>
  <si>
    <t>R01</t>
  </si>
  <si>
    <t>PETsMART, INC. #1084 (t0107767)</t>
  </si>
  <si>
    <t>J0A</t>
  </si>
  <si>
    <t>H0F</t>
  </si>
  <si>
    <t>GameStop, Inc. (store 4761) (t0107765)</t>
  </si>
  <si>
    <t>H0E</t>
  </si>
  <si>
    <t>Subway Real Estate Corp.  (t0107762)</t>
  </si>
  <si>
    <t>H0C</t>
  </si>
  <si>
    <t>H0A</t>
  </si>
  <si>
    <t>Verizon Wireless GA2B1LA (t0107756)</t>
  </si>
  <si>
    <t>Dollar Tree #2680 (t0107755)</t>
  </si>
  <si>
    <t>F0A</t>
  </si>
  <si>
    <t>E0F</t>
  </si>
  <si>
    <t>Kam Xun Pat and Jun Min Feng (t0107753)</t>
  </si>
  <si>
    <t>E0D</t>
  </si>
  <si>
    <t>Acceptance Insurance Agency of Tennesee, Inc.  (t0107752)</t>
  </si>
  <si>
    <t>E0B</t>
  </si>
  <si>
    <t>Barry's Barber Shop LLC (t0107751)</t>
  </si>
  <si>
    <t>Arizona Federal Credit Union (t0107772)</t>
  </si>
  <si>
    <t>D0A</t>
  </si>
  <si>
    <t>Office Max North America, Inc. #6662 (t0107750)</t>
  </si>
  <si>
    <t>C0M</t>
  </si>
  <si>
    <t>C0B</t>
  </si>
  <si>
    <t>A0L</t>
  </si>
  <si>
    <t>H&amp;R Block Tax Services #8476 (t0107746)</t>
  </si>
  <si>
    <t>A0K</t>
  </si>
  <si>
    <t>The Sherwin-Williams Company # 701588 (t0107739)</t>
  </si>
  <si>
    <t>WVPD Partnership, PLLC dba West Valley Pediatric Dentistry and Orthodontics (t0107738)</t>
  </si>
  <si>
    <t>A0E</t>
  </si>
  <si>
    <t>Happy Nails of the World, LLC (t0107737)</t>
  </si>
  <si>
    <t>A0C</t>
  </si>
  <si>
    <t>Fry's #112 (t0107769)</t>
  </si>
  <si>
    <t>Radnor Capital Corporation, nc.  (t0063960)</t>
  </si>
  <si>
    <t>SIGN</t>
  </si>
  <si>
    <t>300_400</t>
  </si>
  <si>
    <t>200</t>
  </si>
  <si>
    <t>Cali Banh Mi, Inc  (t0107791)</t>
  </si>
  <si>
    <t>100</t>
  </si>
  <si>
    <t>Fletcher Hotel, LP (t0129308)</t>
  </si>
  <si>
    <t>HOTEL</t>
  </si>
  <si>
    <t>4860 Hazeltine Avenue, LLC (In N Out Burgers) (t0110587)</t>
  </si>
  <si>
    <t>D</t>
  </si>
  <si>
    <t>The Sleep Train, Inc.  (t0109046)</t>
  </si>
  <si>
    <t>C2</t>
  </si>
  <si>
    <t>B2</t>
  </si>
  <si>
    <t>LOAN</t>
  </si>
  <si>
    <t>C109C</t>
  </si>
  <si>
    <t>C109B</t>
  </si>
  <si>
    <t>C106-107</t>
  </si>
  <si>
    <t>B137</t>
  </si>
  <si>
    <t>B127</t>
  </si>
  <si>
    <t>B123</t>
  </si>
  <si>
    <t>B119</t>
  </si>
  <si>
    <t>B117</t>
  </si>
  <si>
    <t>B113</t>
  </si>
  <si>
    <t>B111</t>
  </si>
  <si>
    <t>B105</t>
  </si>
  <si>
    <t>B100-1</t>
  </si>
  <si>
    <t>Lux Beauty Supplies LLC (t0107813)</t>
  </si>
  <si>
    <t>D101</t>
  </si>
  <si>
    <t>Fred Loya Insurance Agency, Inc. (t0111526)</t>
  </si>
  <si>
    <t>C109D</t>
  </si>
  <si>
    <t>Wireless World LLC dba Experts Choice (t0049773)</t>
  </si>
  <si>
    <t>C109A</t>
  </si>
  <si>
    <t>C105</t>
  </si>
  <si>
    <t>C104</t>
  </si>
  <si>
    <t>Stephen Easley dba Alcohol Awareness Training LLC (t0041822)</t>
  </si>
  <si>
    <t>B135</t>
  </si>
  <si>
    <t>Pizza Hut of America, Inc. (t0032691)</t>
  </si>
  <si>
    <t>B133</t>
  </si>
  <si>
    <t>B129</t>
  </si>
  <si>
    <t>Dominican Design Corporation (t0165934)</t>
  </si>
  <si>
    <t>B125</t>
  </si>
  <si>
    <t>Compassionate Adult Day Health Care LLC (t0107666)</t>
  </si>
  <si>
    <t>B109</t>
  </si>
  <si>
    <t>B107</t>
  </si>
  <si>
    <t>V.S.J. (1), Inc. dba Eldorado Cleaners (t0032694)</t>
  </si>
  <si>
    <t>B101-103</t>
  </si>
  <si>
    <t>B100</t>
  </si>
  <si>
    <t>STC One, LLC   / Antenna (t0032693)</t>
  </si>
  <si>
    <t>ANTENNA</t>
  </si>
  <si>
    <t>Urban Remedy, Inc.  (t0105768)</t>
  </si>
  <si>
    <t>142</t>
  </si>
  <si>
    <t>103.104</t>
  </si>
  <si>
    <t>Williams-Sonoma Stores, Inc. (t0063163)</t>
  </si>
  <si>
    <t xml:space="preserve"> Received </t>
  </si>
  <si>
    <t xml:space="preserve"> Bank Guarantee </t>
  </si>
  <si>
    <t xml:space="preserve"> Deposit </t>
  </si>
  <si>
    <t xml:space="preserve"> Misc/Area </t>
  </si>
  <si>
    <t xml:space="preserve"> Rec./Area </t>
  </si>
  <si>
    <t xml:space="preserve"> Rent/Area </t>
  </si>
  <si>
    <t xml:space="preserve"> Rent </t>
  </si>
  <si>
    <t xml:space="preserve"> Years </t>
  </si>
  <si>
    <t xml:space="preserve"> LOC Amount/ </t>
  </si>
  <si>
    <t xml:space="preserve"> Security </t>
  </si>
  <si>
    <t xml:space="preserve"> Annual </t>
  </si>
  <si>
    <t xml:space="preserve"> Monthly </t>
  </si>
  <si>
    <t xml:space="preserve"> Tenancy </t>
  </si>
  <si>
    <t xml:space="preserve"> Term </t>
  </si>
  <si>
    <t xml:space="preserve"> Lease To </t>
  </si>
  <si>
    <t xml:space="preserve"> Lease From </t>
  </si>
  <si>
    <t xml:space="preserve"> Area </t>
  </si>
  <si>
    <t xml:space="preserve"> Lease Type </t>
  </si>
  <si>
    <t xml:space="preserve"> Lease </t>
  </si>
  <si>
    <t xml:space="preserve"> Unit(s) </t>
  </si>
  <si>
    <t xml:space="preserve"> Property </t>
  </si>
  <si>
    <t xml:space="preserve">All Selected Properties  As of Date: 01/26/2021  By Property
  Notes : 1. * Future Active lease / Future Active Amendment    2. ** Pending Amendments    3. *** Past / Superseded Amendments
 </t>
  </si>
  <si>
    <t>Tenancy Schedule I</t>
  </si>
  <si>
    <t>Total SF</t>
  </si>
  <si>
    <t xml:space="preserve">Variance </t>
  </si>
  <si>
    <t>Variance %</t>
  </si>
  <si>
    <t xml:space="preserve">Specialty </t>
  </si>
  <si>
    <t># Tenants Reporting Sales</t>
  </si>
  <si>
    <t xml:space="preserve">Start </t>
  </si>
  <si>
    <t xml:space="preserve">End </t>
  </si>
  <si>
    <t>Q1</t>
  </si>
  <si>
    <t>Same Period</t>
  </si>
  <si>
    <t>Tenant</t>
  </si>
  <si>
    <t>Property ID</t>
  </si>
  <si>
    <t>Backup</t>
  </si>
  <si>
    <t xml:space="preserve">Sales By Category </t>
  </si>
  <si>
    <t xml:space="preserve">Sales by Property </t>
  </si>
  <si>
    <t xml:space="preserve">Brixton Managed Retail Sales </t>
  </si>
  <si>
    <t xml:space="preserve">Input </t>
  </si>
  <si>
    <t>Index 
(Do not Delete)</t>
  </si>
  <si>
    <t>Linked to Combined (Adjust Here) W/S</t>
  </si>
  <si>
    <t>End</t>
  </si>
  <si>
    <t xml:space="preserve">Period over Period </t>
  </si>
  <si>
    <t xml:space="preserve">Year over Year </t>
  </si>
  <si>
    <t xml:space="preserve">* Input periods to compare </t>
  </si>
  <si>
    <t xml:space="preserve">COPY AND PASTE FROM TENANT ANALYSIS (FORMULAS) WORKSHEET </t>
  </si>
  <si>
    <t xml:space="preserve">Or link first to the formulas tab, then copy/paste values before sorting. </t>
  </si>
  <si>
    <t>Copy values from 1/2019-12/2022, then paste values in the Tenant Analysis (Sortable) Sheet to analyze between time periods</t>
  </si>
  <si>
    <t>replaced  Palermo</t>
  </si>
  <si>
    <t>Property: .bc_mngd  From Date: 01/01/2018  Sales Data Type:Actual  By Property (02/25/2021)</t>
  </si>
  <si>
    <t>xLeah Neal and Tracy Giles (neal)</t>
  </si>
  <si>
    <t>xHarmony Sage, Inc. dba Asian Market (harmony)</t>
  </si>
  <si>
    <t>Panakun Maisat Bangkok Noodles (t0000465)</t>
  </si>
  <si>
    <t>zYesenia Molano dba Queensworth Fashion (t0065139)</t>
  </si>
  <si>
    <t>zBluSandz Boutique (t0074592)</t>
  </si>
  <si>
    <t>zNuredin Tabaku and Blerim T. Tabaku DBA Palermo's Pizza (t0107734)</t>
  </si>
  <si>
    <t xml:space="preserve">Melanie Mediate (t0161664) </t>
  </si>
  <si>
    <t xml:space="preserve">Make sure they are in the same order in both worksheets </t>
  </si>
  <si>
    <t>Code</t>
  </si>
  <si>
    <t>Q2</t>
  </si>
  <si>
    <t>Sales Summary by Category</t>
  </si>
  <si>
    <t>PM</t>
  </si>
  <si>
    <t>Property Name</t>
  </si>
  <si>
    <t>Property  Alias</t>
  </si>
  <si>
    <t>%  Occupied</t>
  </si>
  <si>
    <t>Vacant</t>
  </si>
  <si>
    <t>Leased</t>
  </si>
  <si>
    <t>#  Tenants Reporting Sales</t>
  </si>
  <si>
    <t>Total Tenants</t>
  </si>
  <si>
    <t>Property List</t>
  </si>
  <si>
    <t xml:space="preserve">Select Property </t>
  </si>
  <si>
    <t xml:space="preserve">Sales By Property &amp; Category </t>
  </si>
  <si>
    <t xml:space="preserve">Linked to summary </t>
  </si>
  <si>
    <t>2019/2020</t>
  </si>
  <si>
    <t>Q3</t>
  </si>
  <si>
    <t>Q4</t>
  </si>
  <si>
    <t>Start</t>
  </si>
  <si>
    <t>Year</t>
  </si>
  <si>
    <t>Quarter</t>
  </si>
  <si>
    <t xml:space="preserve">Rank </t>
  </si>
  <si>
    <t>Out</t>
  </si>
  <si>
    <t>Status</t>
  </si>
  <si>
    <t>x</t>
  </si>
  <si>
    <t>Variance</t>
  </si>
  <si>
    <t>Periods linked to Property Snapshots</t>
  </si>
  <si>
    <t>UPDATE ANALYSIS DATES HERE</t>
  </si>
  <si>
    <t xml:space="preserve">INDEX </t>
  </si>
  <si>
    <t>(DO NOT DELETE)</t>
  </si>
  <si>
    <t xml:space="preserve"> </t>
  </si>
  <si>
    <t>Rank</t>
  </si>
  <si>
    <t>CEDROS</t>
  </si>
  <si>
    <t>BRIXTON CEDROS, LLC</t>
  </si>
  <si>
    <t>WESTCORE FREIGHTWAYS, LLC</t>
  </si>
  <si>
    <t>ALPINE</t>
  </si>
  <si>
    <t>Summary</t>
  </si>
  <si>
    <t>PROPERTY DATA</t>
  </si>
  <si>
    <t>DECATUR</t>
  </si>
  <si>
    <t>DECATUR CROSSINGS, LLC</t>
  </si>
  <si>
    <t>MICHELLE NGUYEN</t>
  </si>
  <si>
    <t>DECATUR 215</t>
  </si>
  <si>
    <t>BRIXTON DECATUR 215, LLC</t>
  </si>
  <si>
    <t>DEL MAR PLAZA</t>
  </si>
  <si>
    <t>BRIXTON DEL MAR PLAZA TIC, LLC
MCI DEL MAR PLAZA TIC, LLC</t>
  </si>
  <si>
    <t>TYLER GARLAND</t>
  </si>
  <si>
    <t>FLETCHER</t>
  </si>
  <si>
    <t>BRIXTON FLETCHER, LLC</t>
  </si>
  <si>
    <t>GARNET</t>
  </si>
  <si>
    <t>BRIXTON GARNET, LLC</t>
  </si>
  <si>
    <t>HILLCREST</t>
  </si>
  <si>
    <t>HILLCREST-BRS ASSOCIATES, LP</t>
  </si>
  <si>
    <t>MISSION PLAZA</t>
  </si>
  <si>
    <t>WH MISSION PLAZA, LLC</t>
  </si>
  <si>
    <t>PALMILLA</t>
  </si>
  <si>
    <t>BRIXTON PALMILLA, LLC</t>
  </si>
  <si>
    <t>PAVILION</t>
  </si>
  <si>
    <t>BRIXTON PAVILION, LLC</t>
  </si>
  <si>
    <t>PENASQUITOS</t>
  </si>
  <si>
    <t>BRIXTON PENASQUITOS, LLC</t>
  </si>
  <si>
    <t>RAINBOW</t>
  </si>
  <si>
    <t>BRIXTON-ALTO RAINBOW, LLC</t>
  </si>
  <si>
    <t>REDLANDS MALL</t>
  </si>
  <si>
    <t>BRIXTON REDLANDS, LLC</t>
  </si>
  <si>
    <t>STAR CENTER</t>
  </si>
  <si>
    <t>MB-STAR CENTER, LLC</t>
  </si>
  <si>
    <t>Automotive</t>
  </si>
  <si>
    <t>5Rivers, Inc. dba the UPS Store (t0041931)</t>
  </si>
  <si>
    <t>The Sleep Train, Inc. (t0109046)</t>
  </si>
  <si>
    <t>Property: .bc_mngd  From Date: 01/01/2020  Sales Data Type:Actual  By Property 03/24/2021)</t>
  </si>
  <si>
    <r>
      <t xml:space="preserve">Keep this sheet in </t>
    </r>
    <r>
      <rPr>
        <b/>
        <u/>
        <sz val="10"/>
        <color rgb="FFFF0000"/>
        <rFont val="Calibri"/>
        <family val="2"/>
        <scheme val="minor"/>
      </rPr>
      <t>alphabetical order by property then tenant name</t>
    </r>
    <r>
      <rPr>
        <b/>
        <sz val="10"/>
        <color rgb="FFFF0000"/>
        <rFont val="Calibri"/>
        <family val="2"/>
        <scheme val="minor"/>
      </rPr>
      <t>. Keep the Tenant Analysis (Sortable) sheet in the same order</t>
    </r>
  </si>
  <si>
    <t>DMMX, LP, dba Tamarindo (t0141397)</t>
  </si>
  <si>
    <t xml:space="preserve">Monthly </t>
  </si>
  <si>
    <t xml:space="preserve">Quarterly </t>
  </si>
  <si>
    <t xml:space="preserve">Annual </t>
  </si>
  <si>
    <t xml:space="preserve">Reporting Cycle </t>
  </si>
  <si>
    <t>Closed mid March through May</t>
  </si>
  <si>
    <t>Limited Occupancy restriction during COVID early months</t>
  </si>
  <si>
    <t>TAMI LOZIER</t>
  </si>
  <si>
    <t>Incomplete sale reporting for 2020, he insisted he closed during months not reported but our records show he opened part of those months</t>
  </si>
  <si>
    <t>closed May, June, July, partial August</t>
  </si>
  <si>
    <t>closed August, lack of on-site help to operate</t>
  </si>
  <si>
    <t>Brixton Property Retail Sales Summary</t>
  </si>
  <si>
    <t xml:space="preserve"> Jan 2021 </t>
  </si>
  <si>
    <t xml:space="preserve"> Feb 2021 </t>
  </si>
  <si>
    <t xml:space="preserve"> Mar 2021 </t>
  </si>
  <si>
    <t xml:space="preserve"> Apr 2021 </t>
  </si>
  <si>
    <t xml:space="preserve"> May 2021 </t>
  </si>
  <si>
    <t xml:space="preserve"> Jun 2021 </t>
  </si>
  <si>
    <t xml:space="preserve"> Jul 2021 </t>
  </si>
  <si>
    <t xml:space="preserve"> Aug 2021 </t>
  </si>
  <si>
    <t xml:space="preserve"> Sep 2021 </t>
  </si>
  <si>
    <t xml:space="preserve"> Oct 2021 </t>
  </si>
  <si>
    <t xml:space="preserve"> Nov 2021 </t>
  </si>
  <si>
    <t xml:space="preserve"> Dec 2021 </t>
  </si>
  <si>
    <t xml:space="preserve"> Total </t>
  </si>
  <si>
    <t>MI SOOK PARK dba Alpine Cleaners (cleaners)</t>
  </si>
  <si>
    <t>Jennifer McFall and Shannara Rasmussen dba JS Collectiv (t0182761)</t>
  </si>
  <si>
    <t>Cobblestone Group, LLC dba Batteries Plus (t0041946)</t>
  </si>
  <si>
    <t>Sunny Hawaiian BBQ, LLC (t0056383)</t>
  </si>
  <si>
    <t>35301</t>
  </si>
  <si>
    <t>Beach-Haus LLC (t0182763)</t>
  </si>
  <si>
    <t>Clucking 3 LP, dba Dave's Hot Chicken (t0167965)</t>
  </si>
  <si>
    <t>Ahmad Suleiman (Smoke Shop Name TBD) (t0182825)</t>
  </si>
  <si>
    <t>gloa</t>
  </si>
  <si>
    <t>Timeless Beauty Aesthetics, LLC (t0182760)</t>
  </si>
  <si>
    <t>La Michocana All Natural Inc. (t0174485)</t>
  </si>
  <si>
    <t>Mariner Finance, LLC (t0176551)</t>
  </si>
  <si>
    <t>Biolife Plasma Services, L. P., a Pennsylvania limited partnership (t0178706)</t>
  </si>
  <si>
    <t>SFM, LLC dba Sprouts #559 (t0109189)</t>
  </si>
  <si>
    <t>Francisco Ramirez dba Best Cleaners-license (t0182759)</t>
  </si>
  <si>
    <t>Francisco Ramirez dba Best Cleaners-note (t0182758)</t>
  </si>
  <si>
    <t>* Tre Fratelli Gelato, LLC dba An's Gelato (t0183117)</t>
  </si>
  <si>
    <t>We Can Rise, Inc.  (t0182792)</t>
  </si>
  <si>
    <t>* The New Children's Museum, a California corporation (t0183073)</t>
  </si>
  <si>
    <t>In-Shape Solutions, LLC (t0029400)</t>
  </si>
  <si>
    <t>Period over Period</t>
  </si>
  <si>
    <t>Semi-Annual</t>
  </si>
  <si>
    <t>Property: .bc_mngd  From Date: 01/01/2021  Sales Data Type:Actual  By Property</t>
  </si>
  <si>
    <t>Apparel Sales reflect zero for 2021 Q1 due to BluSandz vacating early, 10/31/2020, and not fulling their lease term.  They struggled since opening in March of 2018 and could not survive through the mandated shut downs in 2020.  Quick Serve Food, Urban Remedy, reported annual sales figures before our recent Amendment that updated these to be quarterly.  For their 2019 vs 2020 year they were down 6% despite all the shutdowns and mandates imposed, we anticipate Urban Remedy to recover with increased sales in 2021.   
Home Furnishings, Good Work Fine Arts dba Exclusive are obligated to report annually on the calendar year and took a 33% loss due to mandated shut downs and slow down of sales in 2020 vs 2019.  They are working on ideas to split their space or sub-let a portion out to generate additional income.
Our anchor tenant is West Elm and is not obligated to report sales.</t>
  </si>
  <si>
    <t>Food Court category is CA Fish Grill who opened August of 2019 with a 10% increase over 2020.  Quick Serve Food is Urbane Cafe who also opened August of 2019 reported a large increase over 2020.  This increase is mainly due to having a slow start in 2019 and being successful with modifying operations through the mandated shut downs and restrictions.  Medical/Dental category, The Joint, opened mid 2019 and proved to grow strong through Q4 2020 with a 72% increase over 2019, they have not reported Q1 2021.
Mattress Firm  is obligated to report annually on the calendar year. 2020 was their first full year with reporting just over $1.4M.</t>
  </si>
  <si>
    <t xml:space="preserve">Despite mandated shut downs and restrictions Quick Serve Food category, Cali Bahn Mi came up with new marketing and business plans to cater to pick up and delivery and partnered with many services like Grubhub, Uber Eats and more.  The 16% reduction in their sales were directly effected by COVID.  Personal Services category is Garnet Spa, this lease was assigned in Q4 of 2019 and took a slow start, even with the mandated shut downs they reflected a slight increase year over year and are proving to be successful under the new ownership.
Specialty category is Pack Method Prep and is obligated to report annually on a calendar year.  They are a dog training facility and faired well through 2020 with almost a 10% increase over 2019 despite all the restrictions. </t>
  </si>
  <si>
    <t xml:space="preserve">Restaurant category include, Pho on 5th, CommonStock &amp; Hironori.  Pho reported a 35% decline from 2020 to 2021, they attributed that to mandated shut downs and modified operations that they were not equipped for.  CommonStock was resourceful and increased sales with a 12% increase 2020 to 2021, they implemented additional delivery and pick up solutions to keep operational when indoor dining was not an option.  HiroNori struggled through the mandated shutdowns in March of 2020 but has rebounded over Q1 2021 back to pre-covid sales with an average of an 18% increase quarter over quarter. 
Retail category is Clear Channel, a standing billboard in our parking lot.  They are obligated to report annually on a calendar year.  They reported a 61% loss the loss of sales is due to less spending in advertising over 2020.  
Starbucks, Jamba Juice &amp; LAZ Parking are not obligated to report sales.  </t>
  </si>
  <si>
    <t xml:space="preserve">Quick Serve Food includes Grandma's Tofu &amp; Cali Banh Mi.  Grandma's Tofu reflected about a 37% loss in sales quarter over quarter due to the mandated shut downs.  Cali Banh Mi reported a 10% increase and has been proactive in coming up with a new business plans and re-directing resources to accommodate the changing times.  Personal Services category is Color and Craft who suffered in due to the mandates shut down in March 2020 &amp; Jan. 2021. Restaurant category includes Cross Street Chicken &amp; Beer &amp; DduriBa.  Cross Street was quick to modify their way of business and reported a increase of 14% quarter over quarter.  However, DuriBa struggled tremendously reporting a85% loss. They had a change of use decision in March of 2021.  They are currently closed for renovations and anticipate to open mid-July.Specialty Food category is Bing Haus who serves specialty ice cream and drinks reported 100% increase to sales quarter over quarter, this is due to her increased business and additional resale items within her shop that have been added to increase sales. </t>
  </si>
  <si>
    <t xml:space="preserve">CVS sales remains the same Year over Year, with just a very slight increase of 0.4%.  Denny's saw a drop due to COVID restrictions. San Bernardino is one of the most restrictive regions and that impacted almost all businesses. Denny's set up outside seating area for business during COVID, their Q1 report is missing March number, PM has requested from tenant - pending submittal.  </t>
  </si>
  <si>
    <t>Building Materials, Ace Hardware reflected an average gain of a 23% gain Q1 2020 over Q1 2021 due to many people still working from home full or part time and completing home projects.  March of 2020 was highest months reported by our grocery, Barons, March of 2021 came in 23% lower over 2020.  This was balanced in Q1 to reflect a less than 1% for the Q1 year over year comparison.  Personal Services reflects the highest decline in sales due to the mandated shut downs in Mid-March 2020 and January of 2021, this includes Alpine Cleaners, Studio B and Alpine Massage.  The hair salon, Studio B was also forced to find a replacement tenant and couldn't re-open in 2020; they were month to month and the new tenant JS Collective opened 3/21.  La Carreta had a decline in the Restaurant category with a 5% decline of sales for the quarter comparison; Jan-Feb. were over 25% losses while they made up March with over a 100% increase over 2020.  Mediterreneo was successful at modifying their traditional ways to service curbside and out doors when mandated with an increase of 43% over 2020. Specialty Food category included Alpine Beer with a 25% decline over 2020 due to being closed Mid March to Nov. they re-opened &amp; re-branded Nov.1st with a friend &amp; family opening with a grand re-opening the following week.  Food Court is a newer use to Alpine, in 2020 it was Tony's Juice that struggled from opening and found another user to assign their lease to in April 2020.  Mel's Nutrition is a pre-cooked meal package service that they deliver and have available for walk in's and pick up orders.  This is a great use for the center and should prove profitable through 2021.  
Retail category is Kahoots, they are obligated to report annually on their lease year, Oct-Sept.  They had a 26% increase from 18/19 vs. 19/20.  This was an increase from their 17/18 vs. 18/19 sales that reported a 21% increase year over year.  
Automotive category is Napa, they are obligated to report annually on the calendar year. 2020 was their first full year with reporting just over $1.2M.</t>
  </si>
  <si>
    <t>Merchandise category has a lot of contributors but overall increased 10% Q1 2020 over Q1  2021.  The main declining tenants in Merchandise sales was Friar Tux reporting a 16% loss quarter over quarter.  Personal services remain challenging at the center, this includes Oriental Massage and Hardcore Fitness, together they were down an average of 14% from Q1 2020  to Q2 2021. Oriental Massage completed an assignment early in March 2020 and contributed to their loss of sales through the year and into 2021. Indian Store, Pixie Nails, Sun on the Run, Bridal Showcase and Price Save Mart are also categorized by Merchandise all who reported at least a 10% increase with an average of 40% quarter over quarter. North Park Produce reported a 3% increase and Dunn Edwards a 4% decrease, quarter over quarter reflecting the most balanced in Merchandise category.  Sung Hing Buffet was our only restaurant category and vacated the property in Q3 2020.  
Phone Repair who is categorized in Merchandise is obligated to report annually on a calendar year, they reported a 34% increase over 2019. 
Altitude Trampoline Park, categorized in Merchandise is also obligated to report annually on a calendar year.  They shut down in March and did not re-opening in 2020 reflecting a 78% loss in sales in comparison.</t>
  </si>
  <si>
    <t>Over the past year, the plaza has undergone renovations in multiple areas i.e. the main stairwell, main plaza restrooms. In addition, we gained two restaurants, one new tenant and a new licensee. We saw a rapid decline in Merchandise sales mostly due the closing of Urban Beach House (LXD) and Coco Rose Home (termination of MTM) between 2019-2020, however in Q1 2021 sales increase with the expansion of Urban Girl. In general, merchandise sales decreased as the pandemic forced many patrons to shop online. Apparel Sales also declined between 2018-2019 due to an increase in online commerce and two large vacancies at the center. In Q1 of 2021, Gary's remains the only Apparel Sales tenant and over the past 3 years, their sales have deceased due to the shift in formal menswear to a more casual approach. An area that saw a sharp decrease was in Specialty , specifically Seewald Galleries in  due to the current economic state in 2020. However with the addition of Sandcastle Tales, sales in this category have increased with their youth focused business model attracting a younger demographic. Another sharp decrease came from Restaurants specifically Il Fornaio, Rendezvous and Pacifica seeing an average loss of $200k between 2018-2019. During that time period, there were two vacant restaurants. With 2020 hitting restaurants hard due to COVID, Q1 2021  has been much better with the addition of the new restaurants. Foot traffic has increased and sales have greatly improved. Personal Services had a small increase in sales between 2018-2019 with Haim having a large increase in sales due to the opening of Salon Republic in Q2 2018. In Q1 of 2021, sales still continued to go down with restrictions not being lifted until the middle of the quarter. In 2020, quick service had a large increase in sales due to the opening of Monarch's outdoor bar which led to the rise in sales for Enoteca. For much of 2020, Covid accounted for much of the sales declines on all categories however much of the center was also under renovations. The main stairwell underwent a renovation which took 5 months to complete and the main plaza restrooms had a 2 month renovation. As projects have been completed and tenants have opened, Sales are starting to increase in most of the categories however more time will be needed to see if current trends change after all restrictions are lifted.
Salon Republic reports their sales on an annual basis; 2018-2019 they saw a small increase in sales with 2020 shutting down the majority of services. The lease year sales are due 60+ days following the end of their lease year (4/1 - 3/31).</t>
  </si>
  <si>
    <t>Floor &amp; Decor occupies 100% of the building and is obligated to report on their lease year on an annual basis, July - June. 2020 reported sales were $16.9M with a slight increase over 2019 of $16.6M.</t>
  </si>
  <si>
    <t>Lima Limon saw an uptick in Q1 2021, an impressive 56% and 79% increase over Q1 2020 &amp; Q1 2019 respectively .  The tenant saw a steady to-go sale remains post the height of COVID plus additional assistance from the tenant's family in operating the business helped with the increase in sales.
Planet Fitness still experiences 20% drop Q1 2021 vs Q1 2020; .  Management saw gym members becoming a bit more comfortable coming back with more disinfecting &amp; cleaning protocols in place but they don't see as much new business growth.</t>
  </si>
  <si>
    <t>Three (3) categories including Cellular (Verizon), Medical (The Joint), and Specialty (One Stop Nutrition) saw an uptick in 2020 vs. 2019 in the range of 13-43% in Q4 2020 due to different promotions being offered as well as the trend of more attention and time being invested to health &amp; wellness as the result of the pandemic, including chiropractic visits and vitamin supplements intake. We have not received Q1 2021 sales for Verizon, PM has reached out to the tenant &amp; will update when received.
As patrons started to feel more comfortable in getting back out to get their beauty fixes done again, we are seeing a speedy recovery process in Q1 2021 with Personal Services - e.g. King Lady Nails saw a significant uptick in sales in Q1 2021, 22% over Q1 2019 and almost triple that of the same time in Q1 2020 (COVID 1st closure was mid March 2020) and approx. 35% up from Q4 2020.)  This is an encouraging sign from the large dip of 40% Year over Year 2020 vs. 2019, bringing the sales back to the normal range to prior to COVID in 2019.  
El Pollo Loco and Burger King are required to report sales annually while Blaze Pizza reports semi-annually.  Sales for Quick Serve Food with the drive through element such as El Pollo Loco and Burger King saw a significant increase during COVID months as an essential business, 9% and 2% increased respectively, mostly due to the fact that they picked up more business during the early months of COVID where many restaurants were mandated to close or open with to-go or curbside pick-up only;  Customers overall favored and opted for quick drive through option to limit human interaction and time spent outside the home with as less human contact as possible.  On the contrary, sit-down Fast Causal Quick Serve Food such as Teriyaki Madness and Blaze Pizza saw a dip ranging from 9-18% Year over Year for 2019 vs 2020 but have recovered to just 4% drop in Q4 for both tenants; Teriyaki Madness saw approx. 85% smart phone app ordering mostly through Olo and delivery service such as Uber Eats, Postmates, Grub, etc. a noted decline in in-store dinning even with restrictions being lifted as people tend to be in the rush and don't leave the house as much; the industry tends to ship to smaller store models with quick easy service and low delivery fee.</t>
  </si>
  <si>
    <t>Riverside County got hit hard being in the purple tier, the most restrictive tier until mid March 2021; most personal service and restaurants were impacted deeply;  
Michael's Café sales dropped 54%-58% Year over Year and during Q4 2020 but the gap is shrinking to 49% in Q1 2021; the tenant went from to-go only to completely shut down during the month of May-August, then reopened to limited occupancy restriction from Sept on, however, their main patrons are older population who are more unlikely to travel outside their home. They hope with more vaccines rolled out  the seniors will be back to support the business in 2021.  
Bangkok Noodles saw a drop due to a combination of COVID, closures and lack of help to run the business;  however the new &amp; better operator via an assignment in early 2021 hopes to bring sales back and was able to bring sales back to only 8% lower than Q1 2020.  
Big Juice saw their sales dropped by 18% Q1 2021 vs. Q1 2020 but in line with Q4 2020.  
Indian Oven came back strong in Q1 2021 with a gain of 19.8% increase Q1 2021 vs. Q1 2020 and 6.5% vs. Q1 2019.  They previously were able narrowed their drop in sales in Q4 2020 to approx. 15% to the same quarter the previous year, by setting up outside seating area and working hard to capture to-go service.</t>
  </si>
  <si>
    <t xml:space="preserve">
The significant uptick in restaurant sales of 177% overall is due to the additional two new tenants opening in the later part of 2020 during COVID, ATL Wings &amp; Tacos El Chilango.  In addition, Fired Pie has been on fire with an increase in Q1 2021 sales of 28% over Q1 2020 as more to-go pizza being ordered.  Has it not been for the mandated closure/restriction at the beginning of COVID, this tenant would have a significant increase in sale in 2020 over 2019 instead of being flat as reported.  
Ono BBQ saw previously a growth of approx. 20% Year over Year 2020 vs. 2019; in Q1 2021 they had a phenomenon increase in sale of 42% over Q1 2020 and 40.5% over Q1 2019; with the way they are trending, we anticipate for them to come in closer to $2.8M-$3M for the year 2021, almost 30% increase over 2019 and 15-20% over 2020.  This is an all-around success story, partly due to the nature of their quick service that was thriving during COVID when sit-down or fast casual restaurant got hit harder with limitation on occupancy, their location and outside seating area, they made the right move by reinvesting in the business with the most recent renovation which completed in Jan 2020 right before the shut down.    
Personal service still sees a drop in sales due to COVID impact showing a 27% drop, they are however picking up some momentum and narrowing down the gap in Q4 due to the pick up in demand and spending as life is resuming to some normalcy.</t>
  </si>
  <si>
    <t>Q1 2021 saw a mix result at Rainbow.  Specialty categories saw a huge increase of 10% over Q1 2020, not counting the missing sale for American Locks &amp; Keys; if we were to factor in approx $200k quarterly sale for this tenant, we would have seen an approx 30% increase for the category - people are focusing more on the quality of life including exploring the exotic pets collection hobby etc.  At least two of the tenants saw almost 40-50% increase in sale during this Q1 period year over year (Psychic Bookstore &amp; the Vape store), 15-30% increase (Scales N' Tails &amp; the smoke &amp; candle shop);   Personal service also saw a major improvement in sale totaling 61.4% due to UPS starting to report sales this year and also strong sale from tenants such as nails, brows, etc.  Restaurants did well this quarter as well due to more people feeling comfortable with dining in; China one saw a 28% and Steve's BBQ just started to report sale this year.   Merchandise such as Sally's Beauty saw an overall category increase of 15%.  Quick served food sales dropped but this is because Sunny's Hawaiian BBQ has not reported their Q1 sales; if they were to report we would have seen an increase of 5-10% overall for the category.  
Albertson, Pizza Hut, Wingstop, and Ross are required to report annually.  Albertsons really captured the most during COVID with approx. $2.463M or 10.1% increase in sale due to two main factors - most restaurants only offer to-go if they are allowed to open during the early part of COVID and people remain enjoying homecooked meals than going out to eat even as restrictions being lifted; Specialty Food &amp; Quick Serve Food overall did well as we have seen here with the case of Boba shop, Wingstop, and Pizza Hut, etc. Pizza Hut saw a 21.4% increase Year over Year, as more people opt to get fast to-go food or deliveries to limit in-person contacts as much as possible.  Department Discounted Store (Ross) saw a drop of 20% Year over Year in 2020, due to them being closed for approximately 3 months so the drop in sale ratio correlates with the closure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</si>
</sst>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0_)_%;\(#,##0\)_%;_(&quot;–&quot;_)_%;_(@_)_%"/>
    <numFmt numFmtId="165" formatCode="[$-409]mmmm\ d\,\ yyyy;@"/>
    <numFmt numFmtId="166" formatCode="_([$$]#,##0_)_%;\([$$]#,##0\)_%;_(&quot;–&quot;_)_%;_(@_)_%"/>
    <numFmt numFmtId="167" formatCode="_(#,##0.0%_);\(#,##0.0%\);_(&quot;–&quot;_)_%;_(@_)_%"/>
    <numFmt numFmtId="168" formatCode="[$$]#,##0;\([$$]#,##0\);&quot;–&quot;;@"/>
    <numFmt numFmtId="169" formatCode="m/d/yy;@"/>
    <numFmt numFmtId="170" formatCode="#,##0%_);\(#,##0%\)"/>
    <numFmt numFmtId="171" formatCode="_(* #,##0_);_(* \(#,##0\);_(* &quot;-&quot;??_);_(@_)"/>
    <numFmt numFmtId="172" formatCode="#,##0.000_);\(#,##0.000\)"/>
  </numFmts>
  <fonts count="98">
    <font>
      <sz val="10"/>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name val="Tahoma"/>
      <family val="2"/>
    </font>
    <font>
      <sz val="8"/>
      <color rgb="FF505050"/>
      <name val="Tahoma"/>
      <family val="2"/>
    </font>
    <font>
      <b/>
      <sz val="8"/>
      <name val="Tahoma"/>
      <family val="2"/>
    </font>
    <font>
      <sz val="8"/>
      <name val="Tahoma"/>
      <family val="2"/>
    </font>
    <font>
      <sz val="10"/>
      <name val="Arial"/>
      <family val="2"/>
    </font>
    <font>
      <sz val="11"/>
      <color theme="1"/>
      <name val="Calibri"/>
      <family val="2"/>
      <scheme val="minor"/>
    </font>
    <font>
      <b/>
      <sz val="36"/>
      <color theme="1"/>
      <name val="Cambria"/>
      <family val="2"/>
      <scheme val="major"/>
    </font>
    <font>
      <b/>
      <sz val="11"/>
      <color theme="1"/>
      <name val="Cambria"/>
      <family val="2"/>
      <scheme val="major"/>
    </font>
    <font>
      <i/>
      <sz val="11"/>
      <color theme="1"/>
      <name val="Calibri"/>
      <family val="2"/>
      <scheme val="minor"/>
    </font>
    <font>
      <b/>
      <sz val="12"/>
      <color theme="0"/>
      <name val="Cambria"/>
      <family val="2"/>
      <scheme val="major"/>
    </font>
    <font>
      <sz val="11"/>
      <color theme="0"/>
      <name val="Calibri"/>
      <family val="2"/>
      <scheme val="minor"/>
    </font>
    <font>
      <b/>
      <sz val="11"/>
      <color theme="1"/>
      <name val="Calibri"/>
      <family val="2"/>
      <scheme val="minor"/>
    </font>
    <font>
      <b/>
      <sz val="12"/>
      <name val="Cambria"/>
      <family val="2"/>
      <scheme val="major"/>
    </font>
    <font>
      <b/>
      <sz val="11"/>
      <name val="Calibri"/>
      <family val="2"/>
      <scheme val="minor"/>
    </font>
    <font>
      <sz val="8"/>
      <color rgb="FF0000FF"/>
      <name val="Tahoma"/>
      <family val="2"/>
    </font>
    <font>
      <sz val="10"/>
      <name val="Calibri"/>
      <family val="2"/>
      <scheme val="minor"/>
    </font>
    <font>
      <b/>
      <sz val="10"/>
      <name val="Calibri"/>
      <family val="2"/>
      <scheme val="minor"/>
    </font>
    <font>
      <sz val="10"/>
      <color theme="6" tint="-0.499984740745262"/>
      <name val="Calibri"/>
      <family val="2"/>
      <scheme val="minor"/>
    </font>
    <font>
      <sz val="10"/>
      <color theme="1"/>
      <name val="Calibri"/>
      <family val="2"/>
      <scheme val="minor"/>
    </font>
    <font>
      <sz val="11"/>
      <color rgb="FF000000"/>
      <name val="Calibri"/>
      <family val="2"/>
      <scheme val="minor"/>
    </font>
    <font>
      <b/>
      <i/>
      <sz val="11"/>
      <name val="Calibri"/>
      <family val="2"/>
      <scheme val="minor"/>
    </font>
    <font>
      <sz val="11"/>
      <color rgb="FF0070C0"/>
      <name val="Calibri"/>
      <family val="2"/>
      <scheme val="minor"/>
    </font>
    <font>
      <b/>
      <sz val="20"/>
      <color theme="1"/>
      <name val="Cambria"/>
      <family val="2"/>
      <scheme val="major"/>
    </font>
    <font>
      <b/>
      <u/>
      <sz val="10"/>
      <name val="Calibri"/>
      <family val="2"/>
      <scheme val="minor"/>
    </font>
    <font>
      <sz val="10"/>
      <color theme="0"/>
      <name val="Calibri"/>
      <family val="2"/>
      <scheme val="minor"/>
    </font>
    <font>
      <i/>
      <sz val="10"/>
      <name val="Calibri"/>
      <family val="2"/>
      <scheme val="minor"/>
    </font>
    <font>
      <sz val="10"/>
      <color rgb="FF0000FF"/>
      <name val="Calibri"/>
      <family val="2"/>
      <scheme val="minor"/>
    </font>
    <font>
      <b/>
      <sz val="10"/>
      <color rgb="FFFF0000"/>
      <name val="Calibri"/>
      <family val="2"/>
      <scheme val="minor"/>
    </font>
    <font>
      <b/>
      <sz val="10"/>
      <color rgb="FF00B050"/>
      <name val="Calibri"/>
      <family val="2"/>
      <scheme val="minor"/>
    </font>
    <font>
      <sz val="10"/>
      <color rgb="FF00B050"/>
      <name val="Calibri"/>
      <family val="2"/>
      <scheme val="minor"/>
    </font>
    <font>
      <b/>
      <sz val="8"/>
      <color rgb="FF0070C0"/>
      <name val="Tahoma"/>
      <family val="2"/>
    </font>
    <font>
      <sz val="8"/>
      <color rgb="FF0070C0"/>
      <name val="Tahoma"/>
      <family val="2"/>
    </font>
    <font>
      <sz val="10"/>
      <color rgb="FF0070C0"/>
      <name val="Arial"/>
      <family val="2"/>
    </font>
    <font>
      <sz val="8"/>
      <color theme="0" tint="-0.34998626667073579"/>
      <name val="Tahoma"/>
      <family val="2"/>
    </font>
    <font>
      <b/>
      <sz val="8"/>
      <color theme="0" tint="-0.34998626667073579"/>
      <name val="Tahoma"/>
      <family val="2"/>
    </font>
    <font>
      <sz val="10"/>
      <color theme="0" tint="-0.34998626667073579"/>
      <name val="Arial"/>
      <family val="2"/>
    </font>
    <font>
      <sz val="8"/>
      <color rgb="FFFF0000"/>
      <name val="Tahoma"/>
      <family val="2"/>
    </font>
    <font>
      <sz val="8"/>
      <name val="Arial"/>
      <family val="2"/>
    </font>
    <font>
      <sz val="9"/>
      <color indexed="81"/>
      <name val="Tahoma"/>
      <family val="2"/>
    </font>
    <font>
      <b/>
      <sz val="9"/>
      <color indexed="81"/>
      <name val="Tahoma"/>
      <family val="2"/>
    </font>
    <font>
      <sz val="12"/>
      <color theme="1"/>
      <name val="Calibri"/>
      <family val="2"/>
      <scheme val="minor"/>
    </font>
    <font>
      <b/>
      <i/>
      <sz val="11"/>
      <color theme="1"/>
      <name val="Calibri"/>
      <family val="2"/>
      <scheme val="minor"/>
    </font>
    <font>
      <b/>
      <sz val="12"/>
      <color rgb="FFFF0000"/>
      <name val="Calibri"/>
      <family val="2"/>
      <scheme val="minor"/>
    </font>
    <font>
      <b/>
      <sz val="12"/>
      <name val="Calibri"/>
      <family val="2"/>
      <scheme val="minor"/>
    </font>
    <font>
      <sz val="12"/>
      <name val="Calibri"/>
      <family val="2"/>
      <scheme val="minor"/>
    </font>
    <font>
      <b/>
      <sz val="14"/>
      <color theme="1"/>
      <name val="Calibri"/>
      <family val="2"/>
      <scheme val="minor"/>
    </font>
    <font>
      <b/>
      <sz val="10"/>
      <color rgb="FF008000"/>
      <name val="Calibri"/>
      <family val="2"/>
      <scheme val="minor"/>
    </font>
    <font>
      <sz val="11"/>
      <name val="Arial"/>
      <family val="2"/>
    </font>
    <font>
      <sz val="11"/>
      <color theme="9" tint="-0.249977111117893"/>
      <name val="Calibri"/>
      <family val="2"/>
      <scheme val="minor"/>
    </font>
    <font>
      <b/>
      <sz val="10"/>
      <name val="Arial"/>
      <family val="2"/>
    </font>
    <font>
      <sz val="10"/>
      <color rgb="FF505050"/>
      <name val="Arial"/>
      <family val="2"/>
    </font>
    <font>
      <sz val="10"/>
      <color theme="9" tint="-0.249977111117893"/>
      <name val="Arial"/>
      <family val="2"/>
    </font>
    <font>
      <sz val="10"/>
      <color theme="9" tint="-0.249977111117893"/>
      <name val="Calibri"/>
      <family val="2"/>
      <scheme val="minor"/>
    </font>
    <font>
      <sz val="8"/>
      <color theme="9" tint="-0.249977111117893"/>
      <name val="Tahoma"/>
      <family val="2"/>
    </font>
    <font>
      <sz val="8"/>
      <color theme="5" tint="-0.249977111117893"/>
      <name val="Tahoma"/>
      <family val="2"/>
    </font>
    <font>
      <b/>
      <sz val="8"/>
      <color theme="9" tint="-0.249977111117893"/>
      <name val="Tahoma"/>
      <family val="2"/>
    </font>
    <font>
      <sz val="10"/>
      <color rgb="FFFF0000"/>
      <name val="Calibri"/>
      <family val="2"/>
      <scheme val="minor"/>
    </font>
    <font>
      <sz val="10"/>
      <color theme="0" tint="-0.34998626667073579"/>
      <name val="Calibri"/>
      <family val="2"/>
      <scheme val="minor"/>
    </font>
    <font>
      <b/>
      <u/>
      <sz val="10"/>
      <color rgb="FFFF0000"/>
      <name val="Calibri"/>
      <family val="2"/>
      <scheme val="minor"/>
    </font>
    <font>
      <sz val="10"/>
      <name val="Calibri"/>
      <family val="2"/>
      <scheme val="minor"/>
    </font>
    <font>
      <sz val="11"/>
      <color theme="1"/>
      <name val="Calibri"/>
      <family val="2"/>
      <scheme val="minor"/>
    </font>
    <font>
      <i/>
      <sz val="11"/>
      <color theme="1"/>
      <name val="Calibri"/>
      <family val="2"/>
      <scheme val="minor"/>
    </font>
    <font>
      <b/>
      <sz val="11"/>
      <color theme="1"/>
      <name val="Calibri"/>
      <family val="2"/>
      <scheme val="minor"/>
    </font>
    <font>
      <sz val="11"/>
      <color theme="0"/>
      <name val="Calibri"/>
      <family val="2"/>
      <scheme val="minor"/>
    </font>
    <font>
      <sz val="11"/>
      <name val="Calibri"/>
      <family val="2"/>
      <scheme val="minor"/>
    </font>
    <font>
      <b/>
      <sz val="12"/>
      <color theme="1"/>
      <name val="Calibri"/>
      <family val="2"/>
      <scheme val="minor"/>
    </font>
    <font>
      <sz val="11"/>
      <color theme="1" tint="4.9989318521683403E-2"/>
      <name val="Calibri"/>
      <family val="2"/>
      <scheme val="minor"/>
    </font>
    <font>
      <i/>
      <sz val="11"/>
      <name val="Calibri"/>
      <family val="2"/>
      <scheme val="minor"/>
    </font>
    <font>
      <b/>
      <sz val="11"/>
      <color theme="0"/>
      <name val="Calibri"/>
      <family val="2"/>
      <scheme val="minor"/>
    </font>
    <font>
      <b/>
      <i/>
      <sz val="11"/>
      <color theme="1"/>
      <name val="Calibri"/>
      <family val="2"/>
      <scheme val="minor"/>
    </font>
    <font>
      <b/>
      <sz val="12"/>
      <color theme="0"/>
      <name val="Calibri"/>
      <family val="2"/>
      <scheme val="minor"/>
    </font>
    <font>
      <i/>
      <sz val="11"/>
      <color theme="0"/>
      <name val="Calibri"/>
      <family val="2"/>
      <scheme val="minor"/>
    </font>
    <font>
      <b/>
      <sz val="11"/>
      <name val="Calibri"/>
      <family val="2"/>
      <scheme val="minor"/>
    </font>
    <font>
      <b/>
      <u/>
      <sz val="11"/>
      <name val="Calibri"/>
      <family val="2"/>
      <scheme val="minor"/>
    </font>
    <font>
      <b/>
      <sz val="11"/>
      <color rgb="FF0000FF"/>
      <name val="Calibri"/>
      <family val="2"/>
      <scheme val="minor"/>
    </font>
    <font>
      <sz val="11"/>
      <color theme="0" tint="-0.249977111117893"/>
      <name val="Calibri"/>
      <family val="2"/>
      <scheme val="minor"/>
    </font>
    <font>
      <b/>
      <sz val="25"/>
      <color theme="1"/>
      <name val="Calibri"/>
      <family val="2"/>
      <scheme val="minor"/>
    </font>
    <font>
      <b/>
      <sz val="8"/>
      <color theme="6" tint="-0.499984740745262"/>
      <name val="Tahoma"/>
      <family val="2"/>
    </font>
    <font>
      <sz val="8"/>
      <color theme="6" tint="-0.499984740745262"/>
      <name val="Tahoma"/>
      <family val="2"/>
    </font>
    <font>
      <sz val="8"/>
      <color theme="0" tint="-0.499984740745262"/>
      <name val="Tahoma"/>
      <family val="2"/>
    </font>
    <font>
      <b/>
      <sz val="8"/>
      <color theme="0" tint="-0.499984740745262"/>
      <name val="Tahoma"/>
      <family val="2"/>
    </font>
    <font>
      <sz val="8"/>
      <color theme="2" tint="-0.749992370372631"/>
      <name val="Tahoma"/>
      <family val="2"/>
    </font>
    <font>
      <sz val="8"/>
      <color theme="0" tint="-0.249977111117893"/>
      <name val="Tahoma"/>
      <family val="2"/>
    </font>
    <font>
      <sz val="8"/>
      <color theme="1"/>
      <name val="Tahoma"/>
      <family val="2"/>
    </font>
    <font>
      <sz val="8"/>
      <color rgb="FF000000"/>
      <name val="Tahoma"/>
      <family val="2"/>
    </font>
    <font>
      <b/>
      <sz val="8"/>
      <color rgb="FF008000"/>
      <name val="Tahoma"/>
      <family val="2"/>
    </font>
    <font>
      <sz val="10"/>
      <color rgb="FF4F6228"/>
      <name val="Calibri"/>
      <family val="2"/>
      <scheme val="minor"/>
    </font>
    <font>
      <b/>
      <sz val="11"/>
      <color theme="0"/>
      <name val="Calibri"/>
      <family val="2"/>
      <scheme val="minor"/>
    </font>
    <font>
      <sz val="11"/>
      <name val="Calibri"/>
      <family val="2"/>
      <scheme val="minor"/>
    </font>
    <font>
      <i/>
      <sz val="11"/>
      <color theme="1"/>
      <name val="Calibri"/>
      <family val="2"/>
      <scheme val="minor"/>
    </font>
    <font>
      <sz val="11"/>
      <color theme="1"/>
      <name val="Calibri"/>
      <family val="2"/>
      <scheme val="minor"/>
    </font>
    <font>
      <sz val="11"/>
      <color theme="0"/>
      <name val="Calibri"/>
      <family val="2"/>
      <scheme val="minor"/>
    </font>
    <font>
      <b/>
      <sz val="13"/>
      <color theme="5" tint="-0.249977111117893"/>
      <name val="Calibri"/>
      <family val="2"/>
      <scheme val="minor"/>
    </font>
  </fonts>
  <fills count="18">
    <fill>
      <patternFill patternType="none"/>
    </fill>
    <fill>
      <patternFill patternType="gray125"/>
    </fill>
    <fill>
      <patternFill patternType="solid">
        <fgColor rgb="FFD3D3D3"/>
        <bgColor indexed="64"/>
      </patternFill>
    </fill>
    <fill>
      <patternFill patternType="solid">
        <fgColor theme="8" tint="0.79998168889431442"/>
        <bgColor indexed="64"/>
      </patternFill>
    </fill>
    <fill>
      <patternFill patternType="solid">
        <fgColor rgb="FF002060"/>
        <bgColor indexed="64"/>
      </patternFill>
    </fill>
    <fill>
      <patternFill patternType="solid">
        <fgColor theme="0" tint="-0.14999847407452621"/>
        <bgColor indexed="64"/>
      </patternFill>
    </fill>
    <fill>
      <patternFill patternType="solid">
        <fgColor theme="0" tint="-0.14999847407452621"/>
        <bgColor rgb="FF000000"/>
      </patternFill>
    </fill>
    <fill>
      <patternFill patternType="solid">
        <fgColor theme="0" tint="-4.9989318521683403E-2"/>
        <bgColor indexed="64"/>
      </patternFill>
    </fill>
    <fill>
      <patternFill patternType="solid">
        <fgColor rgb="FFFFFF00"/>
        <bgColor indexed="64"/>
      </patternFill>
    </fill>
    <fill>
      <patternFill patternType="solid">
        <fgColor theme="3" tint="-0.499984740745262"/>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244062"/>
        <bgColor rgb="FF000000"/>
      </patternFill>
    </fill>
    <fill>
      <patternFill patternType="solid">
        <fgColor rgb="FFFFFF00"/>
        <bgColor rgb="FF000000"/>
      </patternFill>
    </fill>
    <fill>
      <patternFill patternType="solid">
        <fgColor theme="0"/>
        <bgColor indexed="64"/>
      </patternFill>
    </fill>
    <fill>
      <patternFill patternType="solid">
        <fgColor rgb="FFD9D9D9"/>
        <bgColor indexed="64"/>
      </patternFill>
    </fill>
  </fills>
  <borders count="15">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theme="0"/>
      </left>
      <right style="thin">
        <color theme="0"/>
      </right>
      <top style="thin">
        <color theme="0"/>
      </top>
      <bottom style="thin">
        <color theme="0"/>
      </bottom>
      <diagonal/>
    </border>
    <border>
      <left/>
      <right/>
      <top/>
      <bottom style="medium">
        <color indexed="64"/>
      </bottom>
      <diagonal/>
    </border>
    <border>
      <left style="thin">
        <color theme="0"/>
      </left>
      <right/>
      <top/>
      <bottom/>
      <diagonal/>
    </border>
    <border>
      <left/>
      <right/>
      <top/>
      <bottom style="thin">
        <color indexed="64"/>
      </bottom>
      <diagonal/>
    </border>
    <border>
      <left/>
      <right/>
      <top/>
      <bottom style="thin">
        <color theme="0"/>
      </bottom>
      <diagonal/>
    </border>
    <border>
      <left/>
      <right/>
      <top/>
      <bottom style="thin">
        <color theme="0" tint="-0.499984740745262"/>
      </bottom>
      <diagonal/>
    </border>
    <border>
      <left/>
      <right/>
      <top style="thin">
        <color theme="0"/>
      </top>
      <bottom style="thin">
        <color indexed="64"/>
      </bottom>
      <diagonal/>
    </border>
    <border>
      <left/>
      <right/>
      <top/>
      <bottom style="thick">
        <color auto="1"/>
      </bottom>
      <diagonal/>
    </border>
    <border>
      <left/>
      <right/>
      <top style="thin">
        <color theme="0"/>
      </top>
      <bottom/>
      <diagonal/>
    </border>
    <border>
      <left style="thin">
        <color theme="0"/>
      </left>
      <right/>
      <top style="thin">
        <color theme="0"/>
      </top>
      <bottom style="thin">
        <color theme="0"/>
      </bottom>
      <diagonal/>
    </border>
    <border>
      <left/>
      <right/>
      <top style="thin">
        <color indexed="64"/>
      </top>
      <bottom/>
      <diagonal/>
    </border>
  </borders>
  <cellStyleXfs count="11">
    <xf numFmtId="0" fontId="0" fillId="0" borderId="0"/>
    <xf numFmtId="9" fontId="9" fillId="0" borderId="0" applyFont="0" applyFill="0" applyBorder="0" applyAlignment="0" applyProtection="0"/>
    <xf numFmtId="44" fontId="9" fillId="0" borderId="0" applyFont="0" applyFill="0" applyBorder="0" applyAlignment="0" applyProtection="0"/>
    <xf numFmtId="42"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xf numFmtId="0" fontId="10" fillId="0" borderId="0"/>
    <xf numFmtId="0" fontId="10" fillId="0" borderId="0"/>
    <xf numFmtId="43" fontId="9" fillId="0" borderId="0" applyFont="0" applyFill="0" applyBorder="0" applyAlignment="0" applyProtection="0"/>
    <xf numFmtId="0" fontId="9" fillId="0" borderId="0"/>
    <xf numFmtId="9" fontId="10" fillId="0" borderId="0" applyFont="0" applyFill="0" applyBorder="0" applyAlignment="0" applyProtection="0"/>
  </cellStyleXfs>
  <cellXfs count="416">
    <xf numFmtId="0" fontId="0" fillId="0" borderId="0" xfId="0"/>
    <xf numFmtId="0" fontId="7" fillId="2" borderId="0" xfId="0" applyFont="1" applyFill="1" applyAlignment="1">
      <alignment horizontal="left" vertical="center"/>
    </xf>
    <xf numFmtId="0" fontId="7" fillId="2" borderId="3" xfId="0" applyFont="1" applyFill="1" applyBorder="1" applyAlignment="1">
      <alignment horizontal="left" vertical="center"/>
    </xf>
    <xf numFmtId="0" fontId="6" fillId="0" borderId="0" xfId="0" applyFont="1" applyAlignment="1">
      <alignment horizontal="center" vertical="center"/>
    </xf>
    <xf numFmtId="0" fontId="5" fillId="0" borderId="0" xfId="0" applyFont="1" applyAlignment="1">
      <alignment horizontal="center" vertical="center"/>
    </xf>
    <xf numFmtId="0" fontId="0" fillId="0" borderId="0" xfId="0" applyAlignment="1"/>
    <xf numFmtId="0" fontId="7" fillId="2" borderId="1" xfId="0" applyFont="1" applyFill="1" applyBorder="1" applyAlignment="1">
      <alignment horizontal="center" vertical="center"/>
    </xf>
    <xf numFmtId="0" fontId="7" fillId="2" borderId="2" xfId="0" applyFont="1" applyFill="1" applyBorder="1" applyAlignment="1">
      <alignment horizontal="center" vertical="center"/>
    </xf>
    <xf numFmtId="0" fontId="8" fillId="0" borderId="0" xfId="0" applyFont="1" applyAlignment="1">
      <alignment horizontal="left" vertical="center"/>
    </xf>
    <xf numFmtId="0" fontId="7" fillId="0" borderId="0" xfId="0" applyFont="1" applyAlignment="1">
      <alignment horizontal="left" vertical="center"/>
    </xf>
    <xf numFmtId="4" fontId="8" fillId="0" borderId="0" xfId="0" applyNumberFormat="1" applyFont="1" applyAlignment="1">
      <alignment horizontal="right" vertical="center"/>
    </xf>
    <xf numFmtId="0" fontId="8" fillId="0" borderId="0" xfId="0" applyFont="1" applyAlignment="1">
      <alignment horizontal="right" vertical="center"/>
    </xf>
    <xf numFmtId="0" fontId="5" fillId="0" borderId="0" xfId="0" applyFont="1" applyAlignment="1">
      <alignment vertical="center"/>
    </xf>
    <xf numFmtId="0" fontId="6" fillId="0" borderId="0" xfId="0" applyFont="1" applyAlignment="1">
      <alignment vertical="center"/>
    </xf>
    <xf numFmtId="0" fontId="7" fillId="2" borderId="3" xfId="0" applyFont="1" applyFill="1" applyBorder="1" applyAlignment="1">
      <alignment vertical="center"/>
    </xf>
    <xf numFmtId="0" fontId="8" fillId="0" borderId="0" xfId="0" applyFont="1" applyAlignment="1">
      <alignment vertical="center"/>
    </xf>
    <xf numFmtId="0" fontId="7" fillId="2" borderId="0" xfId="0" applyFont="1" applyFill="1" applyAlignment="1">
      <alignment vertical="center"/>
    </xf>
    <xf numFmtId="0" fontId="0" fillId="3" borderId="0" xfId="0" applyFill="1"/>
    <xf numFmtId="0" fontId="0" fillId="3" borderId="0" xfId="0" applyFill="1" applyAlignment="1">
      <alignment horizontal="center"/>
    </xf>
    <xf numFmtId="0" fontId="0" fillId="3" borderId="0" xfId="0" applyFill="1" applyAlignment="1"/>
    <xf numFmtId="0" fontId="0" fillId="0" borderId="0" xfId="0" applyAlignment="1">
      <alignment horizontal="center"/>
    </xf>
    <xf numFmtId="0" fontId="0" fillId="3" borderId="4" xfId="0" applyFill="1" applyBorder="1"/>
    <xf numFmtId="0" fontId="10" fillId="3" borderId="4" xfId="6" applyFill="1" applyBorder="1" applyAlignment="1">
      <alignment horizontal="center"/>
    </xf>
    <xf numFmtId="0" fontId="0" fillId="3" borderId="4" xfId="0" applyFill="1" applyBorder="1" applyAlignment="1">
      <alignment horizontal="center"/>
    </xf>
    <xf numFmtId="14" fontId="7" fillId="2" borderId="1" xfId="0" applyNumberFormat="1" applyFont="1" applyFill="1" applyBorder="1" applyAlignment="1">
      <alignment horizontal="center" vertical="center"/>
    </xf>
    <xf numFmtId="0" fontId="11" fillId="0" borderId="0" xfId="6" applyFont="1"/>
    <xf numFmtId="0" fontId="12" fillId="0" borderId="0" xfId="6" applyFont="1"/>
    <xf numFmtId="0" fontId="10" fillId="0" borderId="0" xfId="6"/>
    <xf numFmtId="165" fontId="13" fillId="0" borderId="5" xfId="6" quotePrefix="1" applyNumberFormat="1" applyFont="1" applyBorder="1" applyAlignment="1">
      <alignment horizontal="left"/>
    </xf>
    <xf numFmtId="165" fontId="13" fillId="0" borderId="0" xfId="6" quotePrefix="1" applyNumberFormat="1" applyFont="1" applyAlignment="1">
      <alignment horizontal="left"/>
    </xf>
    <xf numFmtId="0" fontId="14" fillId="4" borderId="0" xfId="6" applyFont="1" applyFill="1"/>
    <xf numFmtId="0" fontId="15" fillId="4" borderId="0" xfId="6" applyFont="1" applyFill="1"/>
    <xf numFmtId="0" fontId="16" fillId="0" borderId="0" xfId="6" applyFont="1" applyAlignment="1">
      <alignment wrapText="1"/>
    </xf>
    <xf numFmtId="0" fontId="17" fillId="5" borderId="0" xfId="6" applyFont="1" applyFill="1" applyAlignment="1">
      <alignment wrapText="1"/>
    </xf>
    <xf numFmtId="0" fontId="18" fillId="5" borderId="0" xfId="6" applyFont="1" applyFill="1" applyAlignment="1">
      <alignment horizontal="center" wrapText="1"/>
    </xf>
    <xf numFmtId="0" fontId="18" fillId="5" borderId="0" xfId="6" applyFont="1" applyFill="1" applyAlignment="1">
      <alignment horizontal="center" vertical="center" wrapText="1"/>
    </xf>
    <xf numFmtId="0" fontId="18" fillId="5" borderId="0" xfId="6" applyFont="1" applyFill="1" applyAlignment="1">
      <alignment vertical="center" wrapText="1"/>
    </xf>
    <xf numFmtId="0" fontId="10" fillId="0" borderId="0" xfId="7"/>
    <xf numFmtId="0" fontId="8" fillId="0" borderId="0" xfId="6" applyFont="1" applyAlignment="1">
      <alignment horizontal="left" vertical="center" wrapText="1"/>
    </xf>
    <xf numFmtId="1" fontId="10" fillId="0" borderId="0" xfId="8" applyNumberFormat="1" applyFont="1"/>
    <xf numFmtId="0" fontId="19" fillId="0" borderId="0" xfId="6" applyFont="1" applyAlignment="1">
      <alignment horizontal="left" vertical="center" wrapText="1"/>
    </xf>
    <xf numFmtId="1" fontId="0" fillId="0" borderId="0" xfId="8" applyNumberFormat="1" applyFont="1"/>
    <xf numFmtId="165" fontId="13" fillId="0" borderId="5" xfId="6" quotePrefix="1" applyNumberFormat="1" applyFont="1" applyBorder="1" applyAlignment="1">
      <alignment horizontal="left"/>
    </xf>
    <xf numFmtId="0" fontId="20" fillId="0" borderId="0" xfId="0" applyFont="1"/>
    <xf numFmtId="0" fontId="21" fillId="3" borderId="0" xfId="0" applyFont="1" applyFill="1" applyAlignment="1">
      <alignment horizontal="center"/>
    </xf>
    <xf numFmtId="0" fontId="20" fillId="3" borderId="0" xfId="0" applyFont="1" applyFill="1"/>
    <xf numFmtId="0" fontId="20" fillId="3" borderId="4" xfId="0" applyFont="1" applyFill="1" applyBorder="1"/>
    <xf numFmtId="0" fontId="20" fillId="3" borderId="4" xfId="0" applyFont="1" applyFill="1" applyBorder="1" applyAlignment="1">
      <alignment horizontal="center"/>
    </xf>
    <xf numFmtId="0" fontId="23" fillId="3" borderId="4" xfId="6" applyFont="1" applyFill="1" applyBorder="1" applyAlignment="1">
      <alignment horizontal="center"/>
    </xf>
    <xf numFmtId="0" fontId="20" fillId="0" borderId="0" xfId="0" applyFont="1" applyAlignment="1">
      <alignment horizontal="left" vertical="center"/>
    </xf>
    <xf numFmtId="0" fontId="8"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4" fontId="7" fillId="0" borderId="0" xfId="0" applyNumberFormat="1" applyFont="1" applyAlignment="1">
      <alignment horizontal="right" vertical="center" wrapText="1"/>
    </xf>
    <xf numFmtId="4" fontId="7" fillId="0" borderId="0" xfId="0" applyNumberFormat="1" applyFont="1" applyAlignment="1">
      <alignment horizontal="center" vertical="center" wrapText="1"/>
    </xf>
    <xf numFmtId="14" fontId="7" fillId="0" borderId="0" xfId="0" applyNumberFormat="1" applyFont="1" applyAlignment="1">
      <alignment horizontal="center" vertical="center" wrapText="1"/>
    </xf>
    <xf numFmtId="164" fontId="10" fillId="0" borderId="0" xfId="6" applyNumberFormat="1"/>
    <xf numFmtId="164" fontId="10" fillId="0" borderId="0" xfId="6" applyNumberFormat="1" applyAlignment="1">
      <alignment horizontal="right"/>
    </xf>
    <xf numFmtId="164" fontId="24" fillId="0" borderId="0" xfId="6" applyNumberFormat="1" applyFont="1" applyFill="1" applyBorder="1" applyAlignment="1">
      <alignment horizontal="right"/>
    </xf>
    <xf numFmtId="14" fontId="10" fillId="5" borderId="0" xfId="6" applyNumberFormat="1" applyFill="1"/>
    <xf numFmtId="0" fontId="18" fillId="6" borderId="0" xfId="6" applyFont="1" applyFill="1" applyAlignment="1">
      <alignment horizontal="center" vertical="center"/>
    </xf>
    <xf numFmtId="0" fontId="25" fillId="6" borderId="0" xfId="6" applyFont="1" applyFill="1" applyAlignment="1">
      <alignment horizontal="center" vertical="center"/>
    </xf>
    <xf numFmtId="0" fontId="25" fillId="5" borderId="0" xfId="6" applyFont="1" applyFill="1" applyAlignment="1">
      <alignment horizontal="center" vertical="center" wrapText="1"/>
    </xf>
    <xf numFmtId="167" fontId="13" fillId="0" borderId="0" xfId="6" applyNumberFormat="1" applyFont="1" applyAlignment="1">
      <alignment horizontal="right"/>
    </xf>
    <xf numFmtId="0" fontId="15" fillId="0" borderId="0" xfId="6" applyFont="1" applyFill="1"/>
    <xf numFmtId="0" fontId="18" fillId="0" borderId="0" xfId="6" applyFont="1" applyFill="1" applyAlignment="1">
      <alignment vertical="center" wrapText="1"/>
    </xf>
    <xf numFmtId="14" fontId="26" fillId="7" borderId="0" xfId="6" applyNumberFormat="1" applyFont="1" applyFill="1"/>
    <xf numFmtId="167" fontId="20" fillId="0" borderId="0" xfId="0" applyNumberFormat="1" applyFont="1" applyAlignment="1">
      <alignment horizontal="right"/>
    </xf>
    <xf numFmtId="0" fontId="16" fillId="5" borderId="0" xfId="6" applyFont="1" applyFill="1" applyAlignment="1">
      <alignment horizontal="center" wrapText="1"/>
    </xf>
    <xf numFmtId="0" fontId="27" fillId="0" borderId="0" xfId="6" applyFont="1"/>
    <xf numFmtId="0" fontId="16" fillId="0" borderId="0" xfId="6" applyFont="1"/>
    <xf numFmtId="0" fontId="20" fillId="8" borderId="0" xfId="0" applyFont="1" applyFill="1"/>
    <xf numFmtId="0" fontId="21" fillId="3" borderId="4" xfId="0" applyFont="1" applyFill="1" applyBorder="1" applyAlignment="1">
      <alignment horizontal="center" wrapText="1"/>
    </xf>
    <xf numFmtId="0" fontId="16" fillId="0" borderId="0" xfId="6" applyFont="1" applyAlignment="1">
      <alignment horizontal="center"/>
    </xf>
    <xf numFmtId="0" fontId="21" fillId="3" borderId="0" xfId="0" applyFont="1" applyFill="1"/>
    <xf numFmtId="168" fontId="20" fillId="0" borderId="0" xfId="0" applyNumberFormat="1" applyFont="1" applyAlignment="1">
      <alignment horizontal="right"/>
    </xf>
    <xf numFmtId="14" fontId="21" fillId="5" borderId="0" xfId="0" applyNumberFormat="1" applyFont="1" applyFill="1"/>
    <xf numFmtId="164" fontId="22" fillId="5" borderId="0" xfId="0" applyNumberFormat="1" applyFont="1" applyFill="1" applyAlignment="1">
      <alignment horizontal="right" vertical="center"/>
    </xf>
    <xf numFmtId="0" fontId="21" fillId="7" borderId="0" xfId="0" applyFont="1" applyFill="1"/>
    <xf numFmtId="0" fontId="21" fillId="7" borderId="0" xfId="0" applyFont="1" applyFill="1" applyAlignment="1">
      <alignment horizontal="center"/>
    </xf>
    <xf numFmtId="14" fontId="20" fillId="7" borderId="0" xfId="0" applyNumberFormat="1" applyFont="1" applyFill="1"/>
    <xf numFmtId="0" fontId="21" fillId="0" borderId="0" xfId="0" applyFont="1" applyFill="1" applyAlignment="1">
      <alignment horizontal="center"/>
    </xf>
    <xf numFmtId="167" fontId="20" fillId="0" borderId="0" xfId="0" applyNumberFormat="1" applyFont="1" applyFill="1" applyAlignment="1">
      <alignment horizontal="right"/>
    </xf>
    <xf numFmtId="0" fontId="20" fillId="0" borderId="0" xfId="0" applyFont="1" applyFill="1"/>
    <xf numFmtId="0" fontId="20" fillId="5" borderId="0" xfId="0" applyFont="1" applyFill="1"/>
    <xf numFmtId="0" fontId="21" fillId="5" borderId="0" xfId="0" applyFont="1" applyFill="1"/>
    <xf numFmtId="0" fontId="20" fillId="7" borderId="0" xfId="0" applyFont="1" applyFill="1"/>
    <xf numFmtId="0" fontId="29" fillId="9" borderId="0" xfId="0" applyFont="1" applyFill="1"/>
    <xf numFmtId="0" fontId="30" fillId="7" borderId="0" xfId="0" applyFont="1" applyFill="1"/>
    <xf numFmtId="164" fontId="31" fillId="5" borderId="0" xfId="0" applyNumberFormat="1" applyFont="1" applyFill="1" applyAlignment="1">
      <alignment horizontal="right" vertical="center"/>
    </xf>
    <xf numFmtId="0" fontId="21" fillId="5" borderId="0" xfId="0" applyFont="1" applyFill="1" applyBorder="1"/>
    <xf numFmtId="14" fontId="21" fillId="5" borderId="0" xfId="0" applyNumberFormat="1" applyFont="1" applyFill="1" applyBorder="1"/>
    <xf numFmtId="0" fontId="20" fillId="5" borderId="7" xfId="0" applyFont="1" applyFill="1" applyBorder="1"/>
    <xf numFmtId="0" fontId="32" fillId="5" borderId="0" xfId="0" applyFont="1" applyFill="1"/>
    <xf numFmtId="0" fontId="33" fillId="5" borderId="0" xfId="0" applyFont="1" applyFill="1"/>
    <xf numFmtId="0" fontId="34" fillId="5" borderId="0" xfId="0" applyFont="1" applyFill="1"/>
    <xf numFmtId="0" fontId="18" fillId="5" borderId="0" xfId="6" applyNumberFormat="1" applyFont="1" applyFill="1" applyAlignment="1">
      <alignment horizontal="center" vertical="center" wrapText="1"/>
    </xf>
    <xf numFmtId="0" fontId="10" fillId="0" borderId="0" xfId="6" applyFill="1"/>
    <xf numFmtId="14" fontId="26" fillId="0" borderId="0" xfId="6" applyNumberFormat="1" applyFont="1" applyFill="1"/>
    <xf numFmtId="0" fontId="35" fillId="2" borderId="1" xfId="0" applyFont="1" applyFill="1" applyBorder="1" applyAlignment="1">
      <alignment horizontal="center" vertical="center"/>
    </xf>
    <xf numFmtId="0" fontId="35" fillId="2" borderId="2" xfId="0" applyFont="1" applyFill="1" applyBorder="1" applyAlignment="1">
      <alignment horizontal="center" vertical="center"/>
    </xf>
    <xf numFmtId="0" fontId="37" fillId="0" borderId="0" xfId="0" applyFont="1"/>
    <xf numFmtId="4" fontId="0" fillId="0" borderId="0" xfId="0" applyNumberFormat="1"/>
    <xf numFmtId="0" fontId="38" fillId="0" borderId="0" xfId="0" applyFont="1" applyAlignment="1">
      <alignment horizontal="left" vertical="center"/>
    </xf>
    <xf numFmtId="0" fontId="39" fillId="0" borderId="0" xfId="0" applyFont="1" applyAlignment="1">
      <alignment horizontal="left" vertical="center"/>
    </xf>
    <xf numFmtId="4" fontId="38" fillId="0" borderId="0" xfId="0" applyNumberFormat="1" applyFont="1" applyAlignment="1">
      <alignment horizontal="right" vertical="center"/>
    </xf>
    <xf numFmtId="0" fontId="40" fillId="0" borderId="0" xfId="0" applyFont="1"/>
    <xf numFmtId="0" fontId="5" fillId="0" borderId="0" xfId="0" applyFont="1" applyAlignment="1">
      <alignment horizontal="left" vertical="center"/>
    </xf>
    <xf numFmtId="0" fontId="6" fillId="0" borderId="0" xfId="0" applyFont="1" applyAlignment="1">
      <alignment horizontal="left" vertical="center"/>
    </xf>
    <xf numFmtId="0" fontId="41" fillId="0" borderId="0" xfId="0" applyFont="1" applyAlignment="1">
      <alignment horizontal="left" vertical="center"/>
    </xf>
    <xf numFmtId="4" fontId="8" fillId="8" borderId="0" xfId="0" applyNumberFormat="1" applyFont="1" applyFill="1" applyAlignment="1">
      <alignment horizontal="right" vertical="center"/>
    </xf>
    <xf numFmtId="0" fontId="0" fillId="0" borderId="0" xfId="0" applyFont="1"/>
    <xf numFmtId="0" fontId="45" fillId="0" borderId="0" xfId="6" applyFont="1"/>
    <xf numFmtId="0" fontId="47" fillId="5" borderId="0" xfId="0" applyFont="1" applyFill="1"/>
    <xf numFmtId="0" fontId="48" fillId="0" borderId="0" xfId="0" applyFont="1"/>
    <xf numFmtId="0" fontId="49" fillId="0" borderId="0" xfId="0" applyFont="1"/>
    <xf numFmtId="1" fontId="45" fillId="0" borderId="0" xfId="8" applyNumberFormat="1" applyFont="1"/>
    <xf numFmtId="1" fontId="49" fillId="0" borderId="0" xfId="8" applyNumberFormat="1" applyFont="1"/>
    <xf numFmtId="0" fontId="50" fillId="13" borderId="0" xfId="6" applyFont="1" applyFill="1"/>
    <xf numFmtId="0" fontId="50" fillId="0" borderId="0" xfId="6" applyFont="1"/>
    <xf numFmtId="0" fontId="14" fillId="14" borderId="0" xfId="6" applyFont="1" applyFill="1"/>
    <xf numFmtId="0" fontId="10" fillId="14" borderId="0" xfId="6" applyFill="1"/>
    <xf numFmtId="0" fontId="10" fillId="5" borderId="0" xfId="6" applyFill="1"/>
    <xf numFmtId="164" fontId="24" fillId="0" borderId="0" xfId="6" applyNumberFormat="1" applyFont="1" applyAlignment="1">
      <alignment horizontal="right"/>
    </xf>
    <xf numFmtId="0" fontId="46" fillId="0" borderId="0" xfId="6" applyFont="1"/>
    <xf numFmtId="14" fontId="49" fillId="0" borderId="0" xfId="0" applyNumberFormat="1" applyFont="1"/>
    <xf numFmtId="164" fontId="20" fillId="0" borderId="0" xfId="0" applyNumberFormat="1" applyFont="1" applyFill="1" applyAlignment="1">
      <alignment horizontal="right"/>
    </xf>
    <xf numFmtId="0" fontId="20" fillId="7" borderId="0" xfId="0" applyFont="1" applyFill="1" applyAlignment="1">
      <alignment horizontal="center"/>
    </xf>
    <xf numFmtId="169" fontId="33" fillId="7" borderId="0" xfId="0" applyNumberFormat="1" applyFont="1" applyFill="1"/>
    <xf numFmtId="169" fontId="51" fillId="7" borderId="0" xfId="0" applyNumberFormat="1" applyFont="1" applyFill="1"/>
    <xf numFmtId="0" fontId="53" fillId="0" borderId="0" xfId="9" applyFont="1"/>
    <xf numFmtId="0" fontId="53" fillId="0" borderId="0" xfId="9" applyFont="1" applyAlignment="1">
      <alignment horizontal="left" vertical="center"/>
    </xf>
    <xf numFmtId="0" fontId="9" fillId="0" borderId="0" xfId="9" applyFont="1"/>
    <xf numFmtId="0" fontId="54" fillId="0" borderId="0" xfId="9" applyFont="1" applyAlignment="1">
      <alignment vertical="center"/>
    </xf>
    <xf numFmtId="0" fontId="55" fillId="0" borderId="0" xfId="9" applyFont="1" applyAlignment="1">
      <alignment vertical="center"/>
    </xf>
    <xf numFmtId="0" fontId="54" fillId="2" borderId="1" xfId="9" applyFont="1" applyFill="1" applyBorder="1" applyAlignment="1">
      <alignment horizontal="center" vertical="center"/>
    </xf>
    <xf numFmtId="0" fontId="54" fillId="2" borderId="2" xfId="9" applyFont="1" applyFill="1" applyBorder="1" applyAlignment="1">
      <alignment horizontal="center" vertical="center"/>
    </xf>
    <xf numFmtId="0" fontId="54" fillId="2" borderId="3" xfId="9" applyFont="1" applyFill="1" applyBorder="1" applyAlignment="1">
      <alignment vertical="center"/>
    </xf>
    <xf numFmtId="0" fontId="9" fillId="0" borderId="0" xfId="9" applyFont="1" applyAlignment="1">
      <alignment horizontal="left" vertical="center"/>
    </xf>
    <xf numFmtId="0" fontId="56" fillId="0" borderId="0" xfId="9" applyFont="1"/>
    <xf numFmtId="0" fontId="56" fillId="0" borderId="0" xfId="9" applyFont="1" applyAlignment="1">
      <alignment horizontal="left" vertical="center"/>
    </xf>
    <xf numFmtId="0" fontId="54" fillId="0" borderId="0" xfId="9" applyFont="1" applyAlignment="1">
      <alignment horizontal="left" vertical="center"/>
    </xf>
    <xf numFmtId="0" fontId="9" fillId="0" borderId="0" xfId="9" applyFont="1" applyAlignment="1">
      <alignment horizontal="right" vertical="center"/>
    </xf>
    <xf numFmtId="0" fontId="9" fillId="0" borderId="0" xfId="9" applyFont="1" applyAlignment="1">
      <alignment vertical="center"/>
    </xf>
    <xf numFmtId="0" fontId="57" fillId="0" borderId="0" xfId="0" applyFont="1" applyAlignment="1">
      <alignment horizontal="left" vertical="center"/>
    </xf>
    <xf numFmtId="4" fontId="58" fillId="0" borderId="0" xfId="0" applyNumberFormat="1" applyFont="1" applyAlignment="1">
      <alignment horizontal="right" vertical="center"/>
    </xf>
    <xf numFmtId="4" fontId="36" fillId="0" borderId="0" xfId="0" applyNumberFormat="1" applyFont="1" applyAlignment="1">
      <alignment horizontal="right" vertical="center"/>
    </xf>
    <xf numFmtId="164" fontId="22" fillId="8" borderId="0" xfId="0" applyNumberFormat="1" applyFont="1" applyFill="1" applyAlignment="1">
      <alignment horizontal="right" vertical="center"/>
    </xf>
    <xf numFmtId="0" fontId="58" fillId="0" borderId="0" xfId="0" applyFont="1" applyAlignment="1">
      <alignment horizontal="left" vertical="center"/>
    </xf>
    <xf numFmtId="0" fontId="59" fillId="0" borderId="0" xfId="0" applyFont="1" applyAlignment="1">
      <alignment horizontal="left" vertical="center"/>
    </xf>
    <xf numFmtId="0" fontId="60" fillId="0" borderId="0" xfId="0" applyFont="1" applyAlignment="1">
      <alignment horizontal="left" vertical="center"/>
    </xf>
    <xf numFmtId="0" fontId="56" fillId="0" borderId="0" xfId="0" applyFont="1"/>
    <xf numFmtId="0" fontId="20" fillId="0" borderId="0" xfId="0" applyFont="1" applyFill="1" applyAlignment="1">
      <alignment horizontal="left" vertical="center"/>
    </xf>
    <xf numFmtId="4" fontId="8" fillId="0" borderId="0" xfId="0" applyNumberFormat="1" applyFont="1" applyFill="1" applyAlignment="1">
      <alignment horizontal="right" vertical="center"/>
    </xf>
    <xf numFmtId="0" fontId="62" fillId="0" borderId="0" xfId="0" applyFont="1" applyAlignment="1">
      <alignment horizontal="left" vertical="center"/>
    </xf>
    <xf numFmtId="0" fontId="20" fillId="3" borderId="4" xfId="6" applyFont="1" applyFill="1" applyBorder="1" applyAlignment="1">
      <alignment horizontal="center"/>
    </xf>
    <xf numFmtId="164" fontId="22" fillId="17" borderId="0" xfId="0" applyNumberFormat="1" applyFont="1" applyFill="1" applyAlignment="1">
      <alignment horizontal="right" vertical="center"/>
    </xf>
    <xf numFmtId="4" fontId="58" fillId="0" borderId="0" xfId="0" applyNumberFormat="1" applyFont="1" applyFill="1" applyAlignment="1">
      <alignment horizontal="right" vertical="center"/>
    </xf>
    <xf numFmtId="168" fontId="20" fillId="0" borderId="0" xfId="0" applyNumberFormat="1" applyFont="1" applyFill="1" applyAlignment="1">
      <alignment horizontal="right"/>
    </xf>
    <xf numFmtId="0" fontId="8" fillId="0" borderId="0" xfId="0" applyFont="1" applyFill="1" applyAlignment="1">
      <alignment horizontal="left" vertical="center"/>
    </xf>
    <xf numFmtId="0" fontId="7" fillId="0" borderId="0" xfId="0" applyFont="1" applyFill="1" applyAlignment="1">
      <alignment horizontal="left" vertical="center"/>
    </xf>
    <xf numFmtId="0" fontId="0" fillId="0" borderId="0" xfId="0" applyFill="1"/>
    <xf numFmtId="172" fontId="57" fillId="0" borderId="0" xfId="0" applyNumberFormat="1" applyFont="1" applyFill="1" applyAlignment="1">
      <alignment horizontal="right"/>
    </xf>
    <xf numFmtId="39" fontId="57" fillId="0" borderId="0" xfId="0" applyNumberFormat="1" applyFont="1" applyFill="1" applyAlignment="1">
      <alignment horizontal="right"/>
    </xf>
    <xf numFmtId="0" fontId="8" fillId="0" borderId="0" xfId="0" applyFont="1" applyFill="1" applyAlignment="1">
      <alignment horizontal="right" vertical="center"/>
    </xf>
    <xf numFmtId="0" fontId="38" fillId="0" borderId="0" xfId="0" applyFont="1" applyFill="1" applyAlignment="1">
      <alignment horizontal="left" vertical="center"/>
    </xf>
    <xf numFmtId="164" fontId="64" fillId="0" borderId="0" xfId="0" applyNumberFormat="1" applyFont="1" applyAlignment="1">
      <alignment horizontal="right"/>
    </xf>
    <xf numFmtId="167" fontId="64" fillId="0" borderId="0" xfId="0" applyNumberFormat="1" applyFont="1" applyAlignment="1">
      <alignment horizontal="right"/>
    </xf>
    <xf numFmtId="168" fontId="64" fillId="0" borderId="0" xfId="0" applyNumberFormat="1" applyFont="1" applyAlignment="1">
      <alignment horizontal="right"/>
    </xf>
    <xf numFmtId="0" fontId="61" fillId="0" borderId="0" xfId="0" applyFont="1" applyAlignment="1">
      <alignment horizontal="left" vertical="center"/>
    </xf>
    <xf numFmtId="0" fontId="65" fillId="0" borderId="0" xfId="6" applyFont="1" applyAlignment="1">
      <alignment vertical="top"/>
    </xf>
    <xf numFmtId="0" fontId="65" fillId="0" borderId="0" xfId="6" applyFont="1"/>
    <xf numFmtId="0" fontId="65" fillId="16" borderId="0" xfId="6" applyFont="1" applyFill="1"/>
    <xf numFmtId="0" fontId="66" fillId="0" borderId="0" xfId="6" applyFont="1" applyAlignment="1">
      <alignment horizontal="right"/>
    </xf>
    <xf numFmtId="0" fontId="66" fillId="0" borderId="0" xfId="6" applyFont="1"/>
    <xf numFmtId="0" fontId="67" fillId="0" borderId="0" xfId="6" applyFont="1"/>
    <xf numFmtId="0" fontId="68" fillId="0" borderId="0" xfId="6" applyFont="1"/>
    <xf numFmtId="0" fontId="69" fillId="0" borderId="0" xfId="0" applyFont="1" applyAlignment="1">
      <alignment horizontal="center"/>
    </xf>
    <xf numFmtId="1" fontId="70" fillId="0" borderId="0" xfId="8" applyNumberFormat="1" applyFont="1"/>
    <xf numFmtId="0" fontId="70" fillId="0" borderId="0" xfId="6" applyFont="1" applyAlignment="1">
      <alignment wrapText="1"/>
    </xf>
    <xf numFmtId="0" fontId="52" fillId="0" borderId="0" xfId="0" applyFont="1"/>
    <xf numFmtId="0" fontId="65" fillId="0" borderId="0" xfId="6" applyFont="1" applyAlignment="1">
      <alignment horizontal="left" vertical="top"/>
    </xf>
    <xf numFmtId="37" fontId="65" fillId="0" borderId="0" xfId="6" applyNumberFormat="1" applyFont="1" applyAlignment="1">
      <alignment vertical="top"/>
    </xf>
    <xf numFmtId="0" fontId="69" fillId="0" borderId="0" xfId="0" applyFont="1" applyAlignment="1">
      <alignment horizontal="left" vertical="center"/>
    </xf>
    <xf numFmtId="0" fontId="69" fillId="0" borderId="0" xfId="0" applyFont="1"/>
    <xf numFmtId="0" fontId="70" fillId="7" borderId="7" xfId="6" applyFont="1" applyFill="1" applyBorder="1"/>
    <xf numFmtId="0" fontId="70" fillId="7" borderId="10" xfId="6" applyFont="1" applyFill="1" applyBorder="1"/>
    <xf numFmtId="0" fontId="65" fillId="16" borderId="12" xfId="6" applyFont="1" applyFill="1" applyBorder="1"/>
    <xf numFmtId="0" fontId="67" fillId="7" borderId="7" xfId="6" applyFont="1" applyFill="1" applyBorder="1" applyAlignment="1">
      <alignment horizontal="center" wrapText="1"/>
    </xf>
    <xf numFmtId="37" fontId="71" fillId="0" borderId="0" xfId="6" applyNumberFormat="1" applyFont="1" applyAlignment="1">
      <alignment horizontal="right" vertical="top"/>
    </xf>
    <xf numFmtId="37" fontId="71" fillId="0" borderId="0" xfId="6" applyNumberFormat="1" applyFont="1" applyAlignment="1">
      <alignment vertical="top"/>
    </xf>
    <xf numFmtId="0" fontId="69" fillId="16" borderId="0" xfId="6" applyFont="1" applyFill="1"/>
    <xf numFmtId="0" fontId="72" fillId="7" borderId="13" xfId="6" applyFont="1" applyFill="1" applyBorder="1" applyAlignment="1">
      <alignment horizontal="right"/>
    </xf>
    <xf numFmtId="0" fontId="72" fillId="7" borderId="13" xfId="6" applyFont="1" applyFill="1" applyBorder="1"/>
    <xf numFmtId="170" fontId="66" fillId="11" borderId="0" xfId="6" applyNumberFormat="1" applyFont="1" applyFill="1" applyAlignment="1">
      <alignment vertical="top"/>
    </xf>
    <xf numFmtId="37" fontId="66" fillId="11" borderId="0" xfId="6" applyNumberFormat="1" applyFont="1" applyFill="1" applyAlignment="1">
      <alignment vertical="top"/>
    </xf>
    <xf numFmtId="37" fontId="65" fillId="11" borderId="0" xfId="6" applyNumberFormat="1" applyFont="1" applyFill="1" applyAlignment="1">
      <alignment vertical="top"/>
    </xf>
    <xf numFmtId="37" fontId="67" fillId="11" borderId="0" xfId="6" applyNumberFormat="1" applyFont="1" applyFill="1" applyAlignment="1">
      <alignment vertical="top"/>
    </xf>
    <xf numFmtId="0" fontId="65" fillId="11" borderId="0" xfId="6" applyFont="1" applyFill="1"/>
    <xf numFmtId="0" fontId="65" fillId="11" borderId="0" xfId="6" applyFont="1" applyFill="1" applyAlignment="1">
      <alignment vertical="top"/>
    </xf>
    <xf numFmtId="0" fontId="65" fillId="7" borderId="7" xfId="6" applyFont="1" applyFill="1" applyBorder="1" applyAlignment="1">
      <alignment horizontal="right"/>
    </xf>
    <xf numFmtId="0" fontId="68" fillId="12" borderId="8" xfId="6" applyFont="1" applyFill="1" applyBorder="1"/>
    <xf numFmtId="0" fontId="67" fillId="7" borderId="7" xfId="6" applyFont="1" applyFill="1" applyBorder="1" applyAlignment="1">
      <alignment horizontal="left"/>
    </xf>
    <xf numFmtId="0" fontId="73" fillId="0" borderId="0" xfId="6" applyFont="1" applyAlignment="1">
      <alignment vertical="top"/>
    </xf>
    <xf numFmtId="0" fontId="67" fillId="7" borderId="9" xfId="6" applyFont="1" applyFill="1" applyBorder="1" applyAlignment="1">
      <alignment horizontal="right"/>
    </xf>
    <xf numFmtId="0" fontId="67" fillId="7" borderId="9" xfId="6" applyFont="1" applyFill="1" applyBorder="1"/>
    <xf numFmtId="0" fontId="67" fillId="16" borderId="0" xfId="6" applyFont="1" applyFill="1"/>
    <xf numFmtId="0" fontId="73" fillId="12" borderId="8" xfId="6" applyFont="1" applyFill="1" applyBorder="1"/>
    <xf numFmtId="0" fontId="65" fillId="16" borderId="8" xfId="6" applyFont="1" applyFill="1" applyBorder="1"/>
    <xf numFmtId="170" fontId="66" fillId="0" borderId="0" xfId="6" applyNumberFormat="1" applyFont="1" applyAlignment="1">
      <alignment vertical="top"/>
    </xf>
    <xf numFmtId="37" fontId="66" fillId="0" borderId="0" xfId="6" applyNumberFormat="1" applyFont="1" applyAlignment="1">
      <alignment vertical="top"/>
    </xf>
    <xf numFmtId="37" fontId="67" fillId="0" borderId="0" xfId="6" applyNumberFormat="1" applyFont="1" applyAlignment="1">
      <alignment vertical="top"/>
    </xf>
    <xf numFmtId="0" fontId="70" fillId="0" borderId="0" xfId="6" applyFont="1" applyAlignment="1">
      <alignment horizontal="left" vertical="top"/>
    </xf>
    <xf numFmtId="0" fontId="65" fillId="0" borderId="0" xfId="6" applyFont="1" applyAlignment="1">
      <alignment horizontal="center"/>
    </xf>
    <xf numFmtId="164" fontId="65" fillId="0" borderId="0" xfId="6" applyNumberFormat="1" applyFont="1" applyAlignment="1">
      <alignment horizontal="right"/>
    </xf>
    <xf numFmtId="0" fontId="65" fillId="0" borderId="0" xfId="6" applyFont="1" applyAlignment="1">
      <alignment horizontal="left"/>
    </xf>
    <xf numFmtId="171" fontId="65" fillId="0" borderId="0" xfId="4" applyNumberFormat="1" applyFont="1" applyAlignment="1">
      <alignment horizontal="left"/>
    </xf>
    <xf numFmtId="9" fontId="65" fillId="0" borderId="0" xfId="10" applyFont="1"/>
    <xf numFmtId="164" fontId="65" fillId="0" borderId="0" xfId="6" applyNumberFormat="1" applyFont="1"/>
    <xf numFmtId="0" fontId="70" fillId="0" borderId="0" xfId="6" applyFont="1"/>
    <xf numFmtId="0" fontId="67" fillId="7" borderId="7" xfId="6" applyFont="1" applyFill="1" applyBorder="1" applyAlignment="1">
      <alignment horizontal="right" wrapText="1"/>
    </xf>
    <xf numFmtId="0" fontId="67" fillId="7" borderId="7" xfId="6" applyFont="1" applyFill="1" applyBorder="1"/>
    <xf numFmtId="0" fontId="67" fillId="7" borderId="10" xfId="6" applyFont="1" applyFill="1" applyBorder="1"/>
    <xf numFmtId="0" fontId="67" fillId="16" borderId="12" xfId="6" applyFont="1" applyFill="1" applyBorder="1"/>
    <xf numFmtId="0" fontId="74" fillId="7" borderId="13" xfId="6" applyFont="1" applyFill="1" applyBorder="1" applyAlignment="1">
      <alignment horizontal="right"/>
    </xf>
    <xf numFmtId="0" fontId="74" fillId="7" borderId="13" xfId="6" applyFont="1" applyFill="1" applyBorder="1"/>
    <xf numFmtId="0" fontId="69" fillId="7" borderId="0" xfId="0" applyFont="1" applyFill="1"/>
    <xf numFmtId="0" fontId="68" fillId="12" borderId="0" xfId="6" applyFont="1" applyFill="1"/>
    <xf numFmtId="0" fontId="73" fillId="12" borderId="0" xfId="6" applyFont="1" applyFill="1"/>
    <xf numFmtId="0" fontId="75" fillId="12" borderId="0" xfId="6" applyFont="1" applyFill="1"/>
    <xf numFmtId="0" fontId="68" fillId="16" borderId="0" xfId="6" applyFont="1" applyFill="1"/>
    <xf numFmtId="0" fontId="76" fillId="7" borderId="13" xfId="6" applyFont="1" applyFill="1" applyBorder="1" applyAlignment="1">
      <alignment horizontal="right"/>
    </xf>
    <xf numFmtId="0" fontId="76" fillId="7" borderId="13" xfId="6" applyFont="1" applyFill="1" applyBorder="1"/>
    <xf numFmtId="0" fontId="65" fillId="7" borderId="0" xfId="6" applyFont="1" applyFill="1"/>
    <xf numFmtId="0" fontId="77" fillId="0" borderId="0" xfId="0" applyFont="1" applyAlignment="1">
      <alignment horizontal="center"/>
    </xf>
    <xf numFmtId="0" fontId="77" fillId="7" borderId="0" xfId="0" applyFont="1" applyFill="1" applyAlignment="1">
      <alignment horizontal="center"/>
    </xf>
    <xf numFmtId="0" fontId="78" fillId="0" borderId="0" xfId="0" applyFont="1"/>
    <xf numFmtId="0" fontId="65" fillId="0" borderId="11" xfId="6" applyFont="1" applyBorder="1"/>
    <xf numFmtId="0" fontId="66" fillId="7" borderId="13" xfId="6" applyFont="1" applyFill="1" applyBorder="1" applyAlignment="1">
      <alignment wrapText="1"/>
    </xf>
    <xf numFmtId="0" fontId="65" fillId="15" borderId="0" xfId="6" applyFont="1" applyFill="1"/>
    <xf numFmtId="0" fontId="78" fillId="7" borderId="0" xfId="0" applyFont="1" applyFill="1"/>
    <xf numFmtId="0" fontId="66" fillId="7" borderId="13" xfId="6" applyFont="1" applyFill="1" applyBorder="1" applyAlignment="1">
      <alignment horizontal="right" vertical="center" wrapText="1"/>
    </xf>
    <xf numFmtId="0" fontId="66" fillId="7" borderId="13" xfId="6" applyFont="1" applyFill="1" applyBorder="1" applyAlignment="1">
      <alignment horizontal="center" vertical="center" wrapText="1"/>
    </xf>
    <xf numFmtId="0" fontId="78" fillId="0" borderId="0" xfId="0" applyFont="1" applyAlignment="1">
      <alignment horizontal="center"/>
    </xf>
    <xf numFmtId="0" fontId="66" fillId="7" borderId="13" xfId="6" applyFont="1" applyFill="1" applyBorder="1" applyAlignment="1">
      <alignment horizontal="right"/>
    </xf>
    <xf numFmtId="0" fontId="66" fillId="7" borderId="13" xfId="6" applyFont="1" applyFill="1" applyBorder="1"/>
    <xf numFmtId="0" fontId="81" fillId="0" borderId="0" xfId="6" applyFont="1"/>
    <xf numFmtId="0" fontId="78" fillId="0" borderId="0" xfId="0" applyFont="1" applyAlignment="1">
      <alignment horizontal="left"/>
    </xf>
    <xf numFmtId="0" fontId="78" fillId="7" borderId="0" xfId="0" applyFont="1" applyFill="1" applyAlignment="1">
      <alignment horizontal="left"/>
    </xf>
    <xf numFmtId="0" fontId="77" fillId="7" borderId="0" xfId="0" applyFont="1" applyFill="1" applyAlignment="1">
      <alignment horizontal="left"/>
    </xf>
    <xf numFmtId="0" fontId="65" fillId="7" borderId="0" xfId="6" applyFont="1" applyFill="1" applyAlignment="1">
      <alignment horizontal="left"/>
    </xf>
    <xf numFmtId="0" fontId="69" fillId="7" borderId="0" xfId="0" applyFont="1" applyFill="1" applyAlignment="1">
      <alignment horizontal="left"/>
    </xf>
    <xf numFmtId="0" fontId="67" fillId="0" borderId="0" xfId="6" applyFont="1" applyAlignment="1">
      <alignment horizontal="left"/>
    </xf>
    <xf numFmtId="0" fontId="8" fillId="0" borderId="0" xfId="0" applyFont="1" applyAlignment="1">
      <alignment horizontal="left" vertical="center"/>
    </xf>
    <xf numFmtId="4" fontId="38" fillId="0" borderId="0" xfId="0" applyNumberFormat="1" applyFont="1" applyFill="1" applyAlignment="1">
      <alignment horizontal="right" vertical="center"/>
    </xf>
    <xf numFmtId="0" fontId="8" fillId="0" borderId="0" xfId="0" applyFont="1"/>
    <xf numFmtId="0" fontId="8" fillId="0" borderId="0" xfId="0" applyFont="1" applyAlignment="1">
      <alignment horizontal="center"/>
    </xf>
    <xf numFmtId="0" fontId="7" fillId="0" borderId="0" xfId="0" applyFont="1" applyAlignment="1">
      <alignment vertical="center"/>
    </xf>
    <xf numFmtId="0" fontId="82" fillId="0" borderId="0" xfId="0" applyFont="1" applyAlignment="1">
      <alignment vertical="center"/>
    </xf>
    <xf numFmtId="0" fontId="7" fillId="3" borderId="4" xfId="0" applyFont="1" applyFill="1" applyBorder="1" applyAlignment="1">
      <alignment horizontal="center" wrapText="1"/>
    </xf>
    <xf numFmtId="0" fontId="83" fillId="0" borderId="0" xfId="0" applyFont="1" applyAlignment="1">
      <alignment vertical="center"/>
    </xf>
    <xf numFmtId="14" fontId="82" fillId="2" borderId="1" xfId="0" applyNumberFormat="1" applyFont="1" applyFill="1" applyBorder="1" applyAlignment="1">
      <alignment horizontal="center" vertical="center"/>
    </xf>
    <xf numFmtId="0" fontId="8" fillId="0" borderId="0" xfId="0" applyFont="1" applyAlignment="1"/>
    <xf numFmtId="0" fontId="8" fillId="3" borderId="0" xfId="0" applyFont="1" applyFill="1" applyAlignment="1"/>
    <xf numFmtId="0" fontId="8" fillId="3" borderId="0" xfId="0" applyFont="1" applyFill="1" applyAlignment="1">
      <alignment horizontal="center"/>
    </xf>
    <xf numFmtId="0" fontId="82" fillId="2" borderId="2" xfId="0" applyFont="1" applyFill="1" applyBorder="1" applyAlignment="1">
      <alignment horizontal="center" vertical="center"/>
    </xf>
    <xf numFmtId="0" fontId="8" fillId="3" borderId="0" xfId="0" applyFont="1" applyFill="1"/>
    <xf numFmtId="0" fontId="82" fillId="2" borderId="3" xfId="0" applyFont="1" applyFill="1" applyBorder="1" applyAlignment="1">
      <alignment vertical="center"/>
    </xf>
    <xf numFmtId="0" fontId="8" fillId="3" borderId="4" xfId="0" applyFont="1" applyFill="1" applyBorder="1"/>
    <xf numFmtId="0" fontId="8" fillId="3" borderId="4" xfId="6" applyFont="1" applyFill="1" applyBorder="1" applyAlignment="1">
      <alignment horizontal="center"/>
    </xf>
    <xf numFmtId="0" fontId="8" fillId="0" borderId="0" xfId="0" applyFont="1" applyFill="1"/>
    <xf numFmtId="0" fontId="84" fillId="0" borderId="0" xfId="0" applyFont="1" applyAlignment="1">
      <alignment horizontal="left" vertical="center"/>
    </xf>
    <xf numFmtId="0" fontId="85" fillId="0" borderId="0" xfId="0" applyFont="1" applyAlignment="1">
      <alignment horizontal="left" vertical="center"/>
    </xf>
    <xf numFmtId="4" fontId="84" fillId="0" borderId="0" xfId="0" applyNumberFormat="1" applyFont="1" applyAlignment="1">
      <alignment horizontal="right" vertical="center"/>
    </xf>
    <xf numFmtId="0" fontId="84" fillId="0" borderId="0" xfId="0" applyFont="1"/>
    <xf numFmtId="0" fontId="8" fillId="3" borderId="4" xfId="0" applyFont="1" applyFill="1" applyBorder="1" applyAlignment="1">
      <alignment horizontal="center"/>
    </xf>
    <xf numFmtId="4" fontId="83" fillId="0" borderId="0" xfId="0" applyNumberFormat="1" applyFont="1" applyAlignment="1">
      <alignment horizontal="right" vertical="center"/>
    </xf>
    <xf numFmtId="4" fontId="83" fillId="0" borderId="0" xfId="0" applyNumberFormat="1" applyFont="1" applyAlignment="1">
      <alignment vertical="center"/>
    </xf>
    <xf numFmtId="0" fontId="82" fillId="2" borderId="0" xfId="0" applyFont="1" applyFill="1" applyAlignment="1">
      <alignment vertical="center"/>
    </xf>
    <xf numFmtId="172" fontId="58" fillId="0" borderId="0" xfId="0" applyNumberFormat="1" applyFont="1" applyAlignment="1">
      <alignment horizontal="right"/>
    </xf>
    <xf numFmtId="39" fontId="58" fillId="0" borderId="0" xfId="0" applyNumberFormat="1" applyFont="1" applyAlignment="1">
      <alignment horizontal="right"/>
    </xf>
    <xf numFmtId="4" fontId="86" fillId="0" borderId="0" xfId="0" applyNumberFormat="1" applyFont="1" applyAlignment="1">
      <alignment horizontal="right" vertical="center"/>
    </xf>
    <xf numFmtId="0" fontId="8" fillId="8" borderId="0" xfId="0" applyFont="1" applyFill="1"/>
    <xf numFmtId="0" fontId="87" fillId="0" borderId="0" xfId="0" applyFont="1" applyFill="1" applyAlignment="1">
      <alignment horizontal="left" vertical="center"/>
    </xf>
    <xf numFmtId="0" fontId="7" fillId="3" borderId="4" xfId="0" applyFont="1" applyFill="1" applyBorder="1"/>
    <xf numFmtId="0" fontId="7" fillId="3" borderId="4" xfId="0" applyFont="1" applyFill="1" applyBorder="1" applyAlignment="1">
      <alignment horizontal="center"/>
    </xf>
    <xf numFmtId="0" fontId="7" fillId="10" borderId="0" xfId="0" applyFont="1" applyFill="1" applyAlignment="1">
      <alignment horizontal="left" vertical="center"/>
    </xf>
    <xf numFmtId="0" fontId="7" fillId="0" borderId="0" xfId="0" applyFont="1" applyAlignment="1">
      <alignment horizontal="right" vertical="center"/>
    </xf>
    <xf numFmtId="4" fontId="7" fillId="10" borderId="0" xfId="0" applyNumberFormat="1" applyFont="1" applyFill="1" applyAlignment="1">
      <alignment horizontal="right" vertical="center"/>
    </xf>
    <xf numFmtId="4" fontId="82" fillId="10" borderId="0" xfId="0" applyNumberFormat="1" applyFont="1" applyFill="1" applyAlignment="1">
      <alignment horizontal="right" vertical="center"/>
    </xf>
    <xf numFmtId="4" fontId="82" fillId="0" borderId="0" xfId="0" applyNumberFormat="1" applyFont="1" applyAlignment="1">
      <alignment horizontal="right" vertical="center"/>
    </xf>
    <xf numFmtId="0" fontId="7" fillId="0" borderId="0" xfId="0" applyFont="1"/>
    <xf numFmtId="0" fontId="83" fillId="0" borderId="0" xfId="0" applyFont="1"/>
    <xf numFmtId="164" fontId="83" fillId="0" borderId="0" xfId="0" applyNumberFormat="1" applyFont="1" applyAlignment="1">
      <alignment horizontal="right"/>
    </xf>
    <xf numFmtId="0" fontId="88" fillId="0" borderId="0" xfId="6" applyFont="1"/>
    <xf numFmtId="166" fontId="89" fillId="0" borderId="0" xfId="0" applyNumberFormat="1" applyFont="1" applyFill="1" applyBorder="1" applyAlignment="1">
      <alignment horizontal="right"/>
    </xf>
    <xf numFmtId="1" fontId="88" fillId="0" borderId="0" xfId="8" applyNumberFormat="1" applyFont="1"/>
    <xf numFmtId="1" fontId="8" fillId="0" borderId="0" xfId="8" applyNumberFormat="1" applyFont="1"/>
    <xf numFmtId="166" fontId="8" fillId="0" borderId="0" xfId="0" applyNumberFormat="1" applyFont="1" applyAlignment="1">
      <alignment horizontal="right"/>
    </xf>
    <xf numFmtId="0" fontId="90" fillId="7" borderId="0" xfId="0" applyFont="1" applyFill="1"/>
    <xf numFmtId="167" fontId="83" fillId="0" borderId="0" xfId="0" applyNumberFormat="1" applyFont="1" applyAlignment="1">
      <alignment horizontal="right"/>
    </xf>
    <xf numFmtId="166" fontId="83" fillId="0" borderId="0" xfId="0" applyNumberFormat="1" applyFont="1" applyAlignment="1">
      <alignment horizontal="right"/>
    </xf>
    <xf numFmtId="164" fontId="8" fillId="0" borderId="0" xfId="0" applyNumberFormat="1" applyFont="1" applyAlignment="1">
      <alignment horizontal="right"/>
    </xf>
    <xf numFmtId="0" fontId="8" fillId="0" borderId="0" xfId="0" applyFont="1" applyAlignment="1">
      <alignment horizontal="left" vertical="center"/>
    </xf>
    <xf numFmtId="0" fontId="0" fillId="0" borderId="0" xfId="0" applyAlignment="1">
      <alignment horizontal="left"/>
    </xf>
    <xf numFmtId="4" fontId="8" fillId="0" borderId="0" xfId="0" applyNumberFormat="1" applyFont="1"/>
    <xf numFmtId="2" fontId="36" fillId="0" borderId="0" xfId="0" applyNumberFormat="1" applyFont="1"/>
    <xf numFmtId="0" fontId="41" fillId="0" borderId="0" xfId="0" applyFont="1" applyFill="1" applyAlignment="1">
      <alignment horizontal="left" vertical="center"/>
    </xf>
    <xf numFmtId="43" fontId="8" fillId="0" borderId="0" xfId="4" applyFont="1"/>
    <xf numFmtId="4" fontId="8" fillId="0" borderId="0" xfId="0" applyNumberFormat="1" applyFont="1" applyFill="1"/>
    <xf numFmtId="43" fontId="8" fillId="0" borderId="0" xfId="4" applyFont="1" applyFill="1"/>
    <xf numFmtId="4" fontId="36" fillId="0" borderId="0" xfId="0" applyNumberFormat="1" applyFont="1" applyFill="1" applyAlignment="1">
      <alignment horizontal="right" vertical="center"/>
    </xf>
    <xf numFmtId="0" fontId="58" fillId="0" borderId="0" xfId="0" applyFont="1" applyFill="1" applyAlignment="1">
      <alignment horizontal="left" vertical="center"/>
    </xf>
    <xf numFmtId="164" fontId="20" fillId="5" borderId="0" xfId="0" applyNumberFormat="1" applyFont="1" applyFill="1" applyAlignment="1">
      <alignment horizontal="right" vertical="center"/>
    </xf>
    <xf numFmtId="164" fontId="91" fillId="5" borderId="0" xfId="0" applyNumberFormat="1" applyFont="1" applyFill="1" applyAlignment="1">
      <alignment horizontal="right" vertical="center"/>
    </xf>
    <xf numFmtId="0" fontId="61" fillId="0" borderId="0" xfId="0" applyFont="1" applyFill="1" applyAlignment="1">
      <alignment horizontal="left" vertical="center"/>
    </xf>
    <xf numFmtId="4" fontId="8" fillId="0" borderId="0" xfId="0" applyNumberFormat="1" applyFont="1" applyAlignment="1">
      <alignment horizontal="right" vertical="center" wrapText="1"/>
    </xf>
    <xf numFmtId="0" fontId="65" fillId="7" borderId="0" xfId="6" applyFont="1" applyFill="1" applyBorder="1" applyAlignment="1">
      <alignment horizontal="right"/>
    </xf>
    <xf numFmtId="0" fontId="20" fillId="0" borderId="0" xfId="0" applyFont="1" applyFill="1" applyAlignment="1">
      <alignment horizontal="center"/>
    </xf>
    <xf numFmtId="0" fontId="68" fillId="12" borderId="0" xfId="6" applyFont="1" applyFill="1" applyBorder="1"/>
    <xf numFmtId="0" fontId="4" fillId="7" borderId="0" xfId="6" applyFont="1" applyFill="1" applyBorder="1" applyAlignment="1">
      <alignment horizontal="right"/>
    </xf>
    <xf numFmtId="171" fontId="65" fillId="0" borderId="0" xfId="4" applyNumberFormat="1" applyFont="1" applyAlignment="1">
      <alignment horizontal="left" vertical="center"/>
    </xf>
    <xf numFmtId="0" fontId="65" fillId="0" borderId="0" xfId="6" applyFont="1" applyAlignment="1">
      <alignment horizontal="left" vertical="center"/>
    </xf>
    <xf numFmtId="164" fontId="65" fillId="0" borderId="0" xfId="6" applyNumberFormat="1" applyFont="1" applyAlignment="1">
      <alignment horizontal="right" vertical="center"/>
    </xf>
    <xf numFmtId="167" fontId="65" fillId="0" borderId="0" xfId="6" applyNumberFormat="1" applyFont="1" applyAlignment="1">
      <alignment horizontal="right" vertical="center"/>
    </xf>
    <xf numFmtId="0" fontId="69" fillId="0" borderId="0" xfId="0" applyFont="1" applyAlignment="1">
      <alignment vertical="center"/>
    </xf>
    <xf numFmtId="0" fontId="80" fillId="0" borderId="0" xfId="0" applyFont="1" applyAlignment="1">
      <alignment horizontal="left" vertical="center"/>
    </xf>
    <xf numFmtId="0" fontId="69" fillId="7" borderId="0" xfId="0" applyFont="1" applyFill="1" applyAlignment="1">
      <alignment horizontal="left" vertical="center"/>
    </xf>
    <xf numFmtId="0" fontId="77" fillId="7" borderId="0" xfId="0" applyFont="1" applyFill="1" applyAlignment="1">
      <alignment horizontal="left" vertical="center"/>
    </xf>
    <xf numFmtId="0" fontId="65" fillId="7" borderId="0" xfId="6" applyFont="1" applyFill="1" applyAlignment="1">
      <alignment horizontal="left" vertical="center"/>
    </xf>
    <xf numFmtId="0" fontId="67" fillId="0" borderId="0" xfId="6" applyFont="1" applyAlignment="1">
      <alignment horizontal="left" vertical="center"/>
    </xf>
    <xf numFmtId="0" fontId="80" fillId="0" borderId="0" xfId="0" applyFont="1" applyAlignment="1">
      <alignment vertical="center"/>
    </xf>
    <xf numFmtId="0" fontId="69" fillId="7" borderId="0" xfId="0" applyFont="1" applyFill="1" applyAlignment="1">
      <alignment vertical="center"/>
    </xf>
    <xf numFmtId="0" fontId="77" fillId="7" borderId="0" xfId="0" applyFont="1" applyFill="1" applyAlignment="1">
      <alignment vertical="center"/>
    </xf>
    <xf numFmtId="0" fontId="18" fillId="7" borderId="0" xfId="0" applyFont="1" applyFill="1" applyAlignment="1">
      <alignment horizontal="center" vertical="center"/>
    </xf>
    <xf numFmtId="169" fontId="79" fillId="7" borderId="0" xfId="0" applyNumberFormat="1" applyFont="1" applyFill="1" applyAlignment="1">
      <alignment vertical="center"/>
    </xf>
    <xf numFmtId="0" fontId="77" fillId="7" borderId="0" xfId="0" applyFont="1" applyFill="1" applyAlignment="1">
      <alignment horizontal="center" vertical="center"/>
    </xf>
    <xf numFmtId="0" fontId="65" fillId="7" borderId="0" xfId="6" applyFont="1" applyFill="1" applyAlignment="1">
      <alignment vertical="center"/>
    </xf>
    <xf numFmtId="0" fontId="69" fillId="7" borderId="0" xfId="0" applyFont="1" applyFill="1" applyAlignment="1">
      <alignment horizontal="center" vertical="center"/>
    </xf>
    <xf numFmtId="0" fontId="65" fillId="7" borderId="0" xfId="6" applyFont="1" applyFill="1" applyAlignment="1">
      <alignment horizontal="right" vertical="center"/>
    </xf>
    <xf numFmtId="14" fontId="69" fillId="7" borderId="0" xfId="0" applyNumberFormat="1" applyFont="1" applyFill="1" applyAlignment="1">
      <alignment vertical="center"/>
    </xf>
    <xf numFmtId="0" fontId="67" fillId="0" borderId="0" xfId="6" applyFont="1" applyAlignment="1">
      <alignment vertical="center"/>
    </xf>
    <xf numFmtId="0" fontId="65" fillId="0" borderId="0" xfId="6" applyFont="1" applyAlignment="1">
      <alignment horizontal="center" vertical="center"/>
    </xf>
    <xf numFmtId="0" fontId="65" fillId="0" borderId="0" xfId="6" applyFont="1" applyAlignment="1">
      <alignment vertical="center"/>
    </xf>
    <xf numFmtId="0" fontId="15" fillId="12" borderId="0" xfId="6" applyFont="1" applyFill="1" applyBorder="1"/>
    <xf numFmtId="0" fontId="15" fillId="12" borderId="8" xfId="6" applyFont="1" applyFill="1" applyBorder="1"/>
    <xf numFmtId="0" fontId="4" fillId="0" borderId="0" xfId="6" applyFont="1" applyAlignment="1">
      <alignment horizontal="center"/>
    </xf>
    <xf numFmtId="0" fontId="4" fillId="0" borderId="0" xfId="6" applyFont="1"/>
    <xf numFmtId="0" fontId="4" fillId="0" borderId="11" xfId="6" applyFont="1" applyBorder="1" applyAlignment="1">
      <alignment horizontal="center"/>
    </xf>
    <xf numFmtId="0" fontId="4" fillId="0" borderId="11" xfId="6" applyFont="1" applyBorder="1"/>
    <xf numFmtId="0" fontId="15" fillId="12" borderId="0" xfId="6" applyFont="1" applyFill="1" applyAlignment="1">
      <alignment horizontal="center"/>
    </xf>
    <xf numFmtId="0" fontId="15" fillId="12" borderId="0" xfId="6" applyFont="1" applyFill="1"/>
    <xf numFmtId="0" fontId="16" fillId="7" borderId="7" xfId="6" applyFont="1" applyFill="1" applyBorder="1" applyAlignment="1">
      <alignment horizontal="center" wrapText="1"/>
    </xf>
    <xf numFmtId="0" fontId="16" fillId="7" borderId="7" xfId="6" applyFont="1" applyFill="1" applyBorder="1" applyAlignment="1">
      <alignment horizontal="right" wrapText="1"/>
    </xf>
    <xf numFmtId="164" fontId="4" fillId="0" borderId="0" xfId="6" applyNumberFormat="1" applyFont="1"/>
    <xf numFmtId="164" fontId="4" fillId="0" borderId="0" xfId="6" applyNumberFormat="1" applyFont="1" applyAlignment="1">
      <alignment horizontal="right"/>
    </xf>
    <xf numFmtId="0" fontId="4" fillId="0" borderId="0" xfId="6" applyFont="1" applyAlignment="1">
      <alignment horizontal="center" vertical="top"/>
    </xf>
    <xf numFmtId="0" fontId="4" fillId="0" borderId="0" xfId="6" applyFont="1" applyAlignment="1">
      <alignment vertical="top"/>
    </xf>
    <xf numFmtId="0" fontId="92" fillId="12" borderId="0" xfId="6" applyFont="1" applyFill="1" applyAlignment="1">
      <alignment horizontal="center"/>
    </xf>
    <xf numFmtId="0" fontId="92" fillId="12" borderId="0" xfId="6" applyFont="1" applyFill="1"/>
    <xf numFmtId="0" fontId="16" fillId="7" borderId="9" xfId="6" applyFont="1" applyFill="1" applyBorder="1" applyAlignment="1">
      <alignment horizontal="center"/>
    </xf>
    <xf numFmtId="0" fontId="16" fillId="7" borderId="9" xfId="6" applyFont="1" applyFill="1" applyBorder="1" applyAlignment="1">
      <alignment horizontal="right"/>
    </xf>
    <xf numFmtId="164" fontId="4" fillId="0" borderId="0" xfId="6" applyNumberFormat="1" applyFont="1" applyAlignment="1">
      <alignment horizontal="center" vertical="top"/>
    </xf>
    <xf numFmtId="167" fontId="93" fillId="0" borderId="0" xfId="0" applyNumberFormat="1" applyFont="1" applyAlignment="1">
      <alignment horizontal="right"/>
    </xf>
    <xf numFmtId="14" fontId="4" fillId="0" borderId="0" xfId="6" applyNumberFormat="1" applyFont="1" applyAlignment="1">
      <alignment horizontal="center" vertical="top"/>
    </xf>
    <xf numFmtId="169" fontId="4" fillId="7" borderId="0" xfId="6" applyNumberFormat="1" applyFont="1" applyFill="1" applyBorder="1" applyAlignment="1">
      <alignment horizontal="center"/>
    </xf>
    <xf numFmtId="0" fontId="4" fillId="7" borderId="0" xfId="6" applyNumberFormat="1" applyFont="1" applyFill="1" applyBorder="1" applyAlignment="1">
      <alignment horizontal="center"/>
    </xf>
    <xf numFmtId="0" fontId="4" fillId="7" borderId="7" xfId="6" applyFont="1" applyFill="1" applyBorder="1" applyAlignment="1">
      <alignment horizontal="center"/>
    </xf>
    <xf numFmtId="0" fontId="4" fillId="7" borderId="7" xfId="6" applyFont="1" applyFill="1" applyBorder="1" applyAlignment="1">
      <alignment horizontal="right"/>
    </xf>
    <xf numFmtId="166" fontId="4" fillId="0" borderId="0" xfId="6" applyNumberFormat="1" applyFont="1" applyAlignment="1">
      <alignment horizontal="center" vertical="top"/>
    </xf>
    <xf numFmtId="0" fontId="4" fillId="11" borderId="0" xfId="6" applyFont="1" applyFill="1" applyAlignment="1">
      <alignment horizontal="center" vertical="top"/>
    </xf>
    <xf numFmtId="0" fontId="4" fillId="11" borderId="0" xfId="6" applyFont="1" applyFill="1" applyAlignment="1">
      <alignment vertical="top"/>
    </xf>
    <xf numFmtId="166" fontId="4" fillId="0" borderId="0" xfId="6" applyNumberFormat="1" applyFont="1" applyAlignment="1">
      <alignment horizontal="center" vertical="center"/>
    </xf>
    <xf numFmtId="37" fontId="67" fillId="0" borderId="0" xfId="6" applyNumberFormat="1" applyFont="1" applyAlignment="1">
      <alignment vertical="center"/>
    </xf>
    <xf numFmtId="37" fontId="65" fillId="0" borderId="0" xfId="6" applyNumberFormat="1" applyFont="1" applyAlignment="1">
      <alignment vertical="center"/>
    </xf>
    <xf numFmtId="37" fontId="66" fillId="0" borderId="0" xfId="6" applyNumberFormat="1" applyFont="1" applyAlignment="1">
      <alignment vertical="center"/>
    </xf>
    <xf numFmtId="170" fontId="66" fillId="0" borderId="0" xfId="6" applyNumberFormat="1" applyFont="1" applyAlignment="1">
      <alignment vertical="center"/>
    </xf>
    <xf numFmtId="37" fontId="65" fillId="0" borderId="0" xfId="6" applyNumberFormat="1" applyFont="1" applyAlignment="1">
      <alignment vertical="center" wrapText="1"/>
    </xf>
    <xf numFmtId="167" fontId="10" fillId="0" borderId="0" xfId="6" applyNumberFormat="1" applyAlignment="1">
      <alignment horizontal="right"/>
    </xf>
    <xf numFmtId="167" fontId="65" fillId="0" borderId="0" xfId="6" applyNumberFormat="1" applyFont="1" applyAlignment="1">
      <alignment horizontal="right"/>
    </xf>
    <xf numFmtId="167" fontId="69" fillId="0" borderId="0" xfId="0" applyNumberFormat="1" applyFont="1" applyAlignment="1">
      <alignment horizontal="right"/>
    </xf>
    <xf numFmtId="0" fontId="8" fillId="0" borderId="0" xfId="0" applyFont="1" applyAlignment="1">
      <alignment horizontal="left" vertical="center"/>
    </xf>
    <xf numFmtId="43" fontId="8" fillId="0" borderId="0" xfId="4" applyFont="1" applyAlignment="1">
      <alignment horizontal="right" vertical="center"/>
    </xf>
    <xf numFmtId="0" fontId="94" fillId="7" borderId="13" xfId="6" applyFont="1" applyFill="1" applyBorder="1"/>
    <xf numFmtId="0" fontId="94" fillId="7" borderId="13" xfId="6" applyFont="1" applyFill="1" applyBorder="1" applyAlignment="1">
      <alignment horizontal="right"/>
    </xf>
    <xf numFmtId="0" fontId="95" fillId="0" borderId="0" xfId="6" applyFont="1" applyAlignment="1">
      <alignment vertical="top"/>
    </xf>
    <xf numFmtId="0" fontId="95" fillId="0" borderId="0" xfId="6" applyFont="1"/>
    <xf numFmtId="171" fontId="95" fillId="0" borderId="0" xfId="4" applyNumberFormat="1" applyFont="1" applyAlignment="1">
      <alignment horizontal="left"/>
    </xf>
    <xf numFmtId="0" fontId="95" fillId="0" borderId="0" xfId="6" applyFont="1" applyAlignment="1">
      <alignment horizontal="left"/>
    </xf>
    <xf numFmtId="0" fontId="95" fillId="0" borderId="0" xfId="6" applyFont="1" applyAlignment="1">
      <alignment horizontal="left" vertical="center"/>
    </xf>
    <xf numFmtId="164" fontId="95" fillId="0" borderId="0" xfId="6" applyNumberFormat="1" applyFont="1" applyAlignment="1">
      <alignment horizontal="right" vertical="center"/>
    </xf>
    <xf numFmtId="167" fontId="95" fillId="0" borderId="0" xfId="6" applyNumberFormat="1" applyFont="1" applyAlignment="1">
      <alignment horizontal="right" vertical="center"/>
    </xf>
    <xf numFmtId="0" fontId="95" fillId="0" borderId="0" xfId="6" applyFont="1" applyAlignment="1">
      <alignment horizontal="center" vertical="center"/>
    </xf>
    <xf numFmtId="0" fontId="95" fillId="0" borderId="0" xfId="6" applyFont="1" applyAlignment="1">
      <alignment horizontal="center"/>
    </xf>
    <xf numFmtId="0" fontId="96" fillId="12" borderId="0" xfId="6" applyFont="1" applyFill="1"/>
    <xf numFmtId="0" fontId="96" fillId="12" borderId="0" xfId="6" applyFont="1" applyFill="1" applyAlignment="1">
      <alignment horizontal="center"/>
    </xf>
    <xf numFmtId="0" fontId="95" fillId="16" borderId="8" xfId="6" applyFont="1" applyFill="1" applyBorder="1"/>
    <xf numFmtId="0" fontId="97" fillId="15" borderId="0" xfId="6" applyFont="1" applyFill="1"/>
    <xf numFmtId="0" fontId="8" fillId="0" borderId="0" xfId="0" applyFont="1" applyAlignment="1">
      <alignment horizontal="left" vertical="center"/>
    </xf>
    <xf numFmtId="37" fontId="65" fillId="0" borderId="0" xfId="6" applyNumberFormat="1" applyFont="1" applyAlignment="1">
      <alignment vertical="top" wrapText="1"/>
    </xf>
    <xf numFmtId="37" fontId="65" fillId="0" borderId="0" xfId="6" applyNumberFormat="1" applyFont="1" applyBorder="1" applyAlignment="1">
      <alignment vertical="top" wrapText="1"/>
    </xf>
    <xf numFmtId="37" fontId="65" fillId="0" borderId="14" xfId="6" applyNumberFormat="1" applyFont="1" applyBorder="1" applyAlignment="1">
      <alignment vertical="top" wrapText="1"/>
    </xf>
    <xf numFmtId="37" fontId="1" fillId="0" borderId="14" xfId="6" applyNumberFormat="1" applyFont="1" applyBorder="1" applyAlignment="1">
      <alignment vertical="top" wrapText="1"/>
    </xf>
    <xf numFmtId="0" fontId="65" fillId="0" borderId="0" xfId="6" applyFont="1" applyAlignment="1">
      <alignment wrapText="1"/>
    </xf>
    <xf numFmtId="37" fontId="2" fillId="0" borderId="14" xfId="6" applyNumberFormat="1" applyFont="1" applyBorder="1" applyAlignment="1">
      <alignment vertical="top" wrapText="1"/>
    </xf>
    <xf numFmtId="37" fontId="3" fillId="0" borderId="14" xfId="6" applyNumberFormat="1" applyFont="1" applyBorder="1" applyAlignment="1">
      <alignment vertical="top" wrapText="1"/>
    </xf>
    <xf numFmtId="165" fontId="13" fillId="0" borderId="5" xfId="6" quotePrefix="1" applyNumberFormat="1" applyFont="1" applyBorder="1" applyAlignment="1">
      <alignment horizontal="left"/>
    </xf>
    <xf numFmtId="0" fontId="28" fillId="3" borderId="6" xfId="0" applyFont="1" applyFill="1" applyBorder="1" applyAlignment="1">
      <alignment horizontal="center"/>
    </xf>
    <xf numFmtId="0" fontId="28" fillId="3" borderId="0" xfId="0" applyFont="1" applyFill="1" applyBorder="1" applyAlignment="1">
      <alignment horizontal="center"/>
    </xf>
    <xf numFmtId="0" fontId="8" fillId="0" borderId="0" xfId="0" applyFont="1" applyAlignment="1">
      <alignment horizontal="left" vertical="center"/>
    </xf>
    <xf numFmtId="0" fontId="7" fillId="2" borderId="0" xfId="0" applyFont="1" applyFill="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7" fillId="2" borderId="3" xfId="0"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center" vertical="center"/>
    </xf>
  </cellXfs>
  <cellStyles count="11">
    <cellStyle name="Comma" xfId="4" xr:uid="{00000000-0005-0000-0000-000004000000}"/>
    <cellStyle name="Comma [0]" xfId="5" xr:uid="{00000000-0005-0000-0000-000005000000}"/>
    <cellStyle name="Comma 3" xfId="8" xr:uid="{994BAB73-0FCE-4066-BC25-91F2896E1459}"/>
    <cellStyle name="Currency" xfId="2" xr:uid="{00000000-0005-0000-0000-000002000000}"/>
    <cellStyle name="Currency [0]" xfId="3" xr:uid="{00000000-0005-0000-0000-000003000000}"/>
    <cellStyle name="Normal" xfId="0" builtinId="0"/>
    <cellStyle name="Normal 2" xfId="6" xr:uid="{E29BF836-A006-4550-94AF-BB950EBF30FD}"/>
    <cellStyle name="Normal 3" xfId="7" xr:uid="{91D5060B-0FF9-4325-A0C6-28F35B015429}"/>
    <cellStyle name="Normal 3 2" xfId="9" xr:uid="{A354B9E8-4FCD-47C0-8412-B4D40D21CC10}"/>
    <cellStyle name="Percent" xfId="1" xr:uid="{00000000-0005-0000-0000-000001000000}"/>
    <cellStyle name="Percent 2" xfId="10" xr:uid="{60CA830F-38C3-40F7-B134-4B221EECA806}"/>
  </cellStyles>
  <dxfs count="3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theme="6" tint="-0.499984740745262"/>
      </font>
      <fill>
        <patternFill>
          <bgColor theme="6" tint="0.59996337778862885"/>
        </patternFill>
      </fill>
    </dxf>
    <dxf>
      <font>
        <color auto="1"/>
      </font>
      <fill>
        <patternFill patternType="none">
          <bgColor auto="1"/>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auto="1"/>
      </font>
      <fill>
        <patternFill patternType="none">
          <bgColor auto="1"/>
        </patternFill>
      </fill>
    </dxf>
    <dxf>
      <font>
        <color theme="6" tint="-0.499984740745262"/>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4F622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3.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externalLink" Target="externalLinks/externalLink1.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13</xdr:col>
      <xdr:colOff>92706</xdr:colOff>
      <xdr:row>0</xdr:row>
      <xdr:rowOff>54027</xdr:rowOff>
    </xdr:from>
    <xdr:to>
      <xdr:col>20</xdr:col>
      <xdr:colOff>2328596</xdr:colOff>
      <xdr:row>2</xdr:row>
      <xdr:rowOff>454361</xdr:rowOff>
    </xdr:to>
    <xdr:sp macro="" textlink="">
      <xdr:nvSpPr>
        <xdr:cNvPr id="9" name="TextBox 1">
          <a:extLst>
            <a:ext uri="{FF2B5EF4-FFF2-40B4-BE49-F238E27FC236}">
              <a16:creationId xmlns:a16="http://schemas.microsoft.com/office/drawing/2014/main" id="{96D38B73-24E8-4F8F-B32C-441578674685}"/>
            </a:ext>
          </a:extLst>
        </xdr:cNvPr>
        <xdr:cNvSpPr txBox="1"/>
      </xdr:nvSpPr>
      <xdr:spPr>
        <a:xfrm>
          <a:off x="15200185" y="54027"/>
          <a:ext cx="4655358" cy="11954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t>Linked to Tenant Analysis (Sortable) tab</a:t>
          </a:r>
        </a:p>
        <a:p>
          <a:endParaRPr lang="en-US" sz="1000"/>
        </a:p>
        <a:p>
          <a:r>
            <a:rPr lang="en-US" sz="1000"/>
            <a:t>Adjust Dates</a:t>
          </a:r>
          <a:r>
            <a:rPr lang="en-US" sz="1000" baseline="0"/>
            <a:t> in Cells AD2/AD3 and AE2/AE3. This will update it in Tenant analysis (sortable) and (Formulas) tabs.</a:t>
          </a:r>
        </a:p>
        <a:p>
          <a:endParaRPr lang="en-US" sz="1100" baseline="0"/>
        </a:p>
        <a:p>
          <a:r>
            <a:rPr lang="en-US" sz="1000" baseline="0"/>
            <a:t> Columns S through AC will update the Sales summary by category and conclusion tables.</a:t>
          </a:r>
        </a:p>
        <a:p>
          <a:endParaRPr lang="en-US" sz="1100" baseline="0"/>
        </a:p>
        <a:p>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Ladata/ladata/laport/HAZ03/Hazard_Retail.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estcore.iteamsite.com/VINCE/REOC/MonthlyReports/rollCURRENT20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mail.konoverproperties.com/Documents%20and%20Settings/mdean/My%20Documents/Konover/Focus%20Jones%20Lang%20LaSalle/REVISEDatlantahilto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sh Flow"/>
      <sheetName val="Price Yield"/>
      <sheetName val="Argus"/>
      <sheetName val="In-place"/>
      <sheetName val="Annual Report"/>
      <sheetName val="Gross Sales"/>
      <sheetName val="Annual Report (2)"/>
      <sheetName val="Occu Cost"/>
      <sheetName val="Rent"/>
      <sheetName val="Monthly Calc"/>
      <sheetName val="Annual Calc"/>
      <sheetName val="PASTE_IN_PLACE_RENT"/>
      <sheetName val="PRESENTATION_CF"/>
      <sheetName val="HISTORICAL EXHIBIT"/>
      <sheetName val="Superseded"/>
      <sheetName val="BUDGET "/>
      <sheetName val="PASTE_InPlaceRent"/>
      <sheetName val="Lease Exp Retail"/>
      <sheetName val="Rent Roll"/>
      <sheetName val="Projected CF Data"/>
      <sheetName val="Cash_Flow"/>
      <sheetName val="Capital Stack"/>
      <sheetName val="Entities"/>
      <sheetName val="Assumption Inputs"/>
      <sheetName val="Acct Rec"/>
      <sheetName val="ENG 2"/>
      <sheetName val="WATER RATES"/>
      <sheetName val="Sheet1"/>
      <sheetName val="Data"/>
      <sheetName val="DIAMOND"/>
      <sheetName val="Entity List"/>
      <sheetName val="ID"/>
      <sheetName val="Lists"/>
      <sheetName val="From Company"/>
      <sheetName val="AE Reference Sheet"/>
      <sheetName val="Leverage Analysis"/>
      <sheetName val="Rollover"/>
      <sheetName val="Data Inputs"/>
      <sheetName val="Cash_Flow1"/>
      <sheetName val="Price_Yield"/>
      <sheetName val="Annual_Report"/>
      <sheetName val="Gross_Sales"/>
      <sheetName val="Annual_Report_(2)"/>
      <sheetName val="Occu_Cost"/>
      <sheetName val="Monthly_Calc"/>
      <sheetName val="Annual_Calc"/>
      <sheetName val="HISTORICAL_EXHIBIT"/>
      <sheetName val="BUDGET_"/>
      <sheetName val="Lease_Exp_Retail"/>
      <sheetName val="Rent_Roll"/>
      <sheetName val="Projected_CF_Data"/>
      <sheetName val="Capital_Stack"/>
      <sheetName val="Assumption_Inputs"/>
      <sheetName val="Acct_Rec"/>
      <sheetName val="ENG_2"/>
      <sheetName val="WATER_RATES"/>
      <sheetName val="Assumptions"/>
      <sheetName val="Data_Inputs"/>
      <sheetName val="Reference tab"/>
      <sheetName val=""/>
      <sheetName val="UW Model Account Groupings"/>
      <sheetName val="Drop Down List"/>
      <sheetName val="Data Sheet (Actual)"/>
      <sheetName val="APF Monthly Sales Graph"/>
      <sheetName val="1997 APF Weekly Sales Graph"/>
      <sheetName val="Weekly Sales (Act)"/>
      <sheetName val="Stacking Plan Report (2)"/>
      <sheetName val="Hazard_Retail"/>
      <sheetName val="GL Accounts - Major Expense"/>
      <sheetName val="Fixed Rate and Fusion Details"/>
      <sheetName val="MORE ASSUMP"/>
      <sheetName val="Assump"/>
      <sheetName val="Dropdowns"/>
      <sheetName val="refs"/>
      <sheetName val="Input 2"/>
      <sheetName val="Print"/>
      <sheetName val="Ins"/>
      <sheetName val="Pendry West Hollywood"/>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refreshError="1"/>
      <sheetData sheetId="57"/>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raphs"/>
      <sheetName val="CapEx"/>
      <sheetName val="consolExecsum"/>
      <sheetName val="WDCExecsum"/>
      <sheetName val="SDIPGExecsum"/>
      <sheetName val="EPExecsum"/>
      <sheetName val="KMExecsum"/>
      <sheetName val="DJExecsum"/>
      <sheetName val="WashExecsum"/>
      <sheetName val="SVExecsum"/>
      <sheetName val="spExecsum"/>
      <sheetName val="BS"/>
      <sheetName val="equity"/>
      <sheetName val="IS"/>
      <sheetName val="cashflow"/>
      <sheetName val="Budget"/>
      <sheetName val="ARAging"/>
      <sheetName val="APAging"/>
      <sheetName val="MonthlyIS"/>
      <sheetName val="WDC"/>
      <sheetName val="EP"/>
      <sheetName val="KM"/>
      <sheetName val="SDIPG"/>
      <sheetName val="DJ"/>
      <sheetName val="Wash"/>
      <sheetName val="SV"/>
      <sheetName val="SP"/>
      <sheetName val="Gale"/>
      <sheetName val="WIP"/>
      <sheetName val="WM"/>
      <sheetName val="WC"/>
      <sheetName val="WCP&amp;L"/>
      <sheetName val="PMF"/>
      <sheetName val="Pursuit"/>
      <sheetName val="Other"/>
      <sheetName val="IRR"/>
      <sheetName val="contribvalu"/>
      <sheetName val="WDCBud"/>
      <sheetName val="DJBud"/>
      <sheetName val="EPBud"/>
      <sheetName val="KMBud"/>
      <sheetName val="SVBud"/>
      <sheetName val="SDIPGBud"/>
      <sheetName val="Washbud"/>
      <sheetName val="SPBud"/>
      <sheetName val="OLDSV"/>
      <sheetName val="OLDWDC"/>
      <sheetName val="OLDEP"/>
      <sheetName val="OLDKM"/>
      <sheetName val="OLDDJ"/>
      <sheetName val="OLDWAS"/>
      <sheetName val="galeexecsum"/>
      <sheetName val="IRR2"/>
      <sheetName val="SDIPGDSCR"/>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sheetName val="Historic Market"/>
      <sheetName val="Market Report"/>
      <sheetName val="Projected Occupancy"/>
      <sheetName val="Projected Rate"/>
      <sheetName val="Historical Financials"/>
      <sheetName val="HOST"/>
      <sheetName val="Projected CF"/>
      <sheetName val="Valuation"/>
      <sheetName val="System Tools"/>
      <sheetName val="IHMModXLA"/>
      <sheetName val="IHMModMain"/>
      <sheetName val="IHMModSys"/>
      <sheetName val="IHMModPrint"/>
      <sheetName val="DlgIncrement"/>
      <sheetName val="DlgAbout"/>
      <sheetName val="DlgProject"/>
      <sheetName val="Analysis"/>
      <sheetName val="eva"/>
      <sheetName val="Summary"/>
      <sheetName val="Inc Rec"/>
      <sheetName val="REVISEDatlantahilton"/>
      <sheetName val="Assumptions"/>
      <sheetName val="REVISEDatlantahilton.xls"/>
    </sheetNames>
    <sheetDataSet>
      <sheetData sheetId="0">
        <row r="6">
          <cell r="B6" t="str">
            <v>Northeast Atlanta Hilton</v>
          </cell>
        </row>
        <row r="7">
          <cell r="B7" t="str">
            <v>Norcross</v>
          </cell>
        </row>
        <row r="8">
          <cell r="B8" t="str">
            <v>GA</v>
          </cell>
        </row>
        <row r="9">
          <cell r="B9">
            <v>272</v>
          </cell>
        </row>
        <row r="10">
          <cell r="B10">
            <v>1998</v>
          </cell>
        </row>
        <row r="11">
          <cell r="B11">
            <v>1997</v>
          </cell>
        </row>
        <row r="12">
          <cell r="B12" t="str">
            <v>DCH</v>
          </cell>
        </row>
        <row r="13">
          <cell r="B13" t="str">
            <v>LPD</v>
          </cell>
        </row>
        <row r="17">
          <cell r="B17" t="str">
            <v>1.0</v>
          </cell>
        </row>
        <row r="19">
          <cell r="B19" t="str">
            <v>Northeast Atlanta Hilton - Norcross, GA</v>
          </cell>
        </row>
        <row r="20">
          <cell r="B20" t="str">
            <v>Norcross, GA</v>
          </cell>
        </row>
      </sheetData>
      <sheetData sheetId="1">
        <row r="6">
          <cell r="A6" t="str">
            <v>Historical Market - Summary</v>
          </cell>
          <cell r="BD6">
            <v>1997</v>
          </cell>
        </row>
        <row r="7">
          <cell r="BD7">
            <v>1996</v>
          </cell>
        </row>
        <row r="8">
          <cell r="BD8">
            <v>1995</v>
          </cell>
        </row>
        <row r="9">
          <cell r="BD9">
            <v>1994</v>
          </cell>
        </row>
        <row r="10">
          <cell r="BD10">
            <v>1993</v>
          </cell>
        </row>
        <row r="11">
          <cell r="BD11" t="str">
            <v>YTD 1997</v>
          </cell>
        </row>
        <row r="12">
          <cell r="BD12" t="str">
            <v>YTD 1996</v>
          </cell>
        </row>
        <row r="13">
          <cell r="BD13">
            <v>6</v>
          </cell>
        </row>
      </sheetData>
      <sheetData sheetId="2">
        <row r="5">
          <cell r="A5" t="str">
            <v>Base Year is 1997</v>
          </cell>
        </row>
        <row r="6">
          <cell r="A6" t="str">
            <v>Historical Market - Summary</v>
          </cell>
          <cell r="U6" t="str">
            <v>Northeast Atlanta Hilton - Norcross, GA</v>
          </cell>
          <cell r="V6" t="str">
            <v>Property Summary</v>
          </cell>
          <cell r="W6">
            <v>1997</v>
          </cell>
          <cell r="X6">
            <v>1996</v>
          </cell>
          <cell r="Y6">
            <v>1995</v>
          </cell>
          <cell r="Z6">
            <v>1994</v>
          </cell>
          <cell r="AA6">
            <v>1993</v>
          </cell>
          <cell r="AB6" t="str">
            <v>CAGR</v>
          </cell>
        </row>
        <row r="7">
          <cell r="B7" t="str">
            <v>Market Supply</v>
          </cell>
          <cell r="D7" t="str">
            <v>Market Demand</v>
          </cell>
          <cell r="P7" t="str">
            <v>Market Statistics</v>
          </cell>
          <cell r="V7" t="str">
            <v>Northeast Atlanta Hilton (272 rms)</v>
          </cell>
        </row>
        <row r="8">
          <cell r="B8" t="str">
            <v>Total</v>
          </cell>
          <cell r="D8" t="str">
            <v>Total</v>
          </cell>
          <cell r="F8" t="str">
            <v>Corp IBT</v>
          </cell>
          <cell r="H8" t="str">
            <v>Corp Grp</v>
          </cell>
          <cell r="J8" t="str">
            <v>Leis. Ind</v>
          </cell>
          <cell r="L8" t="str">
            <v>Leis. Grp</v>
          </cell>
          <cell r="N8" t="str">
            <v>Other</v>
          </cell>
          <cell r="R8" t="str">
            <v>Average</v>
          </cell>
          <cell r="V8" t="str">
            <v xml:space="preserve">  Occupancy</v>
          </cell>
          <cell r="W8">
            <v>0.63400000000000001</v>
          </cell>
          <cell r="X8">
            <v>0.69599999999999995</v>
          </cell>
          <cell r="Y8">
            <v>0.749</v>
          </cell>
          <cell r="Z8">
            <v>0.76</v>
          </cell>
          <cell r="AA8">
            <v>0.70099999999999996</v>
          </cell>
        </row>
        <row r="9">
          <cell r="A9" t="str">
            <v>Year</v>
          </cell>
          <cell r="B9" t="str">
            <v>Roomnights</v>
          </cell>
          <cell r="C9" t="str">
            <v>%</v>
          </cell>
          <cell r="D9" t="str">
            <v>Roomnights</v>
          </cell>
          <cell r="E9" t="str">
            <v>%</v>
          </cell>
          <cell r="F9" t="str">
            <v>Roomnights</v>
          </cell>
          <cell r="G9" t="str">
            <v>%</v>
          </cell>
          <cell r="H9" t="str">
            <v>Roomnights</v>
          </cell>
          <cell r="I9" t="str">
            <v>%</v>
          </cell>
          <cell r="J9" t="str">
            <v>Roomnights</v>
          </cell>
          <cell r="K9" t="str">
            <v>%</v>
          </cell>
          <cell r="L9" t="str">
            <v>Roomnights</v>
          </cell>
          <cell r="M9" t="str">
            <v>%</v>
          </cell>
          <cell r="N9" t="str">
            <v>Roomnights</v>
          </cell>
          <cell r="O9" t="str">
            <v>%</v>
          </cell>
          <cell r="P9" t="str">
            <v>Occupancy</v>
          </cell>
          <cell r="Q9" t="str">
            <v>Pts.</v>
          </cell>
          <cell r="R9" t="str">
            <v>Rate</v>
          </cell>
          <cell r="S9" t="str">
            <v>%</v>
          </cell>
          <cell r="T9" t="str">
            <v>RevPAR</v>
          </cell>
          <cell r="U9" t="str">
            <v>%</v>
          </cell>
          <cell r="V9" t="str">
            <v xml:space="preserve">  Average Daily Rate</v>
          </cell>
          <cell r="W9">
            <v>92.83</v>
          </cell>
          <cell r="X9">
            <v>95.08</v>
          </cell>
          <cell r="Y9">
            <v>79.849999999999994</v>
          </cell>
          <cell r="Z9">
            <v>67.16</v>
          </cell>
          <cell r="AA9">
            <v>61.91</v>
          </cell>
          <cell r="AB9">
            <v>0.10657763029415873</v>
          </cell>
        </row>
        <row r="10">
          <cell r="A10">
            <v>1993</v>
          </cell>
          <cell r="B10">
            <v>460995</v>
          </cell>
          <cell r="D10">
            <v>334650.98</v>
          </cell>
          <cell r="F10">
            <v>193663.47243999998</v>
          </cell>
          <cell r="H10">
            <v>75016.292120000013</v>
          </cell>
          <cell r="J10">
            <v>32458.124319999999</v>
          </cell>
          <cell r="L10">
            <v>26034.708320000002</v>
          </cell>
          <cell r="N10">
            <v>7478.3828000000003</v>
          </cell>
          <cell r="P10">
            <v>0.72593190815518605</v>
          </cell>
          <cell r="R10">
            <v>64.680781107528816</v>
          </cell>
          <cell r="T10">
            <v>46.953842850356303</v>
          </cell>
          <cell r="V10" t="str">
            <v xml:space="preserve">  RevPAR</v>
          </cell>
          <cell r="W10">
            <v>58.854219999999998</v>
          </cell>
          <cell r="X10">
            <v>66.17568</v>
          </cell>
          <cell r="Y10">
            <v>59.807649999999995</v>
          </cell>
          <cell r="Z10">
            <v>51.041599999999995</v>
          </cell>
          <cell r="AA10">
            <v>43.398909999999994</v>
          </cell>
          <cell r="AB10">
            <v>7.913231190345893E-2</v>
          </cell>
        </row>
        <row r="11">
          <cell r="A11">
            <v>1994</v>
          </cell>
          <cell r="B11">
            <v>460995</v>
          </cell>
          <cell r="C11">
            <v>0</v>
          </cell>
          <cell r="D11">
            <v>359219.85999999993</v>
          </cell>
          <cell r="E11">
            <v>7.3416429260120264E-2</v>
          </cell>
          <cell r="F11">
            <v>210799.20190000001</v>
          </cell>
          <cell r="G11">
            <v>8.8481990145606648E-2</v>
          </cell>
          <cell r="H11">
            <v>77078.269100000005</v>
          </cell>
          <cell r="I11">
            <v>2.7487055434592067E-2</v>
          </cell>
          <cell r="J11">
            <v>33169.126799999998</v>
          </cell>
          <cell r="K11">
            <v>2.1905223881402591E-2</v>
          </cell>
          <cell r="L11">
            <v>30283.334600000002</v>
          </cell>
          <cell r="M11">
            <v>0.16319085383169751</v>
          </cell>
          <cell r="N11">
            <v>7889.9276</v>
          </cell>
          <cell r="O11">
            <v>5.5031256222936253E-2</v>
          </cell>
          <cell r="P11">
            <v>0.77922723673792538</v>
          </cell>
          <cell r="Q11">
            <v>5.3295328582739332E-2</v>
          </cell>
          <cell r="R11">
            <v>70.497399803284836</v>
          </cell>
          <cell r="S11">
            <v>8.9928083677377924E-2</v>
          </cell>
          <cell r="T11">
            <v>54.933494045922409</v>
          </cell>
          <cell r="U11">
            <v>0.16994671173129672</v>
          </cell>
          <cell r="V11" t="str">
            <v>Holiday Inn Select (246 rms)</v>
          </cell>
        </row>
        <row r="12">
          <cell r="A12">
            <v>1995</v>
          </cell>
          <cell r="B12">
            <v>460995</v>
          </cell>
          <cell r="C12">
            <v>0</v>
          </cell>
          <cell r="D12">
            <v>353342.995</v>
          </cell>
          <cell r="E12">
            <v>-1.6360078198348837E-2</v>
          </cell>
          <cell r="F12">
            <v>208938.86113999999</v>
          </cell>
          <cell r="G12">
            <v>-8.8251793329015005E-3</v>
          </cell>
          <cell r="H12">
            <v>76590.750279999993</v>
          </cell>
          <cell r="I12">
            <v>-6.3249840155013004E-3</v>
          </cell>
          <cell r="J12">
            <v>28810.87934</v>
          </cell>
          <cell r="K12">
            <v>-0.13139469984479657</v>
          </cell>
          <cell r="L12">
            <v>32128.244619999998</v>
          </cell>
          <cell r="M12">
            <v>6.0921627171137027E-2</v>
          </cell>
          <cell r="N12">
            <v>6874.2596200000007</v>
          </cell>
          <cell r="O12">
            <v>-0.12872969582128979</v>
          </cell>
          <cell r="P12">
            <v>0.7664790182106096</v>
          </cell>
          <cell r="Q12">
            <v>-1.274821852731578E-2</v>
          </cell>
          <cell r="R12">
            <v>79.932322958319858</v>
          </cell>
          <cell r="S12">
            <v>0.13383363331643627</v>
          </cell>
          <cell r="T12">
            <v>61.266448424386375</v>
          </cell>
          <cell r="U12">
            <v>0.11528402641146118</v>
          </cell>
          <cell r="V12" t="str">
            <v xml:space="preserve">  Occupancy</v>
          </cell>
          <cell r="W12">
            <v>0.63</v>
          </cell>
          <cell r="X12">
            <v>0.72</v>
          </cell>
          <cell r="Y12">
            <v>0.72299999999999998</v>
          </cell>
          <cell r="Z12">
            <v>0.73</v>
          </cell>
          <cell r="AA12">
            <v>0.68</v>
          </cell>
        </row>
        <row r="13">
          <cell r="A13">
            <v>1996</v>
          </cell>
          <cell r="B13">
            <v>512766</v>
          </cell>
          <cell r="C13">
            <v>0.11230273647219602</v>
          </cell>
          <cell r="D13">
            <v>361169.89799999999</v>
          </cell>
          <cell r="E13">
            <v>2.2151006559504527E-2</v>
          </cell>
          <cell r="F13">
            <v>216560.32388399995</v>
          </cell>
          <cell r="G13">
            <v>3.6476999551046552E-2</v>
          </cell>
          <cell r="H13">
            <v>60202.554563999998</v>
          </cell>
          <cell r="I13">
            <v>-0.21397095153250401</v>
          </cell>
          <cell r="J13">
            <v>34508.708939999997</v>
          </cell>
          <cell r="K13">
            <v>0.19776659826169674</v>
          </cell>
          <cell r="L13">
            <v>43280.628011999994</v>
          </cell>
          <cell r="M13">
            <v>0.34712084410169042</v>
          </cell>
          <cell r="N13">
            <v>6617.6826000000001</v>
          </cell>
          <cell r="O13">
            <v>-3.7324313334561099E-2</v>
          </cell>
          <cell r="P13">
            <v>0.70435617416131335</v>
          </cell>
          <cell r="Q13">
            <v>-6.2122844049296244E-2</v>
          </cell>
          <cell r="R13">
            <v>95.199388570971109</v>
          </cell>
          <cell r="S13">
            <v>0.19099989900971792</v>
          </cell>
          <cell r="T13">
            <v>67.054277116345474</v>
          </cell>
          <cell r="U13">
            <v>9.446979286064372E-2</v>
          </cell>
          <cell r="V13" t="str">
            <v xml:space="preserve">  Average Daily Rate</v>
          </cell>
          <cell r="W13">
            <v>80</v>
          </cell>
          <cell r="X13">
            <v>86</v>
          </cell>
          <cell r="Y13">
            <v>74.75</v>
          </cell>
          <cell r="Z13">
            <v>66</v>
          </cell>
          <cell r="AA13">
            <v>60</v>
          </cell>
          <cell r="AB13">
            <v>7.4569931825405236E-2</v>
          </cell>
        </row>
        <row r="14">
          <cell r="A14">
            <v>1997</v>
          </cell>
          <cell r="B14">
            <v>629625</v>
          </cell>
          <cell r="C14">
            <v>0.22789927569300628</v>
          </cell>
          <cell r="D14">
            <v>406346.47</v>
          </cell>
          <cell r="E14">
            <v>0.12508399024992944</v>
          </cell>
          <cell r="F14">
            <v>239592.72767999998</v>
          </cell>
          <cell r="G14">
            <v>0.10635560283118761</v>
          </cell>
          <cell r="H14">
            <v>70608.525840000002</v>
          </cell>
          <cell r="I14">
            <v>0.17284933091896693</v>
          </cell>
          <cell r="J14">
            <v>45728.159220000001</v>
          </cell>
          <cell r="K14">
            <v>0.32511938651507277</v>
          </cell>
          <cell r="L14">
            <v>44118.407020000013</v>
          </cell>
          <cell r="M14">
            <v>1.935690507466159E-2</v>
          </cell>
          <cell r="N14">
            <v>6298.6502400000008</v>
          </cell>
          <cell r="O14">
            <v>-4.8209075485125097E-2</v>
          </cell>
          <cell r="P14">
            <v>0.64537855072463768</v>
          </cell>
          <cell r="Q14">
            <v>-5.8977623436675675E-2</v>
          </cell>
          <cell r="R14">
            <v>86.852130231622311</v>
          </cell>
          <cell r="S14">
            <v>-8.7681848220337311E-2</v>
          </cell>
          <cell r="T14">
            <v>56.052501936231899</v>
          </cell>
          <cell r="U14">
            <v>-0.16407268340279713</v>
          </cell>
          <cell r="V14" t="str">
            <v xml:space="preserve">  RevPAR</v>
          </cell>
          <cell r="W14">
            <v>50.4</v>
          </cell>
          <cell r="X14">
            <v>61.919999999999995</v>
          </cell>
          <cell r="Y14">
            <v>54.044249999999998</v>
          </cell>
          <cell r="Z14">
            <v>48.18</v>
          </cell>
          <cell r="AA14">
            <v>40.800000000000004</v>
          </cell>
          <cell r="AB14">
            <v>5.4247532817802181E-2</v>
          </cell>
        </row>
        <row r="15">
          <cell r="A15" t="str">
            <v>CAGR: 1993-97</v>
          </cell>
          <cell r="C15">
            <v>8.1051633167597253E-2</v>
          </cell>
          <cell r="E15">
            <v>4.9726346713029522E-2</v>
          </cell>
          <cell r="G15">
            <v>5.4645440207789109E-2</v>
          </cell>
          <cell r="I15">
            <v>-1.5024591980586074E-2</v>
          </cell>
          <cell r="K15">
            <v>8.9469496049648989E-2</v>
          </cell>
          <cell r="M15">
            <v>0.14095043073700506</v>
          </cell>
          <cell r="O15">
            <v>-4.2012261970250903E-2</v>
          </cell>
          <cell r="S15">
            <v>7.6468447622352886E-2</v>
          </cell>
          <cell r="U15">
            <v>4.5275966665772646E-2</v>
          </cell>
        </row>
        <row r="16">
          <cell r="A16" t="str">
            <v>YTD'96</v>
          </cell>
          <cell r="B16">
            <v>260475</v>
          </cell>
          <cell r="D16">
            <v>0</v>
          </cell>
          <cell r="F16">
            <v>0</v>
          </cell>
          <cell r="H16">
            <v>0</v>
          </cell>
          <cell r="J16">
            <v>0</v>
          </cell>
          <cell r="L16">
            <v>0</v>
          </cell>
          <cell r="N16">
            <v>0</v>
          </cell>
          <cell r="P16">
            <v>0</v>
          </cell>
          <cell r="Q16">
            <v>0</v>
          </cell>
          <cell r="R16">
            <v>0</v>
          </cell>
          <cell r="T16">
            <v>0</v>
          </cell>
        </row>
        <row r="17">
          <cell r="A17" t="str">
            <v>YTD'97</v>
          </cell>
          <cell r="B17">
            <v>260475</v>
          </cell>
          <cell r="C17">
            <v>0</v>
          </cell>
          <cell r="D17">
            <v>0</v>
          </cell>
          <cell r="E17">
            <v>0</v>
          </cell>
          <cell r="F17">
            <v>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row>
        <row r="18">
          <cell r="V18" t="str">
            <v>Marriott Norcross (222 rms)</v>
          </cell>
        </row>
        <row r="19">
          <cell r="V19" t="str">
            <v xml:space="preserve">  Occupancy</v>
          </cell>
          <cell r="W19">
            <v>0.73</v>
          </cell>
          <cell r="X19">
            <v>0.754</v>
          </cell>
          <cell r="Y19">
            <v>0.75</v>
          </cell>
          <cell r="Z19">
            <v>0.80300000000000005</v>
          </cell>
          <cell r="AA19">
            <v>0.75</v>
          </cell>
        </row>
        <row r="20">
          <cell r="A20" t="str">
            <v>Primary Market - Summary</v>
          </cell>
          <cell r="U20" t="str">
            <v>Northeast Atlanta Hilton - Norcross, GA</v>
          </cell>
          <cell r="V20" t="str">
            <v xml:space="preserve">  Average Daily Rate</v>
          </cell>
          <cell r="W20">
            <v>95</v>
          </cell>
          <cell r="X20">
            <v>100.67</v>
          </cell>
          <cell r="Y20">
            <v>81.75</v>
          </cell>
          <cell r="Z20">
            <v>68.25</v>
          </cell>
          <cell r="AA20">
            <v>62</v>
          </cell>
          <cell r="AB20">
            <v>0.1125844325872509</v>
          </cell>
        </row>
        <row r="21">
          <cell r="B21" t="str">
            <v>Market Supply</v>
          </cell>
          <cell r="D21" t="str">
            <v>Market Demand</v>
          </cell>
          <cell r="P21" t="str">
            <v>Market Statistics</v>
          </cell>
          <cell r="V21" t="str">
            <v xml:space="preserve">  RevPAR</v>
          </cell>
          <cell r="W21">
            <v>69.349999999999994</v>
          </cell>
          <cell r="X21">
            <v>75.905180000000001</v>
          </cell>
          <cell r="Y21">
            <v>61.3125</v>
          </cell>
          <cell r="Z21">
            <v>54.804750000000006</v>
          </cell>
          <cell r="AA21">
            <v>46.5</v>
          </cell>
          <cell r="AB21">
            <v>0.10509185536486403</v>
          </cell>
        </row>
        <row r="22">
          <cell r="B22" t="str">
            <v>Total</v>
          </cell>
          <cell r="D22" t="str">
            <v>Total</v>
          </cell>
          <cell r="F22" t="str">
            <v>Corp IBT</v>
          </cell>
          <cell r="H22" t="str">
            <v>Corp Grp</v>
          </cell>
          <cell r="J22" t="str">
            <v>Leis. Ind</v>
          </cell>
          <cell r="L22" t="str">
            <v>Leis. Grp</v>
          </cell>
          <cell r="N22" t="str">
            <v>Other</v>
          </cell>
          <cell r="R22" t="str">
            <v>Average</v>
          </cell>
          <cell r="V22" t="str">
            <v>Marriott Gwinnett Place (426 rms)</v>
          </cell>
        </row>
        <row r="23">
          <cell r="A23" t="str">
            <v>Year</v>
          </cell>
          <cell r="B23" t="str">
            <v>Roomnights</v>
          </cell>
          <cell r="C23" t="str">
            <v>%</v>
          </cell>
          <cell r="D23" t="str">
            <v>Roomnights</v>
          </cell>
          <cell r="E23" t="str">
            <v>%</v>
          </cell>
          <cell r="F23" t="str">
            <v>Roomnights</v>
          </cell>
          <cell r="G23" t="str">
            <v>%</v>
          </cell>
          <cell r="H23" t="str">
            <v>Roomnights</v>
          </cell>
          <cell r="I23" t="str">
            <v>%</v>
          </cell>
          <cell r="J23" t="str">
            <v>Roomnights</v>
          </cell>
          <cell r="K23" t="str">
            <v>%</v>
          </cell>
          <cell r="L23" t="str">
            <v>Roomnights</v>
          </cell>
          <cell r="M23" t="str">
            <v>%</v>
          </cell>
          <cell r="N23" t="str">
            <v>Roomnights</v>
          </cell>
          <cell r="O23" t="str">
            <v>%</v>
          </cell>
          <cell r="P23" t="str">
            <v>Occupancy</v>
          </cell>
          <cell r="Q23" t="str">
            <v>Pts.</v>
          </cell>
          <cell r="R23" t="str">
            <v>Rate</v>
          </cell>
          <cell r="S23" t="str">
            <v>%</v>
          </cell>
          <cell r="T23" t="str">
            <v>RevPAR</v>
          </cell>
          <cell r="U23" t="str">
            <v>%</v>
          </cell>
          <cell r="V23" t="str">
            <v xml:space="preserve">  Occupancy</v>
          </cell>
          <cell r="W23">
            <v>0.69</v>
          </cell>
          <cell r="X23">
            <v>0.69499999999999995</v>
          </cell>
          <cell r="Y23">
            <v>0.79500000000000004</v>
          </cell>
          <cell r="Z23">
            <v>0.79</v>
          </cell>
          <cell r="AA23">
            <v>0.74</v>
          </cell>
        </row>
        <row r="24">
          <cell r="A24">
            <v>1993</v>
          </cell>
          <cell r="B24">
            <v>460995</v>
          </cell>
          <cell r="D24">
            <v>334650.98</v>
          </cell>
          <cell r="F24">
            <v>193663.47243999998</v>
          </cell>
          <cell r="H24">
            <v>75016.292120000013</v>
          </cell>
          <cell r="J24">
            <v>32458.124319999999</v>
          </cell>
          <cell r="L24">
            <v>26034.708320000002</v>
          </cell>
          <cell r="N24">
            <v>7478.3828000000003</v>
          </cell>
          <cell r="P24">
            <v>0.72593190815518605</v>
          </cell>
          <cell r="R24">
            <v>64.680781107528816</v>
          </cell>
          <cell r="T24">
            <v>46.953842850356303</v>
          </cell>
          <cell r="V24" t="str">
            <v xml:space="preserve">  Average Daily Rate</v>
          </cell>
          <cell r="W24">
            <v>93</v>
          </cell>
          <cell r="X24">
            <v>105</v>
          </cell>
          <cell r="Y24">
            <v>85</v>
          </cell>
          <cell r="Z24">
            <v>78</v>
          </cell>
          <cell r="AA24">
            <v>73</v>
          </cell>
          <cell r="AB24">
            <v>6.2404794899502111E-2</v>
          </cell>
        </row>
        <row r="25">
          <cell r="A25">
            <v>1994</v>
          </cell>
          <cell r="B25">
            <v>460995</v>
          </cell>
          <cell r="C25">
            <v>0</v>
          </cell>
          <cell r="D25">
            <v>359219.85999999993</v>
          </cell>
          <cell r="E25">
            <v>7.3416429260120264E-2</v>
          </cell>
          <cell r="F25">
            <v>210799.20190000001</v>
          </cell>
          <cell r="G25">
            <v>8.8481990145606648E-2</v>
          </cell>
          <cell r="H25">
            <v>77078.269100000005</v>
          </cell>
          <cell r="I25">
            <v>2.7487055434592067E-2</v>
          </cell>
          <cell r="J25">
            <v>33169.126799999998</v>
          </cell>
          <cell r="K25">
            <v>2.1905223881402591E-2</v>
          </cell>
          <cell r="L25">
            <v>30283.334600000002</v>
          </cell>
          <cell r="M25">
            <v>0.16319085383169751</v>
          </cell>
          <cell r="N25">
            <v>7889.9276</v>
          </cell>
          <cell r="O25">
            <v>5.5031256222936253E-2</v>
          </cell>
          <cell r="P25">
            <v>0.77922723673792538</v>
          </cell>
          <cell r="Q25">
            <v>5.3295328582739332E-2</v>
          </cell>
          <cell r="R25">
            <v>70.497399803284836</v>
          </cell>
          <cell r="S25">
            <v>8.9928083677377924E-2</v>
          </cell>
          <cell r="T25">
            <v>54.933494045922409</v>
          </cell>
          <cell r="U25">
            <v>0.16994671173129672</v>
          </cell>
          <cell r="V25" t="str">
            <v xml:space="preserve">  RevPAR</v>
          </cell>
          <cell r="W25">
            <v>64.17</v>
          </cell>
          <cell r="X25">
            <v>72.974999999999994</v>
          </cell>
          <cell r="Y25">
            <v>67.575000000000003</v>
          </cell>
          <cell r="Z25">
            <v>61.620000000000005</v>
          </cell>
          <cell r="AA25">
            <v>54.019999999999996</v>
          </cell>
          <cell r="AB25">
            <v>4.3985255054288394E-2</v>
          </cell>
        </row>
        <row r="26">
          <cell r="A26">
            <v>1995</v>
          </cell>
          <cell r="B26">
            <v>460995</v>
          </cell>
          <cell r="C26">
            <v>0</v>
          </cell>
          <cell r="D26">
            <v>353342.995</v>
          </cell>
          <cell r="E26">
            <v>-1.6360078198348837E-2</v>
          </cell>
          <cell r="F26">
            <v>208938.86113999999</v>
          </cell>
          <cell r="G26">
            <v>-8.8251793329015005E-3</v>
          </cell>
          <cell r="H26">
            <v>76590.750279999993</v>
          </cell>
          <cell r="I26">
            <v>-6.3249840155013004E-3</v>
          </cell>
          <cell r="J26">
            <v>28810.87934</v>
          </cell>
          <cell r="K26">
            <v>-0.13139469984479657</v>
          </cell>
          <cell r="L26">
            <v>32128.244619999998</v>
          </cell>
          <cell r="M26">
            <v>6.0921627171137027E-2</v>
          </cell>
          <cell r="N26">
            <v>6874.2596200000007</v>
          </cell>
          <cell r="O26">
            <v>-0.12872969582128979</v>
          </cell>
          <cell r="P26">
            <v>0.7664790182106096</v>
          </cell>
          <cell r="Q26">
            <v>-1.274821852731578E-2</v>
          </cell>
          <cell r="R26">
            <v>79.932322958319858</v>
          </cell>
          <cell r="S26">
            <v>0.13383363331643627</v>
          </cell>
          <cell r="T26">
            <v>61.266448424386375</v>
          </cell>
          <cell r="U26">
            <v>0.11528402641146118</v>
          </cell>
          <cell r="V26" t="str">
            <v>Hampton Inn Norcross (149 rms)</v>
          </cell>
        </row>
        <row r="27">
          <cell r="A27">
            <v>1996</v>
          </cell>
          <cell r="B27">
            <v>512766</v>
          </cell>
          <cell r="C27">
            <v>0.11230273647219602</v>
          </cell>
          <cell r="D27">
            <v>361169.89799999999</v>
          </cell>
          <cell r="E27">
            <v>2.2151006559504527E-2</v>
          </cell>
          <cell r="F27">
            <v>216560.32388399995</v>
          </cell>
          <cell r="G27">
            <v>3.6476999551046552E-2</v>
          </cell>
          <cell r="H27">
            <v>60202.554563999998</v>
          </cell>
          <cell r="I27">
            <v>-0.21397095153250401</v>
          </cell>
          <cell r="J27">
            <v>34508.708939999997</v>
          </cell>
          <cell r="K27">
            <v>0.19776659826169674</v>
          </cell>
          <cell r="L27">
            <v>43280.628011999994</v>
          </cell>
          <cell r="M27">
            <v>0.34712084410169042</v>
          </cell>
          <cell r="N27">
            <v>6617.6826000000001</v>
          </cell>
          <cell r="O27">
            <v>-3.7324313334561099E-2</v>
          </cell>
          <cell r="P27">
            <v>0.70435617416131335</v>
          </cell>
          <cell r="Q27">
            <v>-6.2122844049296244E-2</v>
          </cell>
          <cell r="R27">
            <v>95.199388570971109</v>
          </cell>
          <cell r="S27">
            <v>0.19099989900971792</v>
          </cell>
          <cell r="T27">
            <v>67.054277116345474</v>
          </cell>
          <cell r="U27">
            <v>9.446979286064372E-2</v>
          </cell>
          <cell r="V27" t="str">
            <v xml:space="preserve">  Occupancy</v>
          </cell>
          <cell r="W27">
            <v>0.54</v>
          </cell>
          <cell r="X27">
            <v>0.39</v>
          </cell>
          <cell r="Y27">
            <v>0</v>
          </cell>
          <cell r="Z27">
            <v>0</v>
          </cell>
          <cell r="AA27">
            <v>0</v>
          </cell>
        </row>
        <row r="28">
          <cell r="A28">
            <v>1997</v>
          </cell>
          <cell r="B28">
            <v>629625</v>
          </cell>
          <cell r="C28">
            <v>0.22789927569300628</v>
          </cell>
          <cell r="D28">
            <v>406346.47</v>
          </cell>
          <cell r="E28">
            <v>0.12508399024992944</v>
          </cell>
          <cell r="F28">
            <v>239592.72767999998</v>
          </cell>
          <cell r="G28">
            <v>0.10635560283118761</v>
          </cell>
          <cell r="H28">
            <v>70608.525840000002</v>
          </cell>
          <cell r="I28">
            <v>0.17284933091896693</v>
          </cell>
          <cell r="J28">
            <v>45728.159220000001</v>
          </cell>
          <cell r="K28">
            <v>0.32511938651507277</v>
          </cell>
          <cell r="L28">
            <v>44118.407020000013</v>
          </cell>
          <cell r="M28">
            <v>1.935690507466159E-2</v>
          </cell>
          <cell r="N28">
            <v>6298.6502400000008</v>
          </cell>
          <cell r="O28">
            <v>-4.8209075485125097E-2</v>
          </cell>
          <cell r="P28">
            <v>0.64537855072463768</v>
          </cell>
          <cell r="Q28">
            <v>-5.8977623436675675E-2</v>
          </cell>
          <cell r="R28">
            <v>86.852130231622311</v>
          </cell>
          <cell r="S28">
            <v>-8.7681848220337311E-2</v>
          </cell>
          <cell r="T28">
            <v>56.052501936231899</v>
          </cell>
          <cell r="U28">
            <v>-0.16407268340279713</v>
          </cell>
          <cell r="V28" t="str">
            <v xml:space="preserve">  Average Daily Rate</v>
          </cell>
          <cell r="W28">
            <v>65</v>
          </cell>
          <cell r="X28">
            <v>65.599999999999994</v>
          </cell>
          <cell r="Y28">
            <v>0</v>
          </cell>
          <cell r="Z28">
            <v>0</v>
          </cell>
          <cell r="AA28">
            <v>0</v>
          </cell>
          <cell r="AB28">
            <v>-9.1463414634146336E-3</v>
          </cell>
        </row>
        <row r="29">
          <cell r="A29" t="str">
            <v>CAGR: 1993-97</v>
          </cell>
          <cell r="C29">
            <v>8.1051633167597253E-2</v>
          </cell>
          <cell r="E29">
            <v>4.9726346713029522E-2</v>
          </cell>
          <cell r="G29">
            <v>5.4645440207789109E-2</v>
          </cell>
          <cell r="I29">
            <v>-1.5024591980586074E-2</v>
          </cell>
          <cell r="K29">
            <v>8.9469496049648989E-2</v>
          </cell>
          <cell r="M29">
            <v>0.14095043073700506</v>
          </cell>
          <cell r="O29">
            <v>-4.2012261970250903E-2</v>
          </cell>
          <cell r="S29">
            <v>7.6468447622352886E-2</v>
          </cell>
          <cell r="U29">
            <v>4.5275966665772646E-2</v>
          </cell>
          <cell r="V29" t="str">
            <v xml:space="preserve">  RevPAR</v>
          </cell>
          <cell r="W29">
            <v>35.1</v>
          </cell>
          <cell r="X29">
            <v>25.584</v>
          </cell>
          <cell r="Y29">
            <v>0</v>
          </cell>
          <cell r="Z29">
            <v>0</v>
          </cell>
          <cell r="AA29">
            <v>0</v>
          </cell>
          <cell r="AB29">
            <v>0.37195121951219523</v>
          </cell>
        </row>
        <row r="30">
          <cell r="V30" t="str">
            <v>Marriott Courtyard Norcross (131 rms)</v>
          </cell>
        </row>
        <row r="31">
          <cell r="A31" t="str">
            <v>Secondary Market - Summary</v>
          </cell>
          <cell r="U31" t="str">
            <v>Northeast Atlanta Hilton - Norcross, GA</v>
          </cell>
          <cell r="V31" t="str">
            <v xml:space="preserve">  Occupancy</v>
          </cell>
          <cell r="W31">
            <v>0.7</v>
          </cell>
          <cell r="X31">
            <v>0.76800000000000002</v>
          </cell>
          <cell r="Y31">
            <v>0.82699999999999996</v>
          </cell>
          <cell r="Z31">
            <v>0.81799999999999995</v>
          </cell>
          <cell r="AA31">
            <v>0.76</v>
          </cell>
        </row>
        <row r="32">
          <cell r="B32" t="str">
            <v>Market Supply</v>
          </cell>
          <cell r="D32" t="str">
            <v>Market Demand</v>
          </cell>
          <cell r="P32" t="str">
            <v>Market Statistics</v>
          </cell>
          <cell r="V32" t="str">
            <v xml:space="preserve">  Average Daily Rate</v>
          </cell>
          <cell r="W32">
            <v>72</v>
          </cell>
          <cell r="X32">
            <v>84.54</v>
          </cell>
          <cell r="Y32">
            <v>70.38</v>
          </cell>
          <cell r="Z32">
            <v>66.16</v>
          </cell>
          <cell r="AA32">
            <v>60</v>
          </cell>
          <cell r="AB32">
            <v>4.6635139392107026E-2</v>
          </cell>
        </row>
        <row r="33">
          <cell r="B33" t="str">
            <v>Total</v>
          </cell>
          <cell r="D33" t="str">
            <v>Total</v>
          </cell>
          <cell r="F33" t="str">
            <v>Corp IBT</v>
          </cell>
          <cell r="H33" t="str">
            <v>Corp Grp</v>
          </cell>
          <cell r="J33" t="str">
            <v>Leis. Ind</v>
          </cell>
          <cell r="L33" t="str">
            <v>Leis. Grp</v>
          </cell>
          <cell r="N33" t="str">
            <v>Other</v>
          </cell>
          <cell r="R33" t="str">
            <v>Average</v>
          </cell>
          <cell r="V33" t="str">
            <v xml:space="preserve">  RevPAR</v>
          </cell>
          <cell r="W33">
            <v>50.4</v>
          </cell>
          <cell r="X33">
            <v>64.926720000000003</v>
          </cell>
          <cell r="Y33">
            <v>58.204259999999991</v>
          </cell>
          <cell r="Z33">
            <v>54.118879999999997</v>
          </cell>
          <cell r="AA33">
            <v>45.6</v>
          </cell>
          <cell r="AB33">
            <v>2.5336513577817982E-2</v>
          </cell>
        </row>
        <row r="34">
          <cell r="A34" t="str">
            <v>Year</v>
          </cell>
          <cell r="B34" t="str">
            <v>Roomnights</v>
          </cell>
          <cell r="C34" t="str">
            <v>%</v>
          </cell>
          <cell r="D34" t="str">
            <v>Roomnights</v>
          </cell>
          <cell r="E34" t="str">
            <v>%</v>
          </cell>
          <cell r="F34" t="str">
            <v>Roomnights</v>
          </cell>
          <cell r="G34" t="str">
            <v>%</v>
          </cell>
          <cell r="H34" t="str">
            <v>Roomnights</v>
          </cell>
          <cell r="I34" t="str">
            <v>%</v>
          </cell>
          <cell r="J34" t="str">
            <v>Roomnights</v>
          </cell>
          <cell r="K34" t="str">
            <v>%</v>
          </cell>
          <cell r="L34" t="str">
            <v>Roomnights</v>
          </cell>
          <cell r="M34" t="str">
            <v>%</v>
          </cell>
          <cell r="N34" t="str">
            <v>Roomnights</v>
          </cell>
          <cell r="O34" t="str">
            <v>%</v>
          </cell>
          <cell r="P34" t="str">
            <v>Occupancy</v>
          </cell>
          <cell r="Q34" t="str">
            <v>Pts.</v>
          </cell>
          <cell r="R34" t="str">
            <v>Rate</v>
          </cell>
          <cell r="S34" t="str">
            <v>%</v>
          </cell>
          <cell r="T34" t="str">
            <v>RevPAR</v>
          </cell>
          <cell r="U34" t="str">
            <v>%</v>
          </cell>
          <cell r="V34" t="str">
            <v>Homewood Suites Norcross (92 rms)</v>
          </cell>
        </row>
        <row r="35">
          <cell r="A35">
            <v>1993</v>
          </cell>
          <cell r="B35">
            <v>0</v>
          </cell>
          <cell r="D35">
            <v>0</v>
          </cell>
          <cell r="F35">
            <v>0</v>
          </cell>
          <cell r="H35">
            <v>0</v>
          </cell>
          <cell r="J35">
            <v>0</v>
          </cell>
          <cell r="L35">
            <v>0</v>
          </cell>
          <cell r="N35">
            <v>0</v>
          </cell>
          <cell r="P35" t="e">
            <v>#DIV/0!</v>
          </cell>
          <cell r="R35">
            <v>0</v>
          </cell>
          <cell r="T35" t="e">
            <v>#DIV/0!</v>
          </cell>
          <cell r="V35" t="str">
            <v xml:space="preserve">  Occupancy</v>
          </cell>
          <cell r="W35">
            <v>0.75</v>
          </cell>
          <cell r="X35">
            <v>0.77</v>
          </cell>
          <cell r="Y35">
            <v>0.79500000000000004</v>
          </cell>
          <cell r="Z35">
            <v>0.82</v>
          </cell>
          <cell r="AA35">
            <v>0.77</v>
          </cell>
        </row>
        <row r="36">
          <cell r="A36">
            <v>1994</v>
          </cell>
          <cell r="B36">
            <v>0</v>
          </cell>
          <cell r="C36" t="str">
            <v xml:space="preserve"> </v>
          </cell>
          <cell r="D36">
            <v>0</v>
          </cell>
          <cell r="E36">
            <v>0</v>
          </cell>
          <cell r="F36">
            <v>0</v>
          </cell>
          <cell r="G36">
            <v>0</v>
          </cell>
          <cell r="H36">
            <v>0</v>
          </cell>
          <cell r="I36">
            <v>0</v>
          </cell>
          <cell r="J36">
            <v>0</v>
          </cell>
          <cell r="K36">
            <v>0</v>
          </cell>
          <cell r="L36">
            <v>0</v>
          </cell>
          <cell r="M36">
            <v>0</v>
          </cell>
          <cell r="N36">
            <v>0</v>
          </cell>
          <cell r="O36">
            <v>0</v>
          </cell>
          <cell r="P36" t="e">
            <v>#DIV/0!</v>
          </cell>
          <cell r="Q36" t="e">
            <v>#DIV/0!</v>
          </cell>
          <cell r="R36">
            <v>0</v>
          </cell>
          <cell r="S36">
            <v>0</v>
          </cell>
          <cell r="T36" t="e">
            <v>#DIV/0!</v>
          </cell>
          <cell r="U36" t="e">
            <v>#DIV/0!</v>
          </cell>
          <cell r="V36" t="str">
            <v xml:space="preserve">  Average Daily Rate</v>
          </cell>
          <cell r="W36">
            <v>98</v>
          </cell>
          <cell r="X36">
            <v>98.05</v>
          </cell>
          <cell r="Y36">
            <v>86.25</v>
          </cell>
          <cell r="Z36">
            <v>78.25</v>
          </cell>
          <cell r="AA36">
            <v>70</v>
          </cell>
          <cell r="AB36">
            <v>8.7757305937283772E-2</v>
          </cell>
        </row>
        <row r="37">
          <cell r="A37">
            <v>1995</v>
          </cell>
          <cell r="B37">
            <v>0</v>
          </cell>
          <cell r="C37" t="str">
            <v xml:space="preserve"> </v>
          </cell>
          <cell r="D37">
            <v>0</v>
          </cell>
          <cell r="E37">
            <v>0</v>
          </cell>
          <cell r="F37">
            <v>0</v>
          </cell>
          <cell r="G37">
            <v>0</v>
          </cell>
          <cell r="H37">
            <v>0</v>
          </cell>
          <cell r="I37">
            <v>0</v>
          </cell>
          <cell r="J37">
            <v>0</v>
          </cell>
          <cell r="K37">
            <v>0</v>
          </cell>
          <cell r="L37">
            <v>0</v>
          </cell>
          <cell r="M37">
            <v>0</v>
          </cell>
          <cell r="N37">
            <v>0</v>
          </cell>
          <cell r="O37">
            <v>0</v>
          </cell>
          <cell r="P37" t="e">
            <v>#DIV/0!</v>
          </cell>
          <cell r="Q37" t="e">
            <v>#DIV/0!</v>
          </cell>
          <cell r="R37">
            <v>0</v>
          </cell>
          <cell r="S37">
            <v>0</v>
          </cell>
          <cell r="T37" t="e">
            <v>#DIV/0!</v>
          </cell>
          <cell r="U37" t="e">
            <v>#DIV/0!</v>
          </cell>
          <cell r="V37" t="str">
            <v xml:space="preserve">  RevPAR</v>
          </cell>
          <cell r="W37">
            <v>73.5</v>
          </cell>
          <cell r="X37">
            <v>75.498499999999993</v>
          </cell>
          <cell r="Y37">
            <v>68.568750000000009</v>
          </cell>
          <cell r="Z37">
            <v>64.164999999999992</v>
          </cell>
          <cell r="AA37">
            <v>53.9</v>
          </cell>
          <cell r="AB37">
            <v>8.0624086462433436E-2</v>
          </cell>
        </row>
        <row r="38">
          <cell r="A38">
            <v>1996</v>
          </cell>
          <cell r="B38">
            <v>0</v>
          </cell>
          <cell r="C38" t="str">
            <v xml:space="preserve"> </v>
          </cell>
          <cell r="D38">
            <v>0</v>
          </cell>
          <cell r="E38">
            <v>0</v>
          </cell>
          <cell r="F38">
            <v>0</v>
          </cell>
          <cell r="G38">
            <v>0</v>
          </cell>
          <cell r="H38">
            <v>0</v>
          </cell>
          <cell r="I38">
            <v>0</v>
          </cell>
          <cell r="J38">
            <v>0</v>
          </cell>
          <cell r="K38">
            <v>0</v>
          </cell>
          <cell r="L38">
            <v>0</v>
          </cell>
          <cell r="M38">
            <v>0</v>
          </cell>
          <cell r="N38">
            <v>0</v>
          </cell>
          <cell r="O38">
            <v>0</v>
          </cell>
          <cell r="P38" t="e">
            <v>#DIV/0!</v>
          </cell>
          <cell r="Q38" t="e">
            <v>#DIV/0!</v>
          </cell>
          <cell r="R38">
            <v>0</v>
          </cell>
          <cell r="S38">
            <v>0</v>
          </cell>
          <cell r="T38" t="e">
            <v>#DIV/0!</v>
          </cell>
          <cell r="U38" t="e">
            <v>#DIV/0!</v>
          </cell>
          <cell r="V38" t="str">
            <v>Amerisuites (128 rms)</v>
          </cell>
        </row>
        <row r="39">
          <cell r="A39">
            <v>1997</v>
          </cell>
          <cell r="B39">
            <v>0</v>
          </cell>
          <cell r="C39" t="str">
            <v xml:space="preserve"> </v>
          </cell>
          <cell r="D39">
            <v>0</v>
          </cell>
          <cell r="E39">
            <v>0</v>
          </cell>
          <cell r="F39">
            <v>0</v>
          </cell>
          <cell r="G39">
            <v>0</v>
          </cell>
          <cell r="H39">
            <v>0</v>
          </cell>
          <cell r="I39">
            <v>0</v>
          </cell>
          <cell r="J39">
            <v>0</v>
          </cell>
          <cell r="K39">
            <v>0</v>
          </cell>
          <cell r="L39">
            <v>0</v>
          </cell>
          <cell r="M39">
            <v>0</v>
          </cell>
          <cell r="N39">
            <v>0</v>
          </cell>
          <cell r="O39">
            <v>0</v>
          </cell>
          <cell r="P39" t="e">
            <v>#DIV/0!</v>
          </cell>
          <cell r="Q39" t="e">
            <v>#DIV/0!</v>
          </cell>
          <cell r="R39">
            <v>0</v>
          </cell>
          <cell r="S39">
            <v>0</v>
          </cell>
          <cell r="T39" t="e">
            <v>#DIV/0!</v>
          </cell>
          <cell r="U39" t="e">
            <v>#DIV/0!</v>
          </cell>
          <cell r="V39" t="str">
            <v xml:space="preserve">  Occupancy</v>
          </cell>
          <cell r="W39">
            <v>0.55000000000000004</v>
          </cell>
          <cell r="X39">
            <v>0</v>
          </cell>
          <cell r="Y39">
            <v>0</v>
          </cell>
          <cell r="Z39">
            <v>0</v>
          </cell>
          <cell r="AA39">
            <v>0</v>
          </cell>
        </row>
        <row r="40">
          <cell r="A40" t="str">
            <v>CAGR: 1993-97</v>
          </cell>
          <cell r="C40">
            <v>0</v>
          </cell>
          <cell r="E40">
            <v>0</v>
          </cell>
          <cell r="G40">
            <v>0</v>
          </cell>
          <cell r="I40">
            <v>0</v>
          </cell>
          <cell r="K40">
            <v>0</v>
          </cell>
          <cell r="M40">
            <v>0</v>
          </cell>
          <cell r="O40">
            <v>0</v>
          </cell>
          <cell r="S40">
            <v>0</v>
          </cell>
          <cell r="U40" t="e">
            <v>#DIV/0!</v>
          </cell>
          <cell r="V40" t="str">
            <v xml:space="preserve">  Average Daily Rate</v>
          </cell>
          <cell r="W40">
            <v>81.42</v>
          </cell>
          <cell r="X40">
            <v>0</v>
          </cell>
          <cell r="Y40">
            <v>0</v>
          </cell>
          <cell r="Z40">
            <v>0</v>
          </cell>
          <cell r="AA40">
            <v>0</v>
          </cell>
          <cell r="AB40">
            <v>0</v>
          </cell>
        </row>
        <row r="41">
          <cell r="V41" t="str">
            <v xml:space="preserve">  RevPAR</v>
          </cell>
          <cell r="W41">
            <v>44.781000000000006</v>
          </cell>
          <cell r="X41">
            <v>0</v>
          </cell>
          <cell r="Y41">
            <v>0</v>
          </cell>
          <cell r="Z41">
            <v>0</v>
          </cell>
          <cell r="AA41">
            <v>0</v>
          </cell>
          <cell r="AB41">
            <v>0</v>
          </cell>
        </row>
        <row r="42">
          <cell r="A42" t="str">
            <v xml:space="preserve">  Overall Market Segmentation</v>
          </cell>
          <cell r="H42" t="str">
            <v xml:space="preserve">  Primary Market Segmentation</v>
          </cell>
          <cell r="O42" t="str">
            <v xml:space="preserve">  Secondary Market Segmentation</v>
          </cell>
          <cell r="V42" t="str">
            <v>Wingate Inn (59 rms)</v>
          </cell>
        </row>
        <row r="43">
          <cell r="A43" t="str">
            <v xml:space="preserve">  Segment</v>
          </cell>
          <cell r="C43">
            <v>1997</v>
          </cell>
          <cell r="D43">
            <v>1996</v>
          </cell>
          <cell r="E43">
            <v>1995</v>
          </cell>
          <cell r="F43">
            <v>1994</v>
          </cell>
          <cell r="G43">
            <v>1993</v>
          </cell>
          <cell r="H43" t="str">
            <v xml:space="preserve">  Segment</v>
          </cell>
          <cell r="J43">
            <v>1997</v>
          </cell>
          <cell r="K43">
            <v>1996</v>
          </cell>
          <cell r="L43">
            <v>1995</v>
          </cell>
          <cell r="M43">
            <v>1994</v>
          </cell>
          <cell r="N43">
            <v>1993</v>
          </cell>
          <cell r="O43" t="str">
            <v xml:space="preserve">  Segment</v>
          </cell>
          <cell r="Q43">
            <v>1997</v>
          </cell>
          <cell r="R43">
            <v>1996</v>
          </cell>
          <cell r="S43">
            <v>1995</v>
          </cell>
          <cell r="T43">
            <v>1994</v>
          </cell>
          <cell r="U43">
            <v>1993</v>
          </cell>
          <cell r="V43" t="str">
            <v xml:space="preserve">  Occupancy</v>
          </cell>
          <cell r="W43">
            <v>0.31</v>
          </cell>
          <cell r="X43">
            <v>0</v>
          </cell>
          <cell r="Y43">
            <v>0</v>
          </cell>
          <cell r="Z43">
            <v>0</v>
          </cell>
          <cell r="AA43">
            <v>0</v>
          </cell>
        </row>
        <row r="44">
          <cell r="A44" t="str">
            <v xml:space="preserve">  Corp IBT</v>
          </cell>
          <cell r="C44">
            <v>0.58962669881197682</v>
          </cell>
          <cell r="D44">
            <v>0.5996078994490287</v>
          </cell>
          <cell r="E44">
            <v>0.59132023019163005</v>
          </cell>
          <cell r="F44">
            <v>0.58682502103307999</v>
          </cell>
          <cell r="G44">
            <v>0.57870283971676995</v>
          </cell>
          <cell r="H44" t="str">
            <v xml:space="preserve">  Corp IBT</v>
          </cell>
          <cell r="J44">
            <v>0.58962669881197682</v>
          </cell>
          <cell r="K44">
            <v>0.5996078994490287</v>
          </cell>
          <cell r="L44">
            <v>0.59132023019163005</v>
          </cell>
          <cell r="M44">
            <v>0.58682502103307999</v>
          </cell>
          <cell r="N44">
            <v>0.57870283971676995</v>
          </cell>
          <cell r="O44" t="str">
            <v xml:space="preserve">  Corp IBT</v>
          </cell>
          <cell r="Q44">
            <v>0</v>
          </cell>
          <cell r="R44">
            <v>0</v>
          </cell>
          <cell r="S44">
            <v>0</v>
          </cell>
          <cell r="T44">
            <v>0</v>
          </cell>
          <cell r="U44">
            <v>0</v>
          </cell>
          <cell r="V44" t="str">
            <v xml:space="preserve">  Average Daily Rate</v>
          </cell>
          <cell r="W44">
            <v>67</v>
          </cell>
          <cell r="X44">
            <v>0</v>
          </cell>
          <cell r="Y44">
            <v>0</v>
          </cell>
          <cell r="Z44">
            <v>0</v>
          </cell>
          <cell r="AA44">
            <v>0</v>
          </cell>
          <cell r="AB44">
            <v>0</v>
          </cell>
        </row>
        <row r="45">
          <cell r="A45" t="str">
            <v xml:space="preserve">  Corp Grp</v>
          </cell>
          <cell r="C45">
            <v>0.17376433918572001</v>
          </cell>
          <cell r="D45">
            <v>0.16668763066184436</v>
          </cell>
          <cell r="E45">
            <v>0.21676034720880769</v>
          </cell>
          <cell r="F45">
            <v>0.21457129096370123</v>
          </cell>
          <cell r="G45">
            <v>0.2241627743627107</v>
          </cell>
          <cell r="H45" t="str">
            <v xml:space="preserve">  Corp Grp</v>
          </cell>
          <cell r="J45">
            <v>0.17376433918572001</v>
          </cell>
          <cell r="K45">
            <v>0.16668763066184436</v>
          </cell>
          <cell r="L45">
            <v>0.21676034720880769</v>
          </cell>
          <cell r="M45">
            <v>0.21457129096370123</v>
          </cell>
          <cell r="N45">
            <v>0.2241627743627107</v>
          </cell>
          <cell r="O45" t="str">
            <v xml:space="preserve">  Corp Grp</v>
          </cell>
          <cell r="Q45">
            <v>0</v>
          </cell>
          <cell r="R45">
            <v>0</v>
          </cell>
          <cell r="S45">
            <v>0</v>
          </cell>
          <cell r="T45">
            <v>0</v>
          </cell>
          <cell r="U45">
            <v>0</v>
          </cell>
          <cell r="V45" t="str">
            <v xml:space="preserve">  RevPAR</v>
          </cell>
          <cell r="W45">
            <v>20.77</v>
          </cell>
          <cell r="X45">
            <v>0</v>
          </cell>
          <cell r="Y45">
            <v>0</v>
          </cell>
          <cell r="Z45">
            <v>0</v>
          </cell>
          <cell r="AA45">
            <v>0</v>
          </cell>
          <cell r="AB45">
            <v>0</v>
          </cell>
        </row>
        <row r="46">
          <cell r="A46" t="str">
            <v xml:space="preserve">  Leis. Ind</v>
          </cell>
          <cell r="C46">
            <v>0.11253489963872457</v>
          </cell>
          <cell r="D46">
            <v>9.5547024076740747E-2</v>
          </cell>
          <cell r="E46">
            <v>8.1537994944543904E-2</v>
          </cell>
          <cell r="F46">
            <v>9.233656179254679E-2</v>
          </cell>
          <cell r="G46">
            <v>9.6990973461365634E-2</v>
          </cell>
          <cell r="H46" t="str">
            <v xml:space="preserve">  Leis. Ind</v>
          </cell>
          <cell r="J46">
            <v>0.11253489963872457</v>
          </cell>
          <cell r="K46">
            <v>9.5547024076740747E-2</v>
          </cell>
          <cell r="L46">
            <v>8.1537994944543904E-2</v>
          </cell>
          <cell r="M46">
            <v>9.233656179254679E-2</v>
          </cell>
          <cell r="N46">
            <v>9.6990973461365634E-2</v>
          </cell>
          <cell r="O46" t="str">
            <v xml:space="preserve">  Leis. Ind</v>
          </cell>
          <cell r="Q46">
            <v>0</v>
          </cell>
          <cell r="R46">
            <v>0</v>
          </cell>
          <cell r="S46">
            <v>0</v>
          </cell>
          <cell r="T46">
            <v>0</v>
          </cell>
          <cell r="U46">
            <v>0</v>
          </cell>
          <cell r="V46" t="str">
            <v>Comp9</v>
          </cell>
        </row>
        <row r="47">
          <cell r="A47" t="str">
            <v xml:space="preserve">  Leis. Grp</v>
          </cell>
          <cell r="C47">
            <v>0.10857337340718136</v>
          </cell>
          <cell r="D47">
            <v>0.11983453840330845</v>
          </cell>
          <cell r="E47">
            <v>9.0926507882234928E-2</v>
          </cell>
          <cell r="F47">
            <v>8.4303063310586471E-2</v>
          </cell>
          <cell r="G47">
            <v>7.7796599669303232E-2</v>
          </cell>
          <cell r="H47" t="str">
            <v xml:space="preserve">  Leis. Grp</v>
          </cell>
          <cell r="J47">
            <v>0.10857337340718136</v>
          </cell>
          <cell r="K47">
            <v>0.11983453840330845</v>
          </cell>
          <cell r="L47">
            <v>9.0926507882234928E-2</v>
          </cell>
          <cell r="M47">
            <v>8.4303063310586471E-2</v>
          </cell>
          <cell r="N47">
            <v>7.7796599669303232E-2</v>
          </cell>
          <cell r="O47" t="str">
            <v xml:space="preserve">  Leis. Grp</v>
          </cell>
          <cell r="Q47">
            <v>0</v>
          </cell>
          <cell r="R47">
            <v>0</v>
          </cell>
          <cell r="S47">
            <v>0</v>
          </cell>
          <cell r="T47">
            <v>0</v>
          </cell>
          <cell r="U47">
            <v>0</v>
          </cell>
          <cell r="V47" t="str">
            <v xml:space="preserve">  Occupancy</v>
          </cell>
          <cell r="W47">
            <v>0</v>
          </cell>
          <cell r="X47">
            <v>0</v>
          </cell>
          <cell r="Y47">
            <v>0</v>
          </cell>
          <cell r="Z47">
            <v>0</v>
          </cell>
          <cell r="AA47">
            <v>0</v>
          </cell>
        </row>
        <row r="48">
          <cell r="A48" t="str">
            <v xml:space="preserve">  Other</v>
          </cell>
          <cell r="C48">
            <v>1.5500688956397238E-2</v>
          </cell>
          <cell r="D48">
            <v>1.8322907409077598E-2</v>
          </cell>
          <cell r="E48">
            <v>1.9454919772783383E-2</v>
          </cell>
          <cell r="F48">
            <v>2.1964062900085762E-2</v>
          </cell>
          <cell r="G48">
            <v>2.2346812789850491E-2</v>
          </cell>
          <cell r="H48" t="str">
            <v xml:space="preserve">  Other</v>
          </cell>
          <cell r="J48">
            <v>1.5500688956397238E-2</v>
          </cell>
          <cell r="K48">
            <v>1.8322907409077598E-2</v>
          </cell>
          <cell r="L48">
            <v>1.9454919772783383E-2</v>
          </cell>
          <cell r="M48">
            <v>2.1964062900085762E-2</v>
          </cell>
          <cell r="N48">
            <v>2.2346812789850491E-2</v>
          </cell>
          <cell r="O48" t="str">
            <v xml:space="preserve">  Other</v>
          </cell>
          <cell r="Q48">
            <v>0</v>
          </cell>
          <cell r="R48">
            <v>0</v>
          </cell>
          <cell r="S48">
            <v>0</v>
          </cell>
          <cell r="T48">
            <v>0</v>
          </cell>
          <cell r="U48">
            <v>0</v>
          </cell>
          <cell r="V48" t="str">
            <v xml:space="preserve">  Average Daily Rate</v>
          </cell>
          <cell r="W48">
            <v>0</v>
          </cell>
          <cell r="X48">
            <v>0</v>
          </cell>
          <cell r="Y48">
            <v>0</v>
          </cell>
          <cell r="Z48">
            <v>0</v>
          </cell>
          <cell r="AA48">
            <v>0</v>
          </cell>
          <cell r="AB48">
            <v>0</v>
          </cell>
        </row>
        <row r="49">
          <cell r="A49" t="str">
            <v xml:space="preserve">  Total</v>
          </cell>
          <cell r="C49">
            <v>0.99999999999999989</v>
          </cell>
          <cell r="D49">
            <v>0.99999999999999989</v>
          </cell>
          <cell r="E49">
            <v>0.99999999999999989</v>
          </cell>
          <cell r="F49">
            <v>1.0000000000000002</v>
          </cell>
          <cell r="G49">
            <v>1</v>
          </cell>
          <cell r="H49" t="str">
            <v xml:space="preserve">  Total</v>
          </cell>
          <cell r="J49">
            <v>0.99999999999999989</v>
          </cell>
          <cell r="K49">
            <v>0.99999999999999989</v>
          </cell>
          <cell r="L49">
            <v>0.99999999999999989</v>
          </cell>
          <cell r="M49">
            <v>1.0000000000000002</v>
          </cell>
          <cell r="N49">
            <v>1</v>
          </cell>
          <cell r="O49" t="str">
            <v xml:space="preserve">  Total</v>
          </cell>
          <cell r="Q49">
            <v>0</v>
          </cell>
          <cell r="R49">
            <v>0</v>
          </cell>
          <cell r="S49">
            <v>0</v>
          </cell>
          <cell r="T49">
            <v>0</v>
          </cell>
          <cell r="U49">
            <v>0</v>
          </cell>
          <cell r="V49" t="str">
            <v xml:space="preserve">  RevPAR</v>
          </cell>
          <cell r="W49">
            <v>0</v>
          </cell>
          <cell r="X49">
            <v>0</v>
          </cell>
          <cell r="Y49">
            <v>0</v>
          </cell>
          <cell r="Z49">
            <v>0</v>
          </cell>
          <cell r="AA49">
            <v>0</v>
          </cell>
          <cell r="AB49">
            <v>0</v>
          </cell>
        </row>
        <row r="50">
          <cell r="V50" t="str">
            <v>Comp10</v>
          </cell>
        </row>
        <row r="51">
          <cell r="V51" t="str">
            <v xml:space="preserve">  Occupancy</v>
          </cell>
          <cell r="W51">
            <v>0</v>
          </cell>
          <cell r="X51">
            <v>0</v>
          </cell>
          <cell r="Y51">
            <v>0</v>
          </cell>
          <cell r="Z51">
            <v>0</v>
          </cell>
          <cell r="AA51">
            <v>0</v>
          </cell>
        </row>
        <row r="52">
          <cell r="V52" t="str">
            <v xml:space="preserve">  Average Daily Rate</v>
          </cell>
          <cell r="W52">
            <v>0</v>
          </cell>
          <cell r="X52">
            <v>0</v>
          </cell>
          <cell r="Y52">
            <v>0</v>
          </cell>
          <cell r="Z52">
            <v>0</v>
          </cell>
          <cell r="AA52">
            <v>0</v>
          </cell>
          <cell r="AB52">
            <v>0</v>
          </cell>
        </row>
        <row r="53">
          <cell r="V53" t="str">
            <v xml:space="preserve">  RevPAR</v>
          </cell>
          <cell r="W53">
            <v>0</v>
          </cell>
          <cell r="X53">
            <v>0</v>
          </cell>
          <cell r="Y53">
            <v>0</v>
          </cell>
          <cell r="Z53">
            <v>0</v>
          </cell>
          <cell r="AA53">
            <v>0</v>
          </cell>
          <cell r="AB53">
            <v>0</v>
          </cell>
        </row>
        <row r="54">
          <cell r="V54" t="str">
            <v>Comp11</v>
          </cell>
        </row>
        <row r="55">
          <cell r="V55" t="str">
            <v xml:space="preserve">  Occupancy</v>
          </cell>
          <cell r="W55">
            <v>0</v>
          </cell>
          <cell r="X55">
            <v>0</v>
          </cell>
          <cell r="Y55">
            <v>0</v>
          </cell>
          <cell r="Z55">
            <v>0</v>
          </cell>
          <cell r="AA55">
            <v>0</v>
          </cell>
        </row>
        <row r="56">
          <cell r="V56" t="str">
            <v xml:space="preserve">  Average Daily Rate</v>
          </cell>
          <cell r="W56">
            <v>0</v>
          </cell>
          <cell r="X56">
            <v>0</v>
          </cell>
          <cell r="Y56">
            <v>0</v>
          </cell>
          <cell r="Z56">
            <v>0</v>
          </cell>
          <cell r="AA56">
            <v>0</v>
          </cell>
          <cell r="AB56">
            <v>0</v>
          </cell>
        </row>
        <row r="57">
          <cell r="V57" t="str">
            <v xml:space="preserve">  RevPAR</v>
          </cell>
          <cell r="W57">
            <v>0</v>
          </cell>
          <cell r="X57">
            <v>0</v>
          </cell>
          <cell r="Y57">
            <v>0</v>
          </cell>
          <cell r="Z57">
            <v>0</v>
          </cell>
          <cell r="AA57">
            <v>0</v>
          </cell>
          <cell r="AB57">
            <v>0</v>
          </cell>
        </row>
        <row r="58">
          <cell r="V58" t="str">
            <v>Comp12</v>
          </cell>
        </row>
        <row r="59">
          <cell r="V59" t="str">
            <v xml:space="preserve">  Occupancy</v>
          </cell>
          <cell r="W59">
            <v>0</v>
          </cell>
          <cell r="X59">
            <v>0</v>
          </cell>
          <cell r="Y59">
            <v>0</v>
          </cell>
          <cell r="Z59">
            <v>0</v>
          </cell>
          <cell r="AA59">
            <v>0</v>
          </cell>
        </row>
        <row r="60">
          <cell r="V60" t="str">
            <v xml:space="preserve">  Average Daily Rate</v>
          </cell>
          <cell r="W60">
            <v>0</v>
          </cell>
          <cell r="X60">
            <v>0</v>
          </cell>
          <cell r="Y60">
            <v>0</v>
          </cell>
          <cell r="Z60">
            <v>0</v>
          </cell>
          <cell r="AA60">
            <v>0</v>
          </cell>
          <cell r="AB60">
            <v>0</v>
          </cell>
        </row>
        <row r="61">
          <cell r="V61" t="str">
            <v xml:space="preserve">  RevPAR</v>
          </cell>
          <cell r="W61">
            <v>0</v>
          </cell>
          <cell r="X61">
            <v>0</v>
          </cell>
          <cell r="Y61">
            <v>0</v>
          </cell>
          <cell r="Z61">
            <v>0</v>
          </cell>
          <cell r="AA61">
            <v>0</v>
          </cell>
          <cell r="AB61">
            <v>0</v>
          </cell>
        </row>
        <row r="62">
          <cell r="V62" t="str">
            <v>Comp13</v>
          </cell>
        </row>
        <row r="63">
          <cell r="V63" t="str">
            <v xml:space="preserve">  Occupancy</v>
          </cell>
          <cell r="W63">
            <v>0</v>
          </cell>
          <cell r="X63">
            <v>0</v>
          </cell>
          <cell r="Y63">
            <v>0</v>
          </cell>
          <cell r="Z63">
            <v>0</v>
          </cell>
          <cell r="AA63">
            <v>0</v>
          </cell>
        </row>
        <row r="64">
          <cell r="V64" t="str">
            <v xml:space="preserve">  Average Daily Rate</v>
          </cell>
          <cell r="W64">
            <v>0</v>
          </cell>
          <cell r="X64">
            <v>0</v>
          </cell>
          <cell r="Y64">
            <v>0</v>
          </cell>
          <cell r="Z64">
            <v>0</v>
          </cell>
          <cell r="AA64">
            <v>0</v>
          </cell>
          <cell r="AB64">
            <v>0</v>
          </cell>
        </row>
        <row r="65">
          <cell r="V65" t="str">
            <v xml:space="preserve">  RevPAR</v>
          </cell>
          <cell r="W65">
            <v>0</v>
          </cell>
          <cell r="X65">
            <v>0</v>
          </cell>
          <cell r="Y65">
            <v>0</v>
          </cell>
          <cell r="Z65">
            <v>0</v>
          </cell>
          <cell r="AA65">
            <v>0</v>
          </cell>
          <cell r="AB65">
            <v>0</v>
          </cell>
        </row>
        <row r="66">
          <cell r="V66" t="str">
            <v>Comp14</v>
          </cell>
        </row>
        <row r="67">
          <cell r="V67" t="str">
            <v xml:space="preserve">  Occupancy</v>
          </cell>
          <cell r="W67">
            <v>0</v>
          </cell>
          <cell r="X67">
            <v>0</v>
          </cell>
          <cell r="Y67">
            <v>0</v>
          </cell>
          <cell r="Z67">
            <v>0</v>
          </cell>
          <cell r="AA67">
            <v>0</v>
          </cell>
        </row>
        <row r="68">
          <cell r="V68" t="str">
            <v xml:space="preserve">  Average Daily Rate</v>
          </cell>
          <cell r="W68">
            <v>0</v>
          </cell>
          <cell r="X68">
            <v>0</v>
          </cell>
          <cell r="Y68">
            <v>0</v>
          </cell>
          <cell r="Z68">
            <v>0</v>
          </cell>
          <cell r="AA68">
            <v>0</v>
          </cell>
          <cell r="AB68">
            <v>0</v>
          </cell>
        </row>
        <row r="69">
          <cell r="V69" t="str">
            <v xml:space="preserve">  RevPAR</v>
          </cell>
          <cell r="W69">
            <v>0</v>
          </cell>
          <cell r="X69">
            <v>0</v>
          </cell>
          <cell r="Y69">
            <v>0</v>
          </cell>
          <cell r="Z69">
            <v>0</v>
          </cell>
          <cell r="AA69">
            <v>0</v>
          </cell>
          <cell r="AB69">
            <v>0</v>
          </cell>
        </row>
        <row r="70">
          <cell r="V70" t="str">
            <v>Comp15</v>
          </cell>
        </row>
        <row r="71">
          <cell r="V71" t="str">
            <v xml:space="preserve">  Occupancy</v>
          </cell>
          <cell r="W71">
            <v>0</v>
          </cell>
          <cell r="X71">
            <v>0</v>
          </cell>
          <cell r="Y71">
            <v>0</v>
          </cell>
          <cell r="Z71">
            <v>0</v>
          </cell>
          <cell r="AA71">
            <v>0</v>
          </cell>
        </row>
        <row r="72">
          <cell r="V72" t="str">
            <v xml:space="preserve">  Average Daily Rate</v>
          </cell>
          <cell r="W72">
            <v>0</v>
          </cell>
          <cell r="X72">
            <v>0</v>
          </cell>
          <cell r="Y72">
            <v>0</v>
          </cell>
          <cell r="Z72">
            <v>0</v>
          </cell>
          <cell r="AA72">
            <v>0</v>
          </cell>
          <cell r="AB72">
            <v>0</v>
          </cell>
        </row>
        <row r="73">
          <cell r="V73" t="str">
            <v xml:space="preserve">  RevPAR</v>
          </cell>
          <cell r="W73">
            <v>0</v>
          </cell>
          <cell r="X73">
            <v>0</v>
          </cell>
          <cell r="Y73">
            <v>0</v>
          </cell>
          <cell r="Z73">
            <v>0</v>
          </cell>
          <cell r="AA73">
            <v>0</v>
          </cell>
          <cell r="AB73">
            <v>0</v>
          </cell>
        </row>
        <row r="74">
          <cell r="V74" t="str">
            <v>Comp16</v>
          </cell>
        </row>
        <row r="75">
          <cell r="V75" t="str">
            <v xml:space="preserve">  Occupancy</v>
          </cell>
          <cell r="W75">
            <v>0</v>
          </cell>
          <cell r="X75">
            <v>0</v>
          </cell>
          <cell r="Y75">
            <v>0</v>
          </cell>
          <cell r="Z75">
            <v>0</v>
          </cell>
          <cell r="AA75">
            <v>0</v>
          </cell>
        </row>
        <row r="76">
          <cell r="V76" t="str">
            <v xml:space="preserve">  Average Daily Rate</v>
          </cell>
          <cell r="W76">
            <v>0</v>
          </cell>
          <cell r="X76">
            <v>0</v>
          </cell>
          <cell r="Y76">
            <v>0</v>
          </cell>
          <cell r="Z76">
            <v>0</v>
          </cell>
          <cell r="AA76">
            <v>0</v>
          </cell>
          <cell r="AB76">
            <v>0</v>
          </cell>
        </row>
        <row r="77">
          <cell r="V77" t="str">
            <v xml:space="preserve">  RevPAR</v>
          </cell>
          <cell r="W77">
            <v>0</v>
          </cell>
          <cell r="X77">
            <v>0</v>
          </cell>
          <cell r="Y77">
            <v>0</v>
          </cell>
          <cell r="Z77">
            <v>0</v>
          </cell>
          <cell r="AA77">
            <v>0</v>
          </cell>
          <cell r="AB77">
            <v>0</v>
          </cell>
        </row>
        <row r="78">
          <cell r="V78" t="str">
            <v>Comp17</v>
          </cell>
        </row>
        <row r="79">
          <cell r="V79" t="str">
            <v xml:space="preserve">  Occupancy</v>
          </cell>
          <cell r="W79">
            <v>0</v>
          </cell>
          <cell r="X79">
            <v>0</v>
          </cell>
          <cell r="Y79">
            <v>0</v>
          </cell>
          <cell r="Z79">
            <v>0</v>
          </cell>
          <cell r="AA79">
            <v>0</v>
          </cell>
        </row>
        <row r="80">
          <cell r="V80" t="str">
            <v xml:space="preserve">  Average Daily Rate</v>
          </cell>
          <cell r="W80">
            <v>0</v>
          </cell>
          <cell r="X80">
            <v>0</v>
          </cell>
          <cell r="Y80">
            <v>0</v>
          </cell>
          <cell r="Z80">
            <v>0</v>
          </cell>
          <cell r="AA80">
            <v>0</v>
          </cell>
          <cell r="AB80">
            <v>0</v>
          </cell>
        </row>
        <row r="81">
          <cell r="V81" t="str">
            <v xml:space="preserve">  RevPAR</v>
          </cell>
          <cell r="W81">
            <v>0</v>
          </cell>
          <cell r="X81">
            <v>0</v>
          </cell>
          <cell r="Y81">
            <v>0</v>
          </cell>
          <cell r="Z81">
            <v>0</v>
          </cell>
          <cell r="AA81">
            <v>0</v>
          </cell>
          <cell r="AB81">
            <v>0</v>
          </cell>
        </row>
        <row r="82">
          <cell r="V82" t="str">
            <v>Comp18</v>
          </cell>
        </row>
        <row r="83">
          <cell r="V83" t="str">
            <v xml:space="preserve">  Occupancy</v>
          </cell>
          <cell r="W83">
            <v>0</v>
          </cell>
          <cell r="X83">
            <v>0</v>
          </cell>
          <cell r="Y83">
            <v>0</v>
          </cell>
          <cell r="Z83">
            <v>0</v>
          </cell>
          <cell r="AA83">
            <v>0</v>
          </cell>
        </row>
        <row r="84">
          <cell r="V84" t="str">
            <v xml:space="preserve">  Average Daily Rate</v>
          </cell>
          <cell r="W84">
            <v>0</v>
          </cell>
          <cell r="X84">
            <v>0</v>
          </cell>
          <cell r="Y84">
            <v>0</v>
          </cell>
          <cell r="Z84">
            <v>0</v>
          </cell>
          <cell r="AA84">
            <v>0</v>
          </cell>
          <cell r="AB84">
            <v>0</v>
          </cell>
        </row>
        <row r="85">
          <cell r="V85" t="str">
            <v xml:space="preserve">  RevPAR</v>
          </cell>
          <cell r="W85">
            <v>0</v>
          </cell>
          <cell r="X85">
            <v>0</v>
          </cell>
          <cell r="Y85">
            <v>0</v>
          </cell>
          <cell r="Z85">
            <v>0</v>
          </cell>
          <cell r="AA85">
            <v>0</v>
          </cell>
          <cell r="AB85">
            <v>0</v>
          </cell>
        </row>
        <row r="86">
          <cell r="V86" t="str">
            <v>Comp19</v>
          </cell>
        </row>
        <row r="87">
          <cell r="V87" t="str">
            <v xml:space="preserve">  Occupancy</v>
          </cell>
          <cell r="W87">
            <v>0</v>
          </cell>
          <cell r="X87">
            <v>0</v>
          </cell>
          <cell r="Y87">
            <v>0</v>
          </cell>
          <cell r="Z87">
            <v>0</v>
          </cell>
          <cell r="AA87">
            <v>0</v>
          </cell>
        </row>
        <row r="88">
          <cell r="V88" t="str">
            <v xml:space="preserve">  Average Daily Rate</v>
          </cell>
          <cell r="W88">
            <v>0</v>
          </cell>
          <cell r="X88">
            <v>0</v>
          </cell>
          <cell r="Y88">
            <v>0</v>
          </cell>
          <cell r="Z88">
            <v>0</v>
          </cell>
          <cell r="AA88">
            <v>0</v>
          </cell>
          <cell r="AB88">
            <v>0</v>
          </cell>
        </row>
        <row r="89">
          <cell r="V89" t="str">
            <v xml:space="preserve">  RevPAR</v>
          </cell>
          <cell r="W89">
            <v>0</v>
          </cell>
          <cell r="X89">
            <v>0</v>
          </cell>
          <cell r="Y89">
            <v>0</v>
          </cell>
          <cell r="Z89">
            <v>0</v>
          </cell>
          <cell r="AA89">
            <v>0</v>
          </cell>
          <cell r="AB89">
            <v>0</v>
          </cell>
        </row>
        <row r="90">
          <cell r="V90" t="str">
            <v>Comp20</v>
          </cell>
        </row>
        <row r="91">
          <cell r="V91" t="str">
            <v xml:space="preserve">  Occupancy</v>
          </cell>
          <cell r="W91">
            <v>0</v>
          </cell>
          <cell r="X91">
            <v>0</v>
          </cell>
          <cell r="Y91">
            <v>0</v>
          </cell>
          <cell r="Z91">
            <v>0</v>
          </cell>
          <cell r="AA91">
            <v>0</v>
          </cell>
        </row>
        <row r="92">
          <cell r="V92" t="str">
            <v xml:space="preserve">  Average Daily Rate</v>
          </cell>
          <cell r="W92">
            <v>0</v>
          </cell>
          <cell r="X92">
            <v>0</v>
          </cell>
          <cell r="Y92">
            <v>0</v>
          </cell>
          <cell r="Z92">
            <v>0</v>
          </cell>
          <cell r="AA92">
            <v>0</v>
          </cell>
          <cell r="AB92">
            <v>0</v>
          </cell>
        </row>
        <row r="93">
          <cell r="V93" t="str">
            <v xml:space="preserve">  RevPAR</v>
          </cell>
          <cell r="W93">
            <v>0</v>
          </cell>
          <cell r="X93">
            <v>0</v>
          </cell>
          <cell r="Y93">
            <v>0</v>
          </cell>
          <cell r="Z93">
            <v>0</v>
          </cell>
          <cell r="AA93">
            <v>0</v>
          </cell>
          <cell r="AB93">
            <v>0</v>
          </cell>
        </row>
        <row r="94">
          <cell r="V94" t="str">
            <v>Comp21</v>
          </cell>
        </row>
        <row r="95">
          <cell r="V95" t="str">
            <v xml:space="preserve">  Occupancy</v>
          </cell>
          <cell r="W95">
            <v>0</v>
          </cell>
          <cell r="X95">
            <v>0</v>
          </cell>
          <cell r="Y95">
            <v>0</v>
          </cell>
          <cell r="Z95">
            <v>0</v>
          </cell>
          <cell r="AA95">
            <v>0</v>
          </cell>
        </row>
        <row r="96">
          <cell r="V96" t="str">
            <v xml:space="preserve">  Average Daily Rate</v>
          </cell>
          <cell r="W96">
            <v>0</v>
          </cell>
          <cell r="X96">
            <v>0</v>
          </cell>
          <cell r="Y96">
            <v>0</v>
          </cell>
          <cell r="Z96">
            <v>0</v>
          </cell>
          <cell r="AA96">
            <v>0</v>
          </cell>
          <cell r="AB96">
            <v>0</v>
          </cell>
        </row>
        <row r="97">
          <cell r="V97" t="str">
            <v xml:space="preserve">  RevPAR</v>
          </cell>
          <cell r="W97">
            <v>0</v>
          </cell>
          <cell r="X97">
            <v>0</v>
          </cell>
          <cell r="Y97">
            <v>0</v>
          </cell>
          <cell r="Z97">
            <v>0</v>
          </cell>
          <cell r="AA97">
            <v>0</v>
          </cell>
          <cell r="AB97">
            <v>0</v>
          </cell>
        </row>
        <row r="98">
          <cell r="V98" t="str">
            <v>Comp22</v>
          </cell>
        </row>
        <row r="99">
          <cell r="V99" t="str">
            <v xml:space="preserve">  Occupancy</v>
          </cell>
          <cell r="W99">
            <v>0</v>
          </cell>
          <cell r="X99">
            <v>0</v>
          </cell>
          <cell r="Y99">
            <v>0</v>
          </cell>
          <cell r="Z99">
            <v>0</v>
          </cell>
          <cell r="AA99">
            <v>0</v>
          </cell>
        </row>
        <row r="100">
          <cell r="V100" t="str">
            <v xml:space="preserve">  Average Daily Rate</v>
          </cell>
          <cell r="W100">
            <v>0</v>
          </cell>
          <cell r="X100">
            <v>0</v>
          </cell>
          <cell r="Y100">
            <v>0</v>
          </cell>
          <cell r="Z100">
            <v>0</v>
          </cell>
          <cell r="AA100">
            <v>0</v>
          </cell>
          <cell r="AB100">
            <v>0</v>
          </cell>
        </row>
        <row r="101">
          <cell r="V101" t="str">
            <v xml:space="preserve">  RevPAR</v>
          </cell>
          <cell r="W101">
            <v>0</v>
          </cell>
          <cell r="X101">
            <v>0</v>
          </cell>
          <cell r="Y101">
            <v>0</v>
          </cell>
          <cell r="Z101">
            <v>0</v>
          </cell>
          <cell r="AA101">
            <v>0</v>
          </cell>
          <cell r="AB101">
            <v>0</v>
          </cell>
        </row>
        <row r="102">
          <cell r="V102" t="str">
            <v>Comp23</v>
          </cell>
        </row>
        <row r="103">
          <cell r="V103" t="str">
            <v xml:space="preserve">  Occupancy</v>
          </cell>
          <cell r="W103">
            <v>0</v>
          </cell>
          <cell r="X103">
            <v>0</v>
          </cell>
          <cell r="Y103">
            <v>0</v>
          </cell>
          <cell r="Z103">
            <v>0</v>
          </cell>
          <cell r="AA103">
            <v>0</v>
          </cell>
        </row>
        <row r="104">
          <cell r="V104" t="str">
            <v xml:space="preserve">  Average Daily Rate</v>
          </cell>
          <cell r="W104">
            <v>0</v>
          </cell>
          <cell r="X104">
            <v>0</v>
          </cell>
          <cell r="Y104">
            <v>0</v>
          </cell>
          <cell r="Z104">
            <v>0</v>
          </cell>
          <cell r="AA104">
            <v>0</v>
          </cell>
          <cell r="AB104">
            <v>0</v>
          </cell>
        </row>
        <row r="105">
          <cell r="V105" t="str">
            <v xml:space="preserve">  RevPAR</v>
          </cell>
          <cell r="W105">
            <v>0</v>
          </cell>
          <cell r="X105">
            <v>0</v>
          </cell>
          <cell r="Y105">
            <v>0</v>
          </cell>
          <cell r="Z105">
            <v>0</v>
          </cell>
          <cell r="AA105">
            <v>0</v>
          </cell>
          <cell r="AB105">
            <v>0</v>
          </cell>
        </row>
        <row r="106">
          <cell r="V106" t="str">
            <v>Comp24</v>
          </cell>
        </row>
        <row r="107">
          <cell r="V107" t="str">
            <v xml:space="preserve">  Occupancy</v>
          </cell>
          <cell r="W107">
            <v>0</v>
          </cell>
          <cell r="X107">
            <v>0</v>
          </cell>
          <cell r="Y107">
            <v>0</v>
          </cell>
          <cell r="Z107">
            <v>0</v>
          </cell>
          <cell r="AA107">
            <v>0</v>
          </cell>
        </row>
        <row r="108">
          <cell r="V108" t="str">
            <v xml:space="preserve">  Average Daily Rate</v>
          </cell>
          <cell r="W108">
            <v>0</v>
          </cell>
          <cell r="X108">
            <v>0</v>
          </cell>
          <cell r="Y108">
            <v>0</v>
          </cell>
          <cell r="Z108">
            <v>0</v>
          </cell>
          <cell r="AA108">
            <v>0</v>
          </cell>
          <cell r="AB108">
            <v>0</v>
          </cell>
        </row>
        <row r="109">
          <cell r="V109" t="str">
            <v xml:space="preserve">  RevPAR</v>
          </cell>
          <cell r="W109">
            <v>0</v>
          </cell>
          <cell r="X109">
            <v>0</v>
          </cell>
          <cell r="Y109">
            <v>0</v>
          </cell>
          <cell r="Z109">
            <v>0</v>
          </cell>
          <cell r="AA109">
            <v>0</v>
          </cell>
          <cell r="AB109">
            <v>0</v>
          </cell>
        </row>
        <row r="110">
          <cell r="V110" t="str">
            <v>Comp25</v>
          </cell>
        </row>
        <row r="111">
          <cell r="V111" t="str">
            <v xml:space="preserve">  Occupancy</v>
          </cell>
          <cell r="W111">
            <v>0</v>
          </cell>
          <cell r="X111">
            <v>0</v>
          </cell>
          <cell r="Y111">
            <v>0</v>
          </cell>
          <cell r="Z111">
            <v>0</v>
          </cell>
          <cell r="AA111">
            <v>0</v>
          </cell>
        </row>
        <row r="112">
          <cell r="V112" t="str">
            <v xml:space="preserve">  Average Daily Rate</v>
          </cell>
          <cell r="W112">
            <v>0</v>
          </cell>
          <cell r="X112">
            <v>0</v>
          </cell>
          <cell r="Y112">
            <v>0</v>
          </cell>
          <cell r="Z112">
            <v>0</v>
          </cell>
          <cell r="AA112">
            <v>0</v>
          </cell>
          <cell r="AB112">
            <v>0</v>
          </cell>
        </row>
        <row r="113">
          <cell r="V113" t="str">
            <v xml:space="preserve">  RevPAR</v>
          </cell>
          <cell r="W113">
            <v>0</v>
          </cell>
          <cell r="X113">
            <v>0</v>
          </cell>
          <cell r="Y113">
            <v>0</v>
          </cell>
          <cell r="Z113">
            <v>0</v>
          </cell>
          <cell r="AA113">
            <v>0</v>
          </cell>
          <cell r="AB113">
            <v>0</v>
          </cell>
        </row>
      </sheetData>
      <sheetData sheetId="3">
        <row r="3">
          <cell r="A3" t="str">
            <v>Project Rate Growth by</v>
          </cell>
        </row>
        <row r="5">
          <cell r="A5" t="str">
            <v>Base Year is 1997</v>
          </cell>
          <cell r="D5" t="str">
            <v>Roomnights</v>
          </cell>
          <cell r="J5" t="str">
            <v>Overall</v>
          </cell>
        </row>
        <row r="6">
          <cell r="A6" t="str">
            <v>Property</v>
          </cell>
          <cell r="B6" t="str">
            <v>Rooms</v>
          </cell>
          <cell r="C6" t="str">
            <v>Occupancy</v>
          </cell>
          <cell r="D6" t="str">
            <v>Total</v>
          </cell>
          <cell r="E6" t="str">
            <v>Corp IBT</v>
          </cell>
          <cell r="F6" t="str">
            <v>Corp Grp</v>
          </cell>
          <cell r="G6" t="str">
            <v>Leis. Ind</v>
          </cell>
          <cell r="H6" t="str">
            <v>Leis. Grp</v>
          </cell>
          <cell r="I6" t="str">
            <v>Other</v>
          </cell>
          <cell r="J6" t="str">
            <v>Penetration</v>
          </cell>
        </row>
        <row r="7">
          <cell r="A7" t="str">
            <v>Northeast Atlanta Hilton</v>
          </cell>
          <cell r="B7">
            <v>272</v>
          </cell>
          <cell r="C7">
            <v>0.63400000000000001</v>
          </cell>
          <cell r="D7">
            <v>62943.520000000011</v>
          </cell>
          <cell r="E7">
            <v>33611.839680000005</v>
          </cell>
          <cell r="F7">
            <v>15232.331840000001</v>
          </cell>
          <cell r="G7">
            <v>8560.3187200000011</v>
          </cell>
          <cell r="H7">
            <v>4783.7075199999999</v>
          </cell>
          <cell r="I7">
            <v>755.32224000000008</v>
          </cell>
          <cell r="J7">
            <v>0.98236918361810799</v>
          </cell>
        </row>
        <row r="8">
          <cell r="A8" t="str">
            <v>Holiday Inn Select</v>
          </cell>
          <cell r="B8">
            <v>246</v>
          </cell>
          <cell r="C8">
            <v>0.63</v>
          </cell>
          <cell r="D8">
            <v>56567.7</v>
          </cell>
          <cell r="E8">
            <v>33940.619999999995</v>
          </cell>
          <cell r="F8">
            <v>11313.54</v>
          </cell>
          <cell r="G8">
            <v>5091.0929999999998</v>
          </cell>
          <cell r="H8">
            <v>5091.0929999999998</v>
          </cell>
          <cell r="I8">
            <v>1131.354</v>
          </cell>
          <cell r="J8">
            <v>0.97617127078770982</v>
          </cell>
        </row>
        <row r="9">
          <cell r="A9" t="str">
            <v>Marriott Norcross</v>
          </cell>
          <cell r="B9">
            <v>222</v>
          </cell>
          <cell r="C9">
            <v>0.73</v>
          </cell>
          <cell r="D9">
            <v>59151.900000000009</v>
          </cell>
          <cell r="E9">
            <v>35491.14</v>
          </cell>
          <cell r="F9">
            <v>11238.861000000001</v>
          </cell>
          <cell r="G9">
            <v>5323.6710000000003</v>
          </cell>
          <cell r="H9">
            <v>5915.1900000000005</v>
          </cell>
          <cell r="I9">
            <v>1183.038</v>
          </cell>
          <cell r="J9">
            <v>1.1311190915476637</v>
          </cell>
        </row>
        <row r="10">
          <cell r="A10" t="str">
            <v>Marriott Gwinnett Place</v>
          </cell>
          <cell r="B10">
            <v>426</v>
          </cell>
          <cell r="C10">
            <v>0.69</v>
          </cell>
          <cell r="D10">
            <v>107288.1</v>
          </cell>
          <cell r="E10">
            <v>56862.693000000007</v>
          </cell>
          <cell r="F10">
            <v>21457.620000000003</v>
          </cell>
          <cell r="G10">
            <v>9655.9290000000001</v>
          </cell>
          <cell r="H10">
            <v>18238.977000000003</v>
          </cell>
          <cell r="I10">
            <v>1072.8810000000001</v>
          </cell>
          <cell r="J10">
            <v>1.069139963243682</v>
          </cell>
        </row>
        <row r="11">
          <cell r="A11" t="str">
            <v>Hampton Inn Norcross</v>
          </cell>
          <cell r="B11">
            <v>149</v>
          </cell>
          <cell r="C11">
            <v>0.54</v>
          </cell>
          <cell r="D11">
            <v>29367.9</v>
          </cell>
          <cell r="E11">
            <v>13215.555</v>
          </cell>
          <cell r="F11">
            <v>4405.1850000000004</v>
          </cell>
          <cell r="G11">
            <v>5873.5800000000008</v>
          </cell>
          <cell r="H11">
            <v>5286.2219999999998</v>
          </cell>
          <cell r="I11">
            <v>587.35800000000006</v>
          </cell>
          <cell r="J11">
            <v>0.83671823210375129</v>
          </cell>
        </row>
        <row r="12">
          <cell r="A12" t="str">
            <v>Marriott Courtyard Norcross</v>
          </cell>
          <cell r="B12">
            <v>131</v>
          </cell>
          <cell r="C12">
            <v>0.7</v>
          </cell>
          <cell r="D12">
            <v>33470.5</v>
          </cell>
          <cell r="E12">
            <v>24768.169999999995</v>
          </cell>
          <cell r="F12">
            <v>1338.8199999999997</v>
          </cell>
          <cell r="G12">
            <v>5020.5749999999989</v>
          </cell>
          <cell r="H12">
            <v>1673.5249999999996</v>
          </cell>
          <cell r="I12">
            <v>669.40999999999985</v>
          </cell>
          <cell r="J12">
            <v>1.0846347453196774</v>
          </cell>
        </row>
        <row r="13">
          <cell r="A13" t="str">
            <v>Homewood Suites Norcross</v>
          </cell>
          <cell r="B13">
            <v>92</v>
          </cell>
          <cell r="C13">
            <v>0.75</v>
          </cell>
          <cell r="D13">
            <v>25184.999999999996</v>
          </cell>
          <cell r="E13">
            <v>18888.75</v>
          </cell>
          <cell r="F13">
            <v>2518.5</v>
          </cell>
          <cell r="G13">
            <v>2014.8</v>
          </cell>
          <cell r="H13">
            <v>1511.1</v>
          </cell>
          <cell r="I13">
            <v>251.85</v>
          </cell>
          <cell r="J13">
            <v>1.1621086556996545</v>
          </cell>
        </row>
        <row r="14">
          <cell r="A14" t="str">
            <v>Amerisuites</v>
          </cell>
          <cell r="B14">
            <v>128</v>
          </cell>
          <cell r="C14">
            <v>0.55000000000000004</v>
          </cell>
          <cell r="D14">
            <v>25696.000000000007</v>
          </cell>
          <cell r="E14">
            <v>17473.280000000002</v>
          </cell>
          <cell r="F14">
            <v>2569.6000000000004</v>
          </cell>
          <cell r="G14">
            <v>3854.4000000000005</v>
          </cell>
          <cell r="H14">
            <v>1284.8000000000002</v>
          </cell>
          <cell r="I14">
            <v>513.92000000000007</v>
          </cell>
          <cell r="J14">
            <v>0.85221301417974671</v>
          </cell>
        </row>
        <row r="15">
          <cell r="A15" t="str">
            <v>Wingate Inn</v>
          </cell>
          <cell r="B15">
            <v>59</v>
          </cell>
          <cell r="C15">
            <v>0.31</v>
          </cell>
          <cell r="D15">
            <v>6675.85</v>
          </cell>
          <cell r="E15">
            <v>5340.68</v>
          </cell>
          <cell r="F15">
            <v>534.06799999999998</v>
          </cell>
          <cell r="G15">
            <v>333.79250000000002</v>
          </cell>
          <cell r="H15">
            <v>333.79250000000002</v>
          </cell>
          <cell r="I15">
            <v>133.517</v>
          </cell>
          <cell r="J15">
            <v>0.4803382443558572</v>
          </cell>
        </row>
        <row r="16">
          <cell r="A16" t="str">
            <v>Comp9</v>
          </cell>
          <cell r="B16">
            <v>0</v>
          </cell>
          <cell r="C16">
            <v>0</v>
          </cell>
          <cell r="D16">
            <v>0</v>
          </cell>
          <cell r="E16">
            <v>0</v>
          </cell>
          <cell r="F16">
            <v>0</v>
          </cell>
          <cell r="G16">
            <v>0</v>
          </cell>
          <cell r="H16">
            <v>0</v>
          </cell>
          <cell r="I16">
            <v>0</v>
          </cell>
          <cell r="J16">
            <v>0</v>
          </cell>
        </row>
        <row r="17">
          <cell r="A17" t="str">
            <v>Comp10</v>
          </cell>
          <cell r="B17">
            <v>0</v>
          </cell>
          <cell r="C17">
            <v>0</v>
          </cell>
          <cell r="D17">
            <v>0</v>
          </cell>
          <cell r="E17">
            <v>0</v>
          </cell>
          <cell r="F17">
            <v>0</v>
          </cell>
          <cell r="G17">
            <v>0</v>
          </cell>
          <cell r="H17">
            <v>0</v>
          </cell>
          <cell r="I17">
            <v>0</v>
          </cell>
          <cell r="J17">
            <v>0</v>
          </cell>
        </row>
        <row r="18">
          <cell r="A18" t="str">
            <v>Comp11</v>
          </cell>
          <cell r="B18">
            <v>0</v>
          </cell>
          <cell r="C18">
            <v>0</v>
          </cell>
          <cell r="D18">
            <v>0</v>
          </cell>
          <cell r="E18">
            <v>0</v>
          </cell>
          <cell r="F18">
            <v>0</v>
          </cell>
          <cell r="G18">
            <v>0</v>
          </cell>
          <cell r="H18">
            <v>0</v>
          </cell>
          <cell r="I18">
            <v>0</v>
          </cell>
          <cell r="J18">
            <v>0</v>
          </cell>
        </row>
        <row r="19">
          <cell r="A19" t="str">
            <v>Comp12</v>
          </cell>
          <cell r="B19">
            <v>0</v>
          </cell>
          <cell r="C19">
            <v>0</v>
          </cell>
          <cell r="D19">
            <v>0</v>
          </cell>
          <cell r="E19">
            <v>0</v>
          </cell>
          <cell r="F19">
            <v>0</v>
          </cell>
          <cell r="G19">
            <v>0</v>
          </cell>
          <cell r="H19">
            <v>0</v>
          </cell>
          <cell r="I19">
            <v>0</v>
          </cell>
          <cell r="J19">
            <v>0</v>
          </cell>
        </row>
        <row r="20">
          <cell r="A20" t="str">
            <v>Comp13</v>
          </cell>
          <cell r="B20">
            <v>0</v>
          </cell>
          <cell r="C20">
            <v>0</v>
          </cell>
          <cell r="D20">
            <v>0</v>
          </cell>
          <cell r="E20">
            <v>0</v>
          </cell>
          <cell r="F20">
            <v>0</v>
          </cell>
          <cell r="G20">
            <v>0</v>
          </cell>
          <cell r="H20">
            <v>0</v>
          </cell>
          <cell r="I20">
            <v>0</v>
          </cell>
          <cell r="J20">
            <v>0</v>
          </cell>
        </row>
        <row r="21">
          <cell r="A21" t="str">
            <v>Comp14</v>
          </cell>
          <cell r="B21">
            <v>0</v>
          </cell>
          <cell r="C21">
            <v>0</v>
          </cell>
          <cell r="D21">
            <v>0</v>
          </cell>
          <cell r="E21">
            <v>0</v>
          </cell>
          <cell r="F21">
            <v>0</v>
          </cell>
          <cell r="G21">
            <v>0</v>
          </cell>
          <cell r="H21">
            <v>0</v>
          </cell>
          <cell r="I21">
            <v>0</v>
          </cell>
          <cell r="J21">
            <v>0</v>
          </cell>
        </row>
        <row r="22">
          <cell r="A22" t="str">
            <v>Comp15</v>
          </cell>
          <cell r="B22">
            <v>0</v>
          </cell>
          <cell r="C22">
            <v>0</v>
          </cell>
          <cell r="D22">
            <v>0</v>
          </cell>
          <cell r="E22">
            <v>0</v>
          </cell>
          <cell r="F22">
            <v>0</v>
          </cell>
          <cell r="G22">
            <v>0</v>
          </cell>
          <cell r="H22">
            <v>0</v>
          </cell>
          <cell r="I22">
            <v>0</v>
          </cell>
          <cell r="J22">
            <v>0</v>
          </cell>
        </row>
        <row r="23">
          <cell r="A23" t="str">
            <v>Comp16</v>
          </cell>
          <cell r="B23">
            <v>0</v>
          </cell>
          <cell r="C23">
            <v>0</v>
          </cell>
          <cell r="D23">
            <v>0</v>
          </cell>
          <cell r="E23">
            <v>0</v>
          </cell>
          <cell r="F23">
            <v>0</v>
          </cell>
          <cell r="G23">
            <v>0</v>
          </cell>
          <cell r="H23">
            <v>0</v>
          </cell>
          <cell r="I23">
            <v>0</v>
          </cell>
          <cell r="J23">
            <v>0</v>
          </cell>
        </row>
        <row r="24">
          <cell r="A24" t="str">
            <v>Comp17</v>
          </cell>
          <cell r="B24">
            <v>0</v>
          </cell>
          <cell r="C24">
            <v>0</v>
          </cell>
          <cell r="D24">
            <v>0</v>
          </cell>
          <cell r="E24">
            <v>0</v>
          </cell>
          <cell r="F24">
            <v>0</v>
          </cell>
          <cell r="G24">
            <v>0</v>
          </cell>
          <cell r="H24">
            <v>0</v>
          </cell>
          <cell r="I24">
            <v>0</v>
          </cell>
          <cell r="J24">
            <v>0</v>
          </cell>
        </row>
        <row r="25">
          <cell r="A25" t="str">
            <v>Comp18</v>
          </cell>
          <cell r="B25">
            <v>0</v>
          </cell>
          <cell r="C25">
            <v>0</v>
          </cell>
          <cell r="D25">
            <v>0</v>
          </cell>
          <cell r="E25">
            <v>0</v>
          </cell>
          <cell r="F25">
            <v>0</v>
          </cell>
          <cell r="G25">
            <v>0</v>
          </cell>
          <cell r="H25">
            <v>0</v>
          </cell>
          <cell r="I25">
            <v>0</v>
          </cell>
          <cell r="J25">
            <v>0</v>
          </cell>
        </row>
        <row r="26">
          <cell r="A26" t="str">
            <v>Comp19</v>
          </cell>
          <cell r="B26">
            <v>0</v>
          </cell>
          <cell r="C26">
            <v>0</v>
          </cell>
          <cell r="D26">
            <v>0</v>
          </cell>
          <cell r="E26">
            <v>0</v>
          </cell>
          <cell r="F26">
            <v>0</v>
          </cell>
          <cell r="G26">
            <v>0</v>
          </cell>
          <cell r="H26">
            <v>0</v>
          </cell>
          <cell r="I26">
            <v>0</v>
          </cell>
          <cell r="J26">
            <v>0</v>
          </cell>
        </row>
        <row r="27">
          <cell r="A27" t="str">
            <v>Comp20</v>
          </cell>
          <cell r="B27">
            <v>0</v>
          </cell>
          <cell r="C27">
            <v>0</v>
          </cell>
          <cell r="D27">
            <v>0</v>
          </cell>
          <cell r="E27">
            <v>0</v>
          </cell>
          <cell r="F27">
            <v>0</v>
          </cell>
          <cell r="G27">
            <v>0</v>
          </cell>
          <cell r="H27">
            <v>0</v>
          </cell>
          <cell r="I27">
            <v>0</v>
          </cell>
          <cell r="J27">
            <v>0</v>
          </cell>
        </row>
        <row r="28">
          <cell r="A28" t="str">
            <v>Comp21</v>
          </cell>
          <cell r="B28">
            <v>0</v>
          </cell>
          <cell r="C28">
            <v>0</v>
          </cell>
          <cell r="D28">
            <v>0</v>
          </cell>
          <cell r="E28">
            <v>0</v>
          </cell>
          <cell r="F28">
            <v>0</v>
          </cell>
          <cell r="G28">
            <v>0</v>
          </cell>
          <cell r="H28">
            <v>0</v>
          </cell>
          <cell r="I28">
            <v>0</v>
          </cell>
          <cell r="J28">
            <v>0</v>
          </cell>
        </row>
        <row r="29">
          <cell r="A29" t="str">
            <v>Comp22</v>
          </cell>
          <cell r="B29">
            <v>0</v>
          </cell>
          <cell r="C29">
            <v>0</v>
          </cell>
          <cell r="D29">
            <v>0</v>
          </cell>
          <cell r="E29">
            <v>0</v>
          </cell>
          <cell r="F29">
            <v>0</v>
          </cell>
          <cell r="G29">
            <v>0</v>
          </cell>
          <cell r="H29">
            <v>0</v>
          </cell>
          <cell r="I29">
            <v>0</v>
          </cell>
          <cell r="J29">
            <v>0</v>
          </cell>
        </row>
        <row r="30">
          <cell r="A30" t="str">
            <v>Comp23</v>
          </cell>
          <cell r="B30">
            <v>0</v>
          </cell>
          <cell r="C30">
            <v>0</v>
          </cell>
          <cell r="D30">
            <v>0</v>
          </cell>
          <cell r="E30">
            <v>0</v>
          </cell>
          <cell r="F30">
            <v>0</v>
          </cell>
          <cell r="G30">
            <v>0</v>
          </cell>
          <cell r="H30">
            <v>0</v>
          </cell>
          <cell r="I30">
            <v>0</v>
          </cell>
          <cell r="J30">
            <v>0</v>
          </cell>
        </row>
        <row r="31">
          <cell r="A31" t="str">
            <v>Comp24</v>
          </cell>
          <cell r="B31">
            <v>0</v>
          </cell>
          <cell r="C31">
            <v>0</v>
          </cell>
          <cell r="D31">
            <v>0</v>
          </cell>
          <cell r="E31">
            <v>0</v>
          </cell>
          <cell r="F31">
            <v>0</v>
          </cell>
          <cell r="G31">
            <v>0</v>
          </cell>
          <cell r="H31">
            <v>0</v>
          </cell>
          <cell r="I31">
            <v>0</v>
          </cell>
          <cell r="J31">
            <v>0</v>
          </cell>
        </row>
        <row r="32">
          <cell r="A32" t="str">
            <v>Comp25</v>
          </cell>
          <cell r="B32">
            <v>0</v>
          </cell>
          <cell r="C32">
            <v>0</v>
          </cell>
          <cell r="D32">
            <v>0</v>
          </cell>
          <cell r="E32">
            <v>0</v>
          </cell>
          <cell r="F32">
            <v>0</v>
          </cell>
          <cell r="G32">
            <v>0</v>
          </cell>
          <cell r="H32">
            <v>0</v>
          </cell>
          <cell r="I32">
            <v>0</v>
          </cell>
          <cell r="J32">
            <v>0</v>
          </cell>
        </row>
        <row r="33">
          <cell r="A33" t="str">
            <v>T O T A L</v>
          </cell>
          <cell r="B33">
            <v>1725</v>
          </cell>
          <cell r="C33">
            <v>0.64537855072463768</v>
          </cell>
          <cell r="D33">
            <v>406346.47</v>
          </cell>
          <cell r="E33">
            <v>239592.72767999998</v>
          </cell>
          <cell r="F33">
            <v>70608.525840000002</v>
          </cell>
          <cell r="G33">
            <v>45728.159220000001</v>
          </cell>
          <cell r="H33">
            <v>44118.407020000013</v>
          </cell>
          <cell r="I33">
            <v>6298.6502400000008</v>
          </cell>
        </row>
        <row r="36">
          <cell r="A36" t="str">
            <v>Projected Guestroom Supply</v>
          </cell>
          <cell r="B36">
            <v>1997</v>
          </cell>
          <cell r="C36">
            <v>1999</v>
          </cell>
          <cell r="D36">
            <v>2000</v>
          </cell>
          <cell r="E36">
            <v>2001</v>
          </cell>
          <cell r="F36">
            <v>2002</v>
          </cell>
          <cell r="G36">
            <v>2003</v>
          </cell>
          <cell r="H36">
            <v>2004</v>
          </cell>
          <cell r="I36">
            <v>2005</v>
          </cell>
          <cell r="J36">
            <v>2006</v>
          </cell>
          <cell r="K36">
            <v>2007</v>
          </cell>
          <cell r="L36">
            <v>2008</v>
          </cell>
          <cell r="M36">
            <v>2009</v>
          </cell>
        </row>
        <row r="37">
          <cell r="A37" t="str">
            <v>Northeast Atlanta Hilton</v>
          </cell>
          <cell r="B37">
            <v>272</v>
          </cell>
          <cell r="C37">
            <v>272</v>
          </cell>
          <cell r="D37">
            <v>272</v>
          </cell>
          <cell r="E37">
            <v>272</v>
          </cell>
          <cell r="F37">
            <v>272</v>
          </cell>
          <cell r="G37">
            <v>272</v>
          </cell>
          <cell r="H37">
            <v>272</v>
          </cell>
          <cell r="I37">
            <v>272</v>
          </cell>
          <cell r="J37">
            <v>272</v>
          </cell>
          <cell r="K37">
            <v>272</v>
          </cell>
          <cell r="L37">
            <v>272</v>
          </cell>
          <cell r="M37">
            <v>272</v>
          </cell>
        </row>
        <row r="38">
          <cell r="A38" t="str">
            <v>Holiday Inn Select</v>
          </cell>
          <cell r="B38">
            <v>246</v>
          </cell>
          <cell r="C38">
            <v>246</v>
          </cell>
          <cell r="D38">
            <v>246</v>
          </cell>
          <cell r="E38">
            <v>246</v>
          </cell>
          <cell r="F38">
            <v>246</v>
          </cell>
          <cell r="G38">
            <v>246</v>
          </cell>
          <cell r="H38">
            <v>246</v>
          </cell>
          <cell r="I38">
            <v>246</v>
          </cell>
          <cell r="J38">
            <v>246</v>
          </cell>
          <cell r="K38">
            <v>246</v>
          </cell>
          <cell r="L38">
            <v>246</v>
          </cell>
          <cell r="M38">
            <v>246</v>
          </cell>
        </row>
        <row r="39">
          <cell r="A39" t="str">
            <v>Marriott Norcross</v>
          </cell>
          <cell r="B39">
            <v>222</v>
          </cell>
          <cell r="C39">
            <v>222</v>
          </cell>
          <cell r="D39">
            <v>222</v>
          </cell>
          <cell r="E39">
            <v>222</v>
          </cell>
          <cell r="F39">
            <v>222</v>
          </cell>
          <cell r="G39">
            <v>222</v>
          </cell>
          <cell r="H39">
            <v>222</v>
          </cell>
          <cell r="I39">
            <v>222</v>
          </cell>
          <cell r="J39">
            <v>222</v>
          </cell>
          <cell r="K39">
            <v>222</v>
          </cell>
          <cell r="L39">
            <v>222</v>
          </cell>
          <cell r="M39">
            <v>222</v>
          </cell>
        </row>
        <row r="40">
          <cell r="A40" t="str">
            <v>Marriott Gwinnett Place</v>
          </cell>
          <cell r="B40">
            <v>426</v>
          </cell>
          <cell r="C40">
            <v>426</v>
          </cell>
          <cell r="D40">
            <v>426</v>
          </cell>
          <cell r="E40">
            <v>426</v>
          </cell>
          <cell r="F40">
            <v>426</v>
          </cell>
          <cell r="G40">
            <v>426</v>
          </cell>
          <cell r="H40">
            <v>426</v>
          </cell>
          <cell r="I40">
            <v>426</v>
          </cell>
          <cell r="J40">
            <v>426</v>
          </cell>
          <cell r="K40">
            <v>426</v>
          </cell>
          <cell r="L40">
            <v>426</v>
          </cell>
          <cell r="M40">
            <v>426</v>
          </cell>
        </row>
        <row r="41">
          <cell r="A41" t="str">
            <v>Hampton Inn Norcross</v>
          </cell>
          <cell r="B41">
            <v>149</v>
          </cell>
          <cell r="C41">
            <v>149</v>
          </cell>
          <cell r="D41">
            <v>149</v>
          </cell>
          <cell r="E41">
            <v>149</v>
          </cell>
          <cell r="F41">
            <v>149</v>
          </cell>
          <cell r="G41">
            <v>149</v>
          </cell>
          <cell r="H41">
            <v>149</v>
          </cell>
          <cell r="I41">
            <v>149</v>
          </cell>
          <cell r="J41">
            <v>149</v>
          </cell>
          <cell r="K41">
            <v>149</v>
          </cell>
          <cell r="L41">
            <v>149</v>
          </cell>
          <cell r="M41">
            <v>149</v>
          </cell>
        </row>
        <row r="42">
          <cell r="A42" t="str">
            <v>Marriott Courtyard Norcross</v>
          </cell>
          <cell r="B42">
            <v>131</v>
          </cell>
          <cell r="C42">
            <v>131</v>
          </cell>
          <cell r="D42">
            <v>131</v>
          </cell>
          <cell r="E42">
            <v>131</v>
          </cell>
          <cell r="F42">
            <v>131</v>
          </cell>
          <cell r="G42">
            <v>131</v>
          </cell>
          <cell r="H42">
            <v>131</v>
          </cell>
          <cell r="I42">
            <v>131</v>
          </cell>
          <cell r="J42">
            <v>131</v>
          </cell>
          <cell r="K42">
            <v>131</v>
          </cell>
          <cell r="L42">
            <v>131</v>
          </cell>
          <cell r="M42">
            <v>131</v>
          </cell>
        </row>
        <row r="43">
          <cell r="A43" t="str">
            <v>Homewood Suites Norcross</v>
          </cell>
          <cell r="B43">
            <v>92</v>
          </cell>
          <cell r="C43">
            <v>92</v>
          </cell>
          <cell r="D43">
            <v>92</v>
          </cell>
          <cell r="E43">
            <v>92</v>
          </cell>
          <cell r="F43">
            <v>92</v>
          </cell>
          <cell r="G43">
            <v>92</v>
          </cell>
          <cell r="H43">
            <v>92</v>
          </cell>
          <cell r="I43">
            <v>92</v>
          </cell>
          <cell r="J43">
            <v>92</v>
          </cell>
          <cell r="K43">
            <v>92</v>
          </cell>
          <cell r="L43">
            <v>92</v>
          </cell>
          <cell r="M43">
            <v>92</v>
          </cell>
        </row>
        <row r="44">
          <cell r="A44" t="str">
            <v>Amerisuites</v>
          </cell>
          <cell r="B44">
            <v>128</v>
          </cell>
          <cell r="C44">
            <v>128</v>
          </cell>
          <cell r="D44">
            <v>128</v>
          </cell>
          <cell r="E44">
            <v>128</v>
          </cell>
          <cell r="F44">
            <v>128</v>
          </cell>
          <cell r="G44">
            <v>128</v>
          </cell>
          <cell r="H44">
            <v>128</v>
          </cell>
          <cell r="I44">
            <v>128</v>
          </cell>
          <cell r="J44">
            <v>128</v>
          </cell>
          <cell r="K44">
            <v>128</v>
          </cell>
          <cell r="L44">
            <v>128</v>
          </cell>
          <cell r="M44">
            <v>128</v>
          </cell>
        </row>
        <row r="45">
          <cell r="A45" t="str">
            <v>Wingate Inn</v>
          </cell>
          <cell r="B45">
            <v>59</v>
          </cell>
          <cell r="C45">
            <v>118</v>
          </cell>
          <cell r="D45">
            <v>118</v>
          </cell>
          <cell r="E45">
            <v>118</v>
          </cell>
          <cell r="F45">
            <v>118</v>
          </cell>
          <cell r="G45">
            <v>118</v>
          </cell>
          <cell r="H45">
            <v>118</v>
          </cell>
          <cell r="I45">
            <v>118</v>
          </cell>
          <cell r="J45">
            <v>118</v>
          </cell>
          <cell r="K45">
            <v>118</v>
          </cell>
          <cell r="L45">
            <v>118</v>
          </cell>
          <cell r="M45">
            <v>118</v>
          </cell>
        </row>
        <row r="46">
          <cell r="A46" t="str">
            <v>Comp9</v>
          </cell>
          <cell r="B46">
            <v>0</v>
          </cell>
          <cell r="C46">
            <v>0</v>
          </cell>
          <cell r="D46">
            <v>0</v>
          </cell>
          <cell r="E46">
            <v>0</v>
          </cell>
          <cell r="F46">
            <v>0</v>
          </cell>
          <cell r="G46">
            <v>0</v>
          </cell>
          <cell r="H46">
            <v>0</v>
          </cell>
          <cell r="I46">
            <v>0</v>
          </cell>
          <cell r="J46">
            <v>0</v>
          </cell>
          <cell r="K46">
            <v>0</v>
          </cell>
          <cell r="L46">
            <v>0</v>
          </cell>
          <cell r="M46">
            <v>0</v>
          </cell>
        </row>
        <row r="47">
          <cell r="A47" t="str">
            <v>Comp10</v>
          </cell>
          <cell r="B47">
            <v>0</v>
          </cell>
          <cell r="C47">
            <v>0</v>
          </cell>
          <cell r="D47">
            <v>0</v>
          </cell>
          <cell r="E47">
            <v>0</v>
          </cell>
          <cell r="F47">
            <v>0</v>
          </cell>
          <cell r="G47">
            <v>0</v>
          </cell>
          <cell r="H47">
            <v>0</v>
          </cell>
          <cell r="I47">
            <v>0</v>
          </cell>
          <cell r="J47">
            <v>0</v>
          </cell>
          <cell r="K47">
            <v>0</v>
          </cell>
          <cell r="L47">
            <v>0</v>
          </cell>
          <cell r="M47">
            <v>0</v>
          </cell>
        </row>
        <row r="48">
          <cell r="A48" t="str">
            <v>Comp11</v>
          </cell>
          <cell r="B48">
            <v>0</v>
          </cell>
          <cell r="C48">
            <v>0</v>
          </cell>
          <cell r="D48">
            <v>0</v>
          </cell>
          <cell r="E48">
            <v>0</v>
          </cell>
          <cell r="F48">
            <v>0</v>
          </cell>
          <cell r="G48">
            <v>0</v>
          </cell>
          <cell r="H48">
            <v>0</v>
          </cell>
          <cell r="I48">
            <v>0</v>
          </cell>
          <cell r="J48">
            <v>0</v>
          </cell>
          <cell r="K48">
            <v>0</v>
          </cell>
          <cell r="L48">
            <v>0</v>
          </cell>
          <cell r="M48">
            <v>0</v>
          </cell>
        </row>
        <row r="49">
          <cell r="A49" t="str">
            <v>Comp12</v>
          </cell>
          <cell r="B49">
            <v>0</v>
          </cell>
          <cell r="C49">
            <v>0</v>
          </cell>
          <cell r="D49">
            <v>0</v>
          </cell>
          <cell r="E49">
            <v>0</v>
          </cell>
          <cell r="F49">
            <v>0</v>
          </cell>
          <cell r="G49">
            <v>0</v>
          </cell>
          <cell r="H49">
            <v>0</v>
          </cell>
          <cell r="I49">
            <v>0</v>
          </cell>
          <cell r="J49">
            <v>0</v>
          </cell>
          <cell r="K49">
            <v>0</v>
          </cell>
          <cell r="L49">
            <v>0</v>
          </cell>
          <cell r="M49">
            <v>0</v>
          </cell>
        </row>
        <row r="50">
          <cell r="A50" t="str">
            <v>Comp13</v>
          </cell>
          <cell r="B50">
            <v>0</v>
          </cell>
          <cell r="C50">
            <v>0</v>
          </cell>
          <cell r="D50">
            <v>0</v>
          </cell>
          <cell r="E50">
            <v>0</v>
          </cell>
          <cell r="F50">
            <v>0</v>
          </cell>
          <cell r="G50">
            <v>0</v>
          </cell>
          <cell r="H50">
            <v>0</v>
          </cell>
          <cell r="I50">
            <v>0</v>
          </cell>
          <cell r="J50">
            <v>0</v>
          </cell>
          <cell r="K50">
            <v>0</v>
          </cell>
          <cell r="L50">
            <v>0</v>
          </cell>
          <cell r="M50">
            <v>0</v>
          </cell>
        </row>
        <row r="51">
          <cell r="A51" t="str">
            <v>Comp14</v>
          </cell>
          <cell r="B51">
            <v>0</v>
          </cell>
          <cell r="C51">
            <v>0</v>
          </cell>
          <cell r="D51">
            <v>0</v>
          </cell>
          <cell r="E51">
            <v>0</v>
          </cell>
          <cell r="F51">
            <v>0</v>
          </cell>
          <cell r="G51">
            <v>0</v>
          </cell>
          <cell r="H51">
            <v>0</v>
          </cell>
          <cell r="I51">
            <v>0</v>
          </cell>
          <cell r="J51">
            <v>0</v>
          </cell>
          <cell r="K51">
            <v>0</v>
          </cell>
          <cell r="L51">
            <v>0</v>
          </cell>
          <cell r="M51">
            <v>0</v>
          </cell>
        </row>
        <row r="52">
          <cell r="A52" t="str">
            <v>Comp15</v>
          </cell>
          <cell r="B52">
            <v>0</v>
          </cell>
          <cell r="C52">
            <v>0</v>
          </cell>
          <cell r="D52">
            <v>0</v>
          </cell>
          <cell r="E52">
            <v>0</v>
          </cell>
          <cell r="F52">
            <v>0</v>
          </cell>
          <cell r="G52">
            <v>0</v>
          </cell>
          <cell r="H52">
            <v>0</v>
          </cell>
          <cell r="I52">
            <v>0</v>
          </cell>
          <cell r="J52">
            <v>0</v>
          </cell>
          <cell r="K52">
            <v>0</v>
          </cell>
          <cell r="L52">
            <v>0</v>
          </cell>
          <cell r="M52">
            <v>0</v>
          </cell>
        </row>
        <row r="53">
          <cell r="A53" t="str">
            <v>Comp16</v>
          </cell>
          <cell r="B53">
            <v>0</v>
          </cell>
          <cell r="C53">
            <v>0</v>
          </cell>
          <cell r="D53">
            <v>0</v>
          </cell>
          <cell r="E53">
            <v>0</v>
          </cell>
          <cell r="F53">
            <v>0</v>
          </cell>
          <cell r="G53">
            <v>0</v>
          </cell>
          <cell r="H53">
            <v>0</v>
          </cell>
          <cell r="I53">
            <v>0</v>
          </cell>
          <cell r="J53">
            <v>0</v>
          </cell>
          <cell r="K53">
            <v>0</v>
          </cell>
          <cell r="L53">
            <v>0</v>
          </cell>
          <cell r="M53">
            <v>0</v>
          </cell>
        </row>
        <row r="54">
          <cell r="A54" t="str">
            <v>Comp17</v>
          </cell>
          <cell r="B54">
            <v>0</v>
          </cell>
          <cell r="C54">
            <v>0</v>
          </cell>
          <cell r="D54">
            <v>0</v>
          </cell>
          <cell r="E54">
            <v>0</v>
          </cell>
          <cell r="F54">
            <v>0</v>
          </cell>
          <cell r="G54">
            <v>0</v>
          </cell>
          <cell r="H54">
            <v>0</v>
          </cell>
          <cell r="I54">
            <v>0</v>
          </cell>
          <cell r="J54">
            <v>0</v>
          </cell>
          <cell r="K54">
            <v>0</v>
          </cell>
          <cell r="L54">
            <v>0</v>
          </cell>
          <cell r="M54">
            <v>0</v>
          </cell>
        </row>
        <row r="55">
          <cell r="A55" t="str">
            <v>Comp18</v>
          </cell>
          <cell r="B55">
            <v>0</v>
          </cell>
          <cell r="C55">
            <v>0</v>
          </cell>
          <cell r="D55">
            <v>0</v>
          </cell>
          <cell r="E55">
            <v>0</v>
          </cell>
          <cell r="F55">
            <v>0</v>
          </cell>
          <cell r="G55">
            <v>0</v>
          </cell>
          <cell r="H55">
            <v>0</v>
          </cell>
          <cell r="I55">
            <v>0</v>
          </cell>
          <cell r="J55">
            <v>0</v>
          </cell>
          <cell r="K55">
            <v>0</v>
          </cell>
          <cell r="L55">
            <v>0</v>
          </cell>
          <cell r="M55">
            <v>0</v>
          </cell>
        </row>
        <row r="56">
          <cell r="A56" t="str">
            <v>Comp19</v>
          </cell>
          <cell r="B56">
            <v>0</v>
          </cell>
          <cell r="C56">
            <v>0</v>
          </cell>
          <cell r="D56">
            <v>0</v>
          </cell>
          <cell r="E56">
            <v>0</v>
          </cell>
          <cell r="F56">
            <v>0</v>
          </cell>
          <cell r="G56">
            <v>0</v>
          </cell>
          <cell r="H56">
            <v>0</v>
          </cell>
          <cell r="I56">
            <v>0</v>
          </cell>
          <cell r="J56">
            <v>0</v>
          </cell>
          <cell r="K56">
            <v>0</v>
          </cell>
          <cell r="L56">
            <v>0</v>
          </cell>
          <cell r="M56">
            <v>0</v>
          </cell>
        </row>
        <row r="57">
          <cell r="A57" t="str">
            <v>Comp20</v>
          </cell>
          <cell r="B57">
            <v>0</v>
          </cell>
          <cell r="C57">
            <v>0</v>
          </cell>
          <cell r="D57">
            <v>0</v>
          </cell>
          <cell r="E57">
            <v>0</v>
          </cell>
          <cell r="F57">
            <v>0</v>
          </cell>
          <cell r="G57">
            <v>0</v>
          </cell>
          <cell r="H57">
            <v>0</v>
          </cell>
          <cell r="I57">
            <v>0</v>
          </cell>
          <cell r="J57">
            <v>0</v>
          </cell>
          <cell r="K57">
            <v>0</v>
          </cell>
          <cell r="L57">
            <v>0</v>
          </cell>
          <cell r="M57">
            <v>0</v>
          </cell>
        </row>
        <row r="58">
          <cell r="A58" t="str">
            <v>Comp21</v>
          </cell>
          <cell r="B58">
            <v>0</v>
          </cell>
          <cell r="C58">
            <v>0</v>
          </cell>
          <cell r="D58">
            <v>0</v>
          </cell>
          <cell r="E58">
            <v>0</v>
          </cell>
          <cell r="F58">
            <v>0</v>
          </cell>
          <cell r="G58">
            <v>0</v>
          </cell>
          <cell r="H58">
            <v>0</v>
          </cell>
          <cell r="I58">
            <v>0</v>
          </cell>
          <cell r="J58">
            <v>0</v>
          </cell>
          <cell r="K58">
            <v>0</v>
          </cell>
          <cell r="L58">
            <v>0</v>
          </cell>
          <cell r="M58">
            <v>0</v>
          </cell>
        </row>
        <row r="59">
          <cell r="A59" t="str">
            <v>Comp22</v>
          </cell>
          <cell r="B59">
            <v>0</v>
          </cell>
          <cell r="C59">
            <v>0</v>
          </cell>
          <cell r="D59">
            <v>0</v>
          </cell>
          <cell r="E59">
            <v>0</v>
          </cell>
          <cell r="F59">
            <v>0</v>
          </cell>
          <cell r="G59">
            <v>0</v>
          </cell>
          <cell r="H59">
            <v>0</v>
          </cell>
          <cell r="I59">
            <v>0</v>
          </cell>
          <cell r="J59">
            <v>0</v>
          </cell>
          <cell r="K59">
            <v>0</v>
          </cell>
          <cell r="L59">
            <v>0</v>
          </cell>
          <cell r="M59">
            <v>0</v>
          </cell>
        </row>
        <row r="60">
          <cell r="A60" t="str">
            <v>Comp23</v>
          </cell>
          <cell r="B60">
            <v>0</v>
          </cell>
          <cell r="C60">
            <v>0</v>
          </cell>
          <cell r="D60">
            <v>0</v>
          </cell>
          <cell r="E60">
            <v>0</v>
          </cell>
          <cell r="F60">
            <v>0</v>
          </cell>
          <cell r="G60">
            <v>0</v>
          </cell>
          <cell r="H60">
            <v>0</v>
          </cell>
          <cell r="I60">
            <v>0</v>
          </cell>
          <cell r="J60">
            <v>0</v>
          </cell>
          <cell r="K60">
            <v>0</v>
          </cell>
          <cell r="L60">
            <v>0</v>
          </cell>
          <cell r="M60">
            <v>0</v>
          </cell>
        </row>
        <row r="61">
          <cell r="A61" t="str">
            <v>Comp24</v>
          </cell>
          <cell r="B61">
            <v>0</v>
          </cell>
          <cell r="C61">
            <v>0</v>
          </cell>
          <cell r="D61">
            <v>0</v>
          </cell>
          <cell r="E61">
            <v>0</v>
          </cell>
          <cell r="F61">
            <v>0</v>
          </cell>
          <cell r="G61">
            <v>0</v>
          </cell>
          <cell r="H61">
            <v>0</v>
          </cell>
          <cell r="I61">
            <v>0</v>
          </cell>
          <cell r="J61">
            <v>0</v>
          </cell>
          <cell r="K61">
            <v>0</v>
          </cell>
          <cell r="L61">
            <v>0</v>
          </cell>
          <cell r="M61">
            <v>0</v>
          </cell>
        </row>
        <row r="62">
          <cell r="A62" t="str">
            <v>Comp25</v>
          </cell>
          <cell r="B62">
            <v>0</v>
          </cell>
          <cell r="C62">
            <v>0</v>
          </cell>
          <cell r="D62">
            <v>0</v>
          </cell>
          <cell r="E62">
            <v>0</v>
          </cell>
          <cell r="F62">
            <v>0</v>
          </cell>
          <cell r="G62">
            <v>0</v>
          </cell>
          <cell r="H62">
            <v>0</v>
          </cell>
          <cell r="I62">
            <v>0</v>
          </cell>
          <cell r="J62">
            <v>0</v>
          </cell>
          <cell r="K62">
            <v>0</v>
          </cell>
          <cell r="L62">
            <v>0</v>
          </cell>
          <cell r="M62">
            <v>0</v>
          </cell>
        </row>
        <row r="63">
          <cell r="A63" t="str">
            <v>Addition/Deletion 1</v>
          </cell>
          <cell r="B63">
            <v>0</v>
          </cell>
          <cell r="C63">
            <v>0</v>
          </cell>
          <cell r="D63">
            <v>0</v>
          </cell>
          <cell r="E63">
            <v>0</v>
          </cell>
          <cell r="F63">
            <v>0</v>
          </cell>
          <cell r="G63">
            <v>0</v>
          </cell>
          <cell r="H63">
            <v>0</v>
          </cell>
          <cell r="I63">
            <v>0</v>
          </cell>
          <cell r="J63">
            <v>0</v>
          </cell>
          <cell r="K63">
            <v>0</v>
          </cell>
          <cell r="L63">
            <v>0</v>
          </cell>
          <cell r="M63">
            <v>0</v>
          </cell>
        </row>
        <row r="64">
          <cell r="A64" t="str">
            <v>Addition/Deletion 2</v>
          </cell>
          <cell r="B64">
            <v>0</v>
          </cell>
          <cell r="C64">
            <v>0</v>
          </cell>
          <cell r="D64">
            <v>0</v>
          </cell>
          <cell r="E64">
            <v>0</v>
          </cell>
          <cell r="F64">
            <v>0</v>
          </cell>
          <cell r="G64">
            <v>0</v>
          </cell>
          <cell r="H64">
            <v>0</v>
          </cell>
          <cell r="I64">
            <v>0</v>
          </cell>
          <cell r="J64">
            <v>0</v>
          </cell>
          <cell r="K64">
            <v>0</v>
          </cell>
          <cell r="L64">
            <v>0</v>
          </cell>
          <cell r="M64">
            <v>0</v>
          </cell>
        </row>
        <row r="65">
          <cell r="A65" t="str">
            <v>Addition/Deletion 3</v>
          </cell>
          <cell r="B65">
            <v>0</v>
          </cell>
          <cell r="C65">
            <v>0</v>
          </cell>
          <cell r="D65">
            <v>0</v>
          </cell>
          <cell r="E65">
            <v>0</v>
          </cell>
          <cell r="F65">
            <v>0</v>
          </cell>
          <cell r="G65">
            <v>0</v>
          </cell>
          <cell r="H65">
            <v>0</v>
          </cell>
          <cell r="I65">
            <v>0</v>
          </cell>
          <cell r="J65">
            <v>0</v>
          </cell>
          <cell r="K65">
            <v>0</v>
          </cell>
          <cell r="L65">
            <v>0</v>
          </cell>
          <cell r="M65">
            <v>0</v>
          </cell>
        </row>
        <row r="66">
          <cell r="A66" t="str">
            <v>Addition/Deletion 4</v>
          </cell>
          <cell r="B66">
            <v>0</v>
          </cell>
          <cell r="C66">
            <v>0</v>
          </cell>
          <cell r="D66">
            <v>0</v>
          </cell>
          <cell r="E66">
            <v>0</v>
          </cell>
          <cell r="F66">
            <v>0</v>
          </cell>
          <cell r="G66">
            <v>0</v>
          </cell>
          <cell r="H66">
            <v>0</v>
          </cell>
          <cell r="I66">
            <v>0</v>
          </cell>
          <cell r="J66">
            <v>0</v>
          </cell>
          <cell r="K66">
            <v>0</v>
          </cell>
          <cell r="L66">
            <v>0</v>
          </cell>
          <cell r="M66">
            <v>0</v>
          </cell>
        </row>
        <row r="67">
          <cell r="A67" t="str">
            <v>Addition/Deletion 5</v>
          </cell>
          <cell r="B67">
            <v>0</v>
          </cell>
          <cell r="C67">
            <v>0</v>
          </cell>
          <cell r="D67">
            <v>0</v>
          </cell>
          <cell r="E67">
            <v>0</v>
          </cell>
          <cell r="F67">
            <v>0</v>
          </cell>
          <cell r="G67">
            <v>0</v>
          </cell>
          <cell r="H67">
            <v>0</v>
          </cell>
          <cell r="I67">
            <v>0</v>
          </cell>
          <cell r="J67">
            <v>0</v>
          </cell>
          <cell r="K67">
            <v>0</v>
          </cell>
          <cell r="L67">
            <v>0</v>
          </cell>
          <cell r="M67">
            <v>0</v>
          </cell>
        </row>
        <row r="68">
          <cell r="A68" t="str">
            <v>Projected Guestroom Supply</v>
          </cell>
          <cell r="B68">
            <v>1725</v>
          </cell>
          <cell r="C68">
            <v>1784</v>
          </cell>
          <cell r="D68">
            <v>1784</v>
          </cell>
          <cell r="E68">
            <v>1784</v>
          </cell>
          <cell r="F68">
            <v>1784</v>
          </cell>
          <cell r="G68">
            <v>1784</v>
          </cell>
          <cell r="H68">
            <v>1784</v>
          </cell>
          <cell r="I68">
            <v>1784</v>
          </cell>
          <cell r="J68">
            <v>1784</v>
          </cell>
          <cell r="K68">
            <v>1784</v>
          </cell>
          <cell r="L68">
            <v>1784</v>
          </cell>
          <cell r="M68">
            <v>1784</v>
          </cell>
        </row>
        <row r="69">
          <cell r="A69" t="str">
            <v>Percent Change</v>
          </cell>
          <cell r="C69">
            <v>3.4202898550724559E-2</v>
          </cell>
          <cell r="D69">
            <v>0</v>
          </cell>
          <cell r="E69">
            <v>0</v>
          </cell>
          <cell r="F69">
            <v>0</v>
          </cell>
          <cell r="G69">
            <v>0</v>
          </cell>
          <cell r="H69">
            <v>0</v>
          </cell>
          <cell r="I69">
            <v>0</v>
          </cell>
          <cell r="J69">
            <v>0</v>
          </cell>
          <cell r="K69">
            <v>0</v>
          </cell>
          <cell r="L69">
            <v>0</v>
          </cell>
          <cell r="M69">
            <v>0</v>
          </cell>
        </row>
        <row r="72">
          <cell r="A72" t="str">
            <v>Demand Growth Rates</v>
          </cell>
          <cell r="B72">
            <v>1999</v>
          </cell>
          <cell r="C72">
            <v>2000</v>
          </cell>
          <cell r="D72">
            <v>2001</v>
          </cell>
          <cell r="E72">
            <v>2002</v>
          </cell>
          <cell r="F72">
            <v>2003</v>
          </cell>
          <cell r="G72">
            <v>2004</v>
          </cell>
          <cell r="H72">
            <v>2005</v>
          </cell>
          <cell r="I72">
            <v>2006</v>
          </cell>
          <cell r="J72">
            <v>2007</v>
          </cell>
          <cell r="K72">
            <v>2008</v>
          </cell>
          <cell r="L72">
            <v>2009</v>
          </cell>
        </row>
        <row r="73">
          <cell r="A73" t="str">
            <v>Corp IBT</v>
          </cell>
          <cell r="B73">
            <v>6.25E-2</v>
          </cell>
          <cell r="C73">
            <v>3.5000000000000003E-2</v>
          </cell>
          <cell r="D73">
            <v>1.4999999999999999E-2</v>
          </cell>
          <cell r="E73">
            <v>1.4999999999999999E-2</v>
          </cell>
          <cell r="F73">
            <v>0</v>
          </cell>
          <cell r="G73">
            <v>0</v>
          </cell>
          <cell r="H73">
            <v>0</v>
          </cell>
          <cell r="I73">
            <v>0</v>
          </cell>
          <cell r="J73">
            <v>0</v>
          </cell>
          <cell r="K73">
            <v>0</v>
          </cell>
          <cell r="L73">
            <v>0</v>
          </cell>
        </row>
        <row r="74">
          <cell r="A74" t="str">
            <v>Corp Grp</v>
          </cell>
          <cell r="B74">
            <v>2.5000000000000001E-2</v>
          </cell>
          <cell r="C74">
            <v>0.02</v>
          </cell>
          <cell r="D74">
            <v>1.4999999999999999E-2</v>
          </cell>
          <cell r="E74">
            <v>1.4999999999999999E-2</v>
          </cell>
          <cell r="F74">
            <v>0</v>
          </cell>
          <cell r="G74">
            <v>0</v>
          </cell>
          <cell r="H74">
            <v>0</v>
          </cell>
          <cell r="I74">
            <v>0</v>
          </cell>
          <cell r="J74">
            <v>0</v>
          </cell>
          <cell r="K74">
            <v>0</v>
          </cell>
          <cell r="L74">
            <v>0</v>
          </cell>
        </row>
        <row r="75">
          <cell r="A75" t="str">
            <v>Leis. Ind</v>
          </cell>
          <cell r="B75">
            <v>3.1300000000000001E-2</v>
          </cell>
          <cell r="C75">
            <v>0.02</v>
          </cell>
          <cell r="D75">
            <v>0.01</v>
          </cell>
          <cell r="E75">
            <v>0.01</v>
          </cell>
          <cell r="F75">
            <v>0</v>
          </cell>
          <cell r="G75">
            <v>0</v>
          </cell>
          <cell r="H75">
            <v>0</v>
          </cell>
          <cell r="I75">
            <v>0</v>
          </cell>
          <cell r="J75">
            <v>0</v>
          </cell>
          <cell r="K75">
            <v>0</v>
          </cell>
          <cell r="L75">
            <v>0</v>
          </cell>
        </row>
        <row r="76">
          <cell r="A76" t="str">
            <v>Leis. Grp</v>
          </cell>
          <cell r="B76">
            <v>3.7499999999999999E-2</v>
          </cell>
          <cell r="C76">
            <v>2.5000000000000001E-2</v>
          </cell>
          <cell r="D76">
            <v>1.4999999999999999E-2</v>
          </cell>
          <cell r="E76">
            <v>1.4999999999999999E-2</v>
          </cell>
          <cell r="F76">
            <v>0</v>
          </cell>
          <cell r="G76">
            <v>0</v>
          </cell>
          <cell r="H76">
            <v>0</v>
          </cell>
          <cell r="I76">
            <v>0</v>
          </cell>
          <cell r="J76">
            <v>0</v>
          </cell>
          <cell r="K76">
            <v>0</v>
          </cell>
          <cell r="L76">
            <v>0</v>
          </cell>
        </row>
        <row r="77">
          <cell r="A77" t="str">
            <v>Other</v>
          </cell>
          <cell r="B77">
            <v>-1.2500000000000001E-2</v>
          </cell>
          <cell r="C77">
            <v>-0.01</v>
          </cell>
          <cell r="D77">
            <v>-0.01</v>
          </cell>
          <cell r="E77">
            <v>-0.01</v>
          </cell>
          <cell r="F77">
            <v>0</v>
          </cell>
          <cell r="G77">
            <v>0</v>
          </cell>
          <cell r="H77">
            <v>0</v>
          </cell>
          <cell r="I77">
            <v>0</v>
          </cell>
          <cell r="J77">
            <v>0</v>
          </cell>
          <cell r="K77">
            <v>0</v>
          </cell>
          <cell r="L77">
            <v>0</v>
          </cell>
        </row>
        <row r="78">
          <cell r="A78" t="str">
            <v>Overall</v>
          </cell>
          <cell r="B78">
            <v>6.5329791101667478E-2</v>
          </cell>
          <cell r="C78">
            <v>2.8956347180481012E-2</v>
          </cell>
          <cell r="D78">
            <v>1.411451457923607E-2</v>
          </cell>
          <cell r="E78">
            <v>1.4123949835626481E-2</v>
          </cell>
          <cell r="F78">
            <v>0</v>
          </cell>
          <cell r="G78">
            <v>0</v>
          </cell>
          <cell r="H78">
            <v>0</v>
          </cell>
          <cell r="I78">
            <v>0</v>
          </cell>
          <cell r="J78">
            <v>0</v>
          </cell>
          <cell r="K78">
            <v>0</v>
          </cell>
          <cell r="L78">
            <v>0</v>
          </cell>
        </row>
        <row r="81">
          <cell r="A81" t="str">
            <v>Extraordinary Demand</v>
          </cell>
          <cell r="B81">
            <v>1997</v>
          </cell>
          <cell r="C81">
            <v>1999</v>
          </cell>
          <cell r="D81">
            <v>2000</v>
          </cell>
          <cell r="E81">
            <v>2001</v>
          </cell>
          <cell r="F81">
            <v>2002</v>
          </cell>
          <cell r="G81">
            <v>2003</v>
          </cell>
          <cell r="H81">
            <v>2004</v>
          </cell>
          <cell r="I81">
            <v>2005</v>
          </cell>
          <cell r="J81">
            <v>2006</v>
          </cell>
          <cell r="K81">
            <v>2007</v>
          </cell>
          <cell r="L81">
            <v>2008</v>
          </cell>
          <cell r="M81">
            <v>2009</v>
          </cell>
        </row>
        <row r="82">
          <cell r="A82" t="str">
            <v>Corp IBT</v>
          </cell>
          <cell r="B82">
            <v>0</v>
          </cell>
          <cell r="C82">
            <v>300</v>
          </cell>
          <cell r="D82">
            <v>0</v>
          </cell>
          <cell r="E82">
            <v>0</v>
          </cell>
          <cell r="F82">
            <v>0</v>
          </cell>
          <cell r="G82">
            <v>0</v>
          </cell>
          <cell r="H82">
            <v>0</v>
          </cell>
          <cell r="I82">
            <v>0</v>
          </cell>
          <cell r="J82">
            <v>0</v>
          </cell>
          <cell r="K82">
            <v>0</v>
          </cell>
          <cell r="L82">
            <v>0</v>
          </cell>
          <cell r="M82">
            <v>0</v>
          </cell>
        </row>
        <row r="83">
          <cell r="A83" t="str">
            <v>Corp Grp</v>
          </cell>
          <cell r="B83">
            <v>0</v>
          </cell>
          <cell r="C83">
            <v>4000</v>
          </cell>
          <cell r="D83">
            <v>0</v>
          </cell>
          <cell r="E83">
            <v>0</v>
          </cell>
          <cell r="F83">
            <v>0</v>
          </cell>
          <cell r="G83">
            <v>0</v>
          </cell>
          <cell r="H83">
            <v>0</v>
          </cell>
          <cell r="I83">
            <v>0</v>
          </cell>
          <cell r="J83">
            <v>0</v>
          </cell>
          <cell r="K83">
            <v>0</v>
          </cell>
          <cell r="L83">
            <v>0</v>
          </cell>
          <cell r="M83">
            <v>0</v>
          </cell>
        </row>
        <row r="84">
          <cell r="A84" t="str">
            <v>Leis. Ind</v>
          </cell>
          <cell r="B84">
            <v>0</v>
          </cell>
          <cell r="C84">
            <v>0</v>
          </cell>
          <cell r="D84">
            <v>0</v>
          </cell>
          <cell r="E84">
            <v>0</v>
          </cell>
          <cell r="F84">
            <v>0</v>
          </cell>
          <cell r="G84">
            <v>0</v>
          </cell>
          <cell r="H84">
            <v>0</v>
          </cell>
          <cell r="I84">
            <v>0</v>
          </cell>
          <cell r="J84">
            <v>0</v>
          </cell>
          <cell r="K84">
            <v>0</v>
          </cell>
          <cell r="L84">
            <v>0</v>
          </cell>
          <cell r="M84">
            <v>0</v>
          </cell>
        </row>
        <row r="85">
          <cell r="A85" t="str">
            <v>Leis. Grp</v>
          </cell>
          <cell r="B85">
            <v>0</v>
          </cell>
          <cell r="C85">
            <v>2500</v>
          </cell>
          <cell r="D85">
            <v>0</v>
          </cell>
          <cell r="E85">
            <v>0</v>
          </cell>
          <cell r="F85">
            <v>0</v>
          </cell>
          <cell r="G85">
            <v>0</v>
          </cell>
          <cell r="H85">
            <v>0</v>
          </cell>
          <cell r="I85">
            <v>0</v>
          </cell>
          <cell r="J85">
            <v>0</v>
          </cell>
          <cell r="K85">
            <v>0</v>
          </cell>
          <cell r="L85">
            <v>0</v>
          </cell>
          <cell r="M85">
            <v>0</v>
          </cell>
        </row>
        <row r="86">
          <cell r="A86" t="str">
            <v>Other</v>
          </cell>
          <cell r="B86">
            <v>0</v>
          </cell>
          <cell r="C86">
            <v>0</v>
          </cell>
          <cell r="D86">
            <v>0</v>
          </cell>
          <cell r="E86">
            <v>0</v>
          </cell>
          <cell r="F86">
            <v>0</v>
          </cell>
          <cell r="G86">
            <v>0</v>
          </cell>
          <cell r="H86">
            <v>0</v>
          </cell>
          <cell r="I86">
            <v>0</v>
          </cell>
          <cell r="J86">
            <v>0</v>
          </cell>
          <cell r="K86">
            <v>0</v>
          </cell>
          <cell r="L86">
            <v>0</v>
          </cell>
          <cell r="M86">
            <v>0</v>
          </cell>
        </row>
        <row r="87">
          <cell r="A87" t="str">
            <v>Total</v>
          </cell>
          <cell r="B87">
            <v>0</v>
          </cell>
          <cell r="C87">
            <v>6800</v>
          </cell>
          <cell r="D87">
            <v>0</v>
          </cell>
          <cell r="E87">
            <v>0</v>
          </cell>
          <cell r="F87">
            <v>0</v>
          </cell>
          <cell r="G87">
            <v>0</v>
          </cell>
          <cell r="H87">
            <v>0</v>
          </cell>
          <cell r="I87">
            <v>0</v>
          </cell>
          <cell r="J87">
            <v>0</v>
          </cell>
          <cell r="K87">
            <v>0</v>
          </cell>
          <cell r="L87">
            <v>0</v>
          </cell>
          <cell r="M87">
            <v>0</v>
          </cell>
        </row>
        <row r="90">
          <cell r="A90" t="str">
            <v>Projected Roomnight Demand</v>
          </cell>
          <cell r="B90">
            <v>1997</v>
          </cell>
          <cell r="C90">
            <v>1999</v>
          </cell>
          <cell r="D90">
            <v>2000</v>
          </cell>
          <cell r="E90">
            <v>2001</v>
          </cell>
          <cell r="F90">
            <v>2002</v>
          </cell>
          <cell r="G90">
            <v>2003</v>
          </cell>
          <cell r="H90">
            <v>2004</v>
          </cell>
          <cell r="I90">
            <v>2005</v>
          </cell>
          <cell r="J90">
            <v>2006</v>
          </cell>
          <cell r="K90">
            <v>2007</v>
          </cell>
          <cell r="L90">
            <v>2008</v>
          </cell>
          <cell r="M90">
            <v>2009</v>
          </cell>
        </row>
        <row r="91">
          <cell r="A91" t="str">
            <v>Corp IBT</v>
          </cell>
          <cell r="B91">
            <v>239592.72767999998</v>
          </cell>
          <cell r="C91">
            <v>254867</v>
          </cell>
          <cell r="D91">
            <v>263787</v>
          </cell>
          <cell r="E91">
            <v>267744</v>
          </cell>
          <cell r="F91">
            <v>271760</v>
          </cell>
          <cell r="G91">
            <v>271760</v>
          </cell>
          <cell r="H91">
            <v>271760</v>
          </cell>
          <cell r="I91">
            <v>271760</v>
          </cell>
          <cell r="J91">
            <v>271760</v>
          </cell>
          <cell r="K91">
            <v>271760</v>
          </cell>
          <cell r="L91">
            <v>271760</v>
          </cell>
          <cell r="M91">
            <v>271760</v>
          </cell>
        </row>
        <row r="92">
          <cell r="A92" t="str">
            <v>Corp Grp</v>
          </cell>
          <cell r="B92">
            <v>70608.525840000002</v>
          </cell>
          <cell r="C92">
            <v>76374</v>
          </cell>
          <cell r="D92">
            <v>77901</v>
          </cell>
          <cell r="E92">
            <v>79070</v>
          </cell>
          <cell r="F92">
            <v>80256</v>
          </cell>
          <cell r="G92">
            <v>80256</v>
          </cell>
          <cell r="H92">
            <v>80256</v>
          </cell>
          <cell r="I92">
            <v>80256</v>
          </cell>
          <cell r="J92">
            <v>80256</v>
          </cell>
          <cell r="K92">
            <v>80256</v>
          </cell>
          <cell r="L92">
            <v>80256</v>
          </cell>
          <cell r="M92">
            <v>80256</v>
          </cell>
        </row>
        <row r="93">
          <cell r="A93" t="str">
            <v>Leis. Ind</v>
          </cell>
          <cell r="B93">
            <v>45728.159220000001</v>
          </cell>
          <cell r="C93">
            <v>47159</v>
          </cell>
          <cell r="D93">
            <v>48102</v>
          </cell>
          <cell r="E93">
            <v>48583</v>
          </cell>
          <cell r="F93">
            <v>49069</v>
          </cell>
          <cell r="G93">
            <v>49069</v>
          </cell>
          <cell r="H93">
            <v>49069</v>
          </cell>
          <cell r="I93">
            <v>49069</v>
          </cell>
          <cell r="J93">
            <v>49069</v>
          </cell>
          <cell r="K93">
            <v>49069</v>
          </cell>
          <cell r="L93">
            <v>49069</v>
          </cell>
          <cell r="M93">
            <v>49069</v>
          </cell>
        </row>
        <row r="94">
          <cell r="A94" t="str">
            <v>Leis. Grp</v>
          </cell>
          <cell r="B94">
            <v>44118.407020000013</v>
          </cell>
          <cell r="C94">
            <v>48273</v>
          </cell>
          <cell r="D94">
            <v>49480</v>
          </cell>
          <cell r="E94">
            <v>50222</v>
          </cell>
          <cell r="F94">
            <v>50975</v>
          </cell>
          <cell r="G94">
            <v>50975</v>
          </cell>
          <cell r="H94">
            <v>50975</v>
          </cell>
          <cell r="I94">
            <v>50975</v>
          </cell>
          <cell r="J94">
            <v>50975</v>
          </cell>
          <cell r="K94">
            <v>50975</v>
          </cell>
          <cell r="L94">
            <v>50975</v>
          </cell>
          <cell r="M94">
            <v>50975</v>
          </cell>
        </row>
        <row r="95">
          <cell r="A95" t="str">
            <v>Other</v>
          </cell>
          <cell r="B95">
            <v>6298.6502400000008</v>
          </cell>
          <cell r="C95">
            <v>6220</v>
          </cell>
          <cell r="D95">
            <v>6158</v>
          </cell>
          <cell r="E95">
            <v>6096</v>
          </cell>
          <cell r="F95">
            <v>6035</v>
          </cell>
          <cell r="G95">
            <v>6035</v>
          </cell>
          <cell r="H95">
            <v>6035</v>
          </cell>
          <cell r="I95">
            <v>6035</v>
          </cell>
          <cell r="J95">
            <v>6035</v>
          </cell>
          <cell r="K95">
            <v>6035</v>
          </cell>
          <cell r="L95">
            <v>6035</v>
          </cell>
          <cell r="M95">
            <v>6035</v>
          </cell>
        </row>
        <row r="96">
          <cell r="A96" t="str">
            <v>Total</v>
          </cell>
          <cell r="B96">
            <v>406346.47</v>
          </cell>
          <cell r="C96">
            <v>432893</v>
          </cell>
          <cell r="D96">
            <v>445428</v>
          </cell>
          <cell r="E96">
            <v>451715</v>
          </cell>
          <cell r="F96">
            <v>458095</v>
          </cell>
          <cell r="G96">
            <v>458095</v>
          </cell>
          <cell r="H96">
            <v>458095</v>
          </cell>
          <cell r="I96">
            <v>458095</v>
          </cell>
          <cell r="J96">
            <v>458095</v>
          </cell>
          <cell r="K96">
            <v>458095</v>
          </cell>
          <cell r="L96">
            <v>458095</v>
          </cell>
          <cell r="M96">
            <v>458095</v>
          </cell>
        </row>
        <row r="97">
          <cell r="A97" t="str">
            <v>Market Occupancy</v>
          </cell>
          <cell r="B97">
            <v>0.64537855072463768</v>
          </cell>
          <cell r="C97">
            <v>0.66480281344062908</v>
          </cell>
          <cell r="D97">
            <v>0.68405307451317654</v>
          </cell>
          <cell r="E97">
            <v>0.69370815160636401</v>
          </cell>
          <cell r="F97">
            <v>0.70350605074021744</v>
          </cell>
          <cell r="G97">
            <v>0.70350605074021744</v>
          </cell>
          <cell r="H97">
            <v>0.70350605074021744</v>
          </cell>
          <cell r="I97">
            <v>0.70350605074021744</v>
          </cell>
          <cell r="J97">
            <v>0.70350605074021744</v>
          </cell>
          <cell r="K97">
            <v>0.70350605074021744</v>
          </cell>
          <cell r="L97">
            <v>0.70350605074021744</v>
          </cell>
          <cell r="M97">
            <v>0.70350605074021744</v>
          </cell>
        </row>
        <row r="100">
          <cell r="A100" t="str">
            <v>Corp IBT</v>
          </cell>
          <cell r="B100" t="str">
            <v>1997(Historical)</v>
          </cell>
          <cell r="F100">
            <v>1999</v>
          </cell>
          <cell r="J100">
            <v>2000</v>
          </cell>
          <cell r="N100">
            <v>2001</v>
          </cell>
          <cell r="R100">
            <v>2002</v>
          </cell>
          <cell r="V100">
            <v>2003</v>
          </cell>
          <cell r="Z100">
            <v>2004</v>
          </cell>
          <cell r="AD100">
            <v>2005</v>
          </cell>
          <cell r="AH100">
            <v>2006</v>
          </cell>
          <cell r="AL100">
            <v>2007</v>
          </cell>
          <cell r="AP100">
            <v>2008</v>
          </cell>
          <cell r="AT100">
            <v>2009</v>
          </cell>
        </row>
        <row r="101">
          <cell r="A101" t="str">
            <v>Property</v>
          </cell>
          <cell r="B101" t="str">
            <v>Fair Share</v>
          </cell>
          <cell r="C101" t="str">
            <v>Penetration</v>
          </cell>
          <cell r="D101" t="str">
            <v>Mkt. Share</v>
          </cell>
          <cell r="E101" t="str">
            <v>Rmnights</v>
          </cell>
          <cell r="F101" t="str">
            <v>Fair Share</v>
          </cell>
          <cell r="G101" t="str">
            <v>Penetration</v>
          </cell>
          <cell r="H101" t="str">
            <v>Mkt. Share</v>
          </cell>
          <cell r="I101" t="str">
            <v>Rmnights</v>
          </cell>
          <cell r="J101" t="str">
            <v>Fair Share</v>
          </cell>
          <cell r="K101" t="str">
            <v>Penetration</v>
          </cell>
          <cell r="L101" t="str">
            <v>Mkt. Share</v>
          </cell>
          <cell r="M101" t="str">
            <v>Rmnights</v>
          </cell>
          <cell r="N101" t="str">
            <v>Fair Share</v>
          </cell>
          <cell r="O101" t="str">
            <v>Penetration</v>
          </cell>
          <cell r="P101" t="str">
            <v>Mkt. Share</v>
          </cell>
          <cell r="Q101" t="str">
            <v>Rmnights</v>
          </cell>
          <cell r="R101" t="str">
            <v>Fair Share</v>
          </cell>
          <cell r="S101" t="str">
            <v>Penetration</v>
          </cell>
          <cell r="T101" t="str">
            <v>Mkt. Share</v>
          </cell>
          <cell r="U101" t="str">
            <v>Rmnights</v>
          </cell>
          <cell r="V101" t="str">
            <v>Fair Share</v>
          </cell>
          <cell r="W101" t="str">
            <v>Penetration</v>
          </cell>
          <cell r="X101" t="str">
            <v>Mkt. Share</v>
          </cell>
          <cell r="Y101" t="str">
            <v>Rmnights</v>
          </cell>
          <cell r="Z101" t="str">
            <v>Fair Share</v>
          </cell>
          <cell r="AA101" t="str">
            <v>Penetration</v>
          </cell>
          <cell r="AB101" t="str">
            <v>Mkt. Share</v>
          </cell>
          <cell r="AC101" t="str">
            <v>Rmnights</v>
          </cell>
          <cell r="AD101" t="str">
            <v>Fair Share</v>
          </cell>
          <cell r="AE101" t="str">
            <v>Penetration</v>
          </cell>
          <cell r="AF101" t="str">
            <v>Mkt. Share</v>
          </cell>
          <cell r="AG101" t="str">
            <v>Rmnights</v>
          </cell>
          <cell r="AH101" t="str">
            <v>Fair Share</v>
          </cell>
          <cell r="AI101" t="str">
            <v>Penetration</v>
          </cell>
          <cell r="AJ101" t="str">
            <v>Mkt. Share</v>
          </cell>
          <cell r="AK101" t="str">
            <v>Rmnights</v>
          </cell>
          <cell r="AL101" t="str">
            <v>Fair Share</v>
          </cell>
          <cell r="AM101" t="str">
            <v>Penetration</v>
          </cell>
          <cell r="AN101" t="str">
            <v>Mkt. Share</v>
          </cell>
          <cell r="AO101" t="str">
            <v>Rmnights</v>
          </cell>
          <cell r="AP101" t="str">
            <v>Fair Share</v>
          </cell>
          <cell r="AQ101" t="str">
            <v>Penetration</v>
          </cell>
          <cell r="AR101" t="str">
            <v>Mkt. Share</v>
          </cell>
          <cell r="AS101" t="str">
            <v>Rmnights</v>
          </cell>
          <cell r="AT101" t="str">
            <v>Fair Share</v>
          </cell>
          <cell r="AU101" t="str">
            <v>Penetration</v>
          </cell>
          <cell r="AV101" t="str">
            <v>Mkt. Share</v>
          </cell>
          <cell r="AW101" t="str">
            <v>Rmnights</v>
          </cell>
        </row>
        <row r="102">
          <cell r="A102" t="str">
            <v>Northeast Atlanta Hilton</v>
          </cell>
          <cell r="B102">
            <v>0.15768115942028985</v>
          </cell>
          <cell r="C102">
            <v>0.88969028218878554</v>
          </cell>
          <cell r="D102">
            <v>0.14028739522049255</v>
          </cell>
          <cell r="E102">
            <v>33611.839680000005</v>
          </cell>
          <cell r="F102">
            <v>0.15246636771300448</v>
          </cell>
          <cell r="G102">
            <v>0.82</v>
          </cell>
          <cell r="H102">
            <v>0.12502242152466367</v>
          </cell>
          <cell r="I102">
            <v>31864.089506726454</v>
          </cell>
          <cell r="J102">
            <v>0.15246636771300448</v>
          </cell>
          <cell r="K102">
            <v>0.8</v>
          </cell>
          <cell r="L102">
            <v>0.12197309417040358</v>
          </cell>
          <cell r="M102">
            <v>32174.91659192825</v>
          </cell>
          <cell r="N102">
            <v>0.15246636771300448</v>
          </cell>
          <cell r="O102">
            <v>0.8</v>
          </cell>
          <cell r="P102">
            <v>0.12197309417040358</v>
          </cell>
          <cell r="Q102">
            <v>32657.564125560537</v>
          </cell>
          <cell r="R102">
            <v>0.15246636771300448</v>
          </cell>
          <cell r="S102">
            <v>0.8</v>
          </cell>
          <cell r="T102">
            <v>0.12197309417040358</v>
          </cell>
          <cell r="U102">
            <v>33147.408071748876</v>
          </cell>
          <cell r="V102">
            <v>0.15246636771300448</v>
          </cell>
          <cell r="W102">
            <v>0.8</v>
          </cell>
          <cell r="X102">
            <v>0.12197309417040358</v>
          </cell>
          <cell r="Y102">
            <v>33147.408071748876</v>
          </cell>
          <cell r="Z102">
            <v>0.15246636771300448</v>
          </cell>
          <cell r="AA102">
            <v>0.8</v>
          </cell>
          <cell r="AB102">
            <v>0.12197309417040358</v>
          </cell>
          <cell r="AC102">
            <v>33147.408071748876</v>
          </cell>
          <cell r="AD102">
            <v>0.15246636771300448</v>
          </cell>
          <cell r="AE102">
            <v>0.8</v>
          </cell>
          <cell r="AF102">
            <v>0.12197309417040358</v>
          </cell>
          <cell r="AG102">
            <v>33147.408071748876</v>
          </cell>
          <cell r="AH102">
            <v>0.15246636771300448</v>
          </cell>
          <cell r="AI102">
            <v>0.8</v>
          </cell>
          <cell r="AJ102">
            <v>0.12197309417040358</v>
          </cell>
          <cell r="AK102">
            <v>33147.408071748876</v>
          </cell>
          <cell r="AL102">
            <v>0.15246636771300448</v>
          </cell>
          <cell r="AM102">
            <v>0.8</v>
          </cell>
          <cell r="AN102">
            <v>0.12197309417040358</v>
          </cell>
          <cell r="AO102">
            <v>33147.408071748876</v>
          </cell>
          <cell r="AP102">
            <v>0.15246636771300448</v>
          </cell>
          <cell r="AQ102">
            <v>0.8</v>
          </cell>
          <cell r="AR102">
            <v>0.12197309417040358</v>
          </cell>
          <cell r="AS102">
            <v>33147.408071748876</v>
          </cell>
          <cell r="AT102">
            <v>0.15246636771300448</v>
          </cell>
          <cell r="AU102">
            <v>0.8</v>
          </cell>
          <cell r="AV102">
            <v>0.12197309417040358</v>
          </cell>
          <cell r="AW102">
            <v>33147.408071748876</v>
          </cell>
        </row>
        <row r="103">
          <cell r="A103" t="str">
            <v>Holiday Inn Select</v>
          </cell>
          <cell r="B103">
            <v>0.14260869565217391</v>
          </cell>
          <cell r="C103">
            <v>0.99334504976240523</v>
          </cell>
          <cell r="D103">
            <v>0.14165964187916039</v>
          </cell>
          <cell r="E103">
            <v>33940.619999999995</v>
          </cell>
          <cell r="F103">
            <v>0.13789237668161436</v>
          </cell>
          <cell r="G103">
            <v>0.96</v>
          </cell>
          <cell r="H103">
            <v>0.13237668161434979</v>
          </cell>
          <cell r="I103">
            <v>33738.447713004491</v>
          </cell>
          <cell r="J103">
            <v>0.13789237668161436</v>
          </cell>
          <cell r="K103">
            <v>0.94</v>
          </cell>
          <cell r="L103">
            <v>0.12961883408071748</v>
          </cell>
          <cell r="M103">
            <v>34191.763385650222</v>
          </cell>
          <cell r="N103">
            <v>0.13789237668161436</v>
          </cell>
          <cell r="O103">
            <v>0.94</v>
          </cell>
          <cell r="P103">
            <v>0.12961883408071748</v>
          </cell>
          <cell r="Q103">
            <v>34704.665112107621</v>
          </cell>
          <cell r="R103">
            <v>0.13789237668161436</v>
          </cell>
          <cell r="S103">
            <v>0.94</v>
          </cell>
          <cell r="T103">
            <v>0.12961883408071748</v>
          </cell>
          <cell r="U103">
            <v>35225.214349775779</v>
          </cell>
          <cell r="V103">
            <v>0.13789237668161436</v>
          </cell>
          <cell r="W103">
            <v>0.94</v>
          </cell>
          <cell r="X103">
            <v>0.12961883408071748</v>
          </cell>
          <cell r="Y103">
            <v>35225.214349775779</v>
          </cell>
          <cell r="Z103">
            <v>0.13789237668161436</v>
          </cell>
          <cell r="AA103">
            <v>0.94</v>
          </cell>
          <cell r="AB103">
            <v>0.12961883408071748</v>
          </cell>
          <cell r="AC103">
            <v>35225.214349775779</v>
          </cell>
          <cell r="AD103">
            <v>0.13789237668161436</v>
          </cell>
          <cell r="AE103">
            <v>0.94</v>
          </cell>
          <cell r="AF103">
            <v>0.12961883408071748</v>
          </cell>
          <cell r="AG103">
            <v>35225.214349775779</v>
          </cell>
          <cell r="AH103">
            <v>0.13789237668161436</v>
          </cell>
          <cell r="AI103">
            <v>0.94</v>
          </cell>
          <cell r="AJ103">
            <v>0.12961883408071748</v>
          </cell>
          <cell r="AK103">
            <v>35225.214349775779</v>
          </cell>
          <cell r="AL103">
            <v>0.13789237668161436</v>
          </cell>
          <cell r="AM103">
            <v>0.94</v>
          </cell>
          <cell r="AN103">
            <v>0.12961883408071748</v>
          </cell>
          <cell r="AO103">
            <v>35225.214349775779</v>
          </cell>
          <cell r="AP103">
            <v>0.13789237668161436</v>
          </cell>
          <cell r="AQ103">
            <v>0.94</v>
          </cell>
          <cell r="AR103">
            <v>0.12961883408071748</v>
          </cell>
          <cell r="AS103">
            <v>35225.214349775779</v>
          </cell>
          <cell r="AT103">
            <v>0.13789237668161436</v>
          </cell>
          <cell r="AU103">
            <v>0.94</v>
          </cell>
          <cell r="AV103">
            <v>0.12961883408071748</v>
          </cell>
          <cell r="AW103">
            <v>35225.214349775779</v>
          </cell>
        </row>
        <row r="104">
          <cell r="A104" t="str">
            <v>Marriott Norcross</v>
          </cell>
          <cell r="B104">
            <v>0.12869565217391304</v>
          </cell>
          <cell r="C104">
            <v>1.1510188671850092</v>
          </cell>
          <cell r="D104">
            <v>0.14813112377685336</v>
          </cell>
          <cell r="E104">
            <v>35491.14</v>
          </cell>
          <cell r="F104">
            <v>0.12443946188340807</v>
          </cell>
          <cell r="G104">
            <v>1.1000000000000001</v>
          </cell>
          <cell r="H104">
            <v>0.1368834080717489</v>
          </cell>
          <cell r="I104">
            <v>34887.063565022429</v>
          </cell>
          <cell r="J104">
            <v>0.12443946188340807</v>
          </cell>
          <cell r="K104">
            <v>1.08</v>
          </cell>
          <cell r="L104">
            <v>0.13439461883408071</v>
          </cell>
          <cell r="M104">
            <v>35451.553318385646</v>
          </cell>
          <cell r="N104">
            <v>0.12443946188340807</v>
          </cell>
          <cell r="O104">
            <v>1.08</v>
          </cell>
          <cell r="P104">
            <v>0.13439461883408071</v>
          </cell>
          <cell r="Q104">
            <v>35983.35282511211</v>
          </cell>
          <cell r="R104">
            <v>0.12443946188340807</v>
          </cell>
          <cell r="S104">
            <v>1.08</v>
          </cell>
          <cell r="T104">
            <v>0.13439461883408071</v>
          </cell>
          <cell r="U104">
            <v>36523.081614349772</v>
          </cell>
          <cell r="V104">
            <v>0.12443946188340807</v>
          </cell>
          <cell r="W104">
            <v>1.08</v>
          </cell>
          <cell r="X104">
            <v>0.13439461883408071</v>
          </cell>
          <cell r="Y104">
            <v>36523.081614349772</v>
          </cell>
          <cell r="Z104">
            <v>0.12443946188340807</v>
          </cell>
          <cell r="AA104">
            <v>1.08</v>
          </cell>
          <cell r="AB104">
            <v>0.13439461883408071</v>
          </cell>
          <cell r="AC104">
            <v>36523.081614349772</v>
          </cell>
          <cell r="AD104">
            <v>0.12443946188340807</v>
          </cell>
          <cell r="AE104">
            <v>1.08</v>
          </cell>
          <cell r="AF104">
            <v>0.13439461883408071</v>
          </cell>
          <cell r="AG104">
            <v>36523.081614349772</v>
          </cell>
          <cell r="AH104">
            <v>0.12443946188340807</v>
          </cell>
          <cell r="AI104">
            <v>1.08</v>
          </cell>
          <cell r="AJ104">
            <v>0.13439461883408071</v>
          </cell>
          <cell r="AK104">
            <v>36523.081614349772</v>
          </cell>
          <cell r="AL104">
            <v>0.12443946188340807</v>
          </cell>
          <cell r="AM104">
            <v>1.08</v>
          </cell>
          <cell r="AN104">
            <v>0.13439461883408071</v>
          </cell>
          <cell r="AO104">
            <v>36523.081614349772</v>
          </cell>
          <cell r="AP104">
            <v>0.12443946188340807</v>
          </cell>
          <cell r="AQ104">
            <v>1.08</v>
          </cell>
          <cell r="AR104">
            <v>0.13439461883408071</v>
          </cell>
          <cell r="AS104">
            <v>36523.081614349772</v>
          </cell>
          <cell r="AT104">
            <v>0.12443946188340807</v>
          </cell>
          <cell r="AU104">
            <v>1.08</v>
          </cell>
          <cell r="AV104">
            <v>0.13439461883408071</v>
          </cell>
          <cell r="AW104">
            <v>36523.081614349772</v>
          </cell>
        </row>
        <row r="105">
          <cell r="A105" t="str">
            <v>Marriott Gwinnett Place</v>
          </cell>
          <cell r="B105">
            <v>0.24695652173913044</v>
          </cell>
          <cell r="C105">
            <v>0.96102191719077157</v>
          </cell>
          <cell r="D105">
            <v>0.23733062998450358</v>
          </cell>
          <cell r="E105">
            <v>56862.693000000007</v>
          </cell>
          <cell r="F105">
            <v>0.23878923766816143</v>
          </cell>
          <cell r="G105">
            <v>0.92</v>
          </cell>
          <cell r="H105">
            <v>0.21968609865470853</v>
          </cell>
          <cell r="I105">
            <v>55990.736905829603</v>
          </cell>
          <cell r="J105">
            <v>0.23878923766816143</v>
          </cell>
          <cell r="K105">
            <v>0.9</v>
          </cell>
          <cell r="L105">
            <v>0.2149103139013453</v>
          </cell>
          <cell r="M105">
            <v>56690.54697309417</v>
          </cell>
          <cell r="N105">
            <v>0.23878923766816143</v>
          </cell>
          <cell r="O105">
            <v>0.9</v>
          </cell>
          <cell r="P105">
            <v>0.2149103139013453</v>
          </cell>
          <cell r="Q105">
            <v>57540.947085201798</v>
          </cell>
          <cell r="R105">
            <v>0.23878923766816143</v>
          </cell>
          <cell r="S105">
            <v>0.9</v>
          </cell>
          <cell r="T105">
            <v>0.2149103139013453</v>
          </cell>
          <cell r="U105">
            <v>58404.026905829596</v>
          </cell>
          <cell r="V105">
            <v>0.23878923766816143</v>
          </cell>
          <cell r="W105">
            <v>0.9</v>
          </cell>
          <cell r="X105">
            <v>0.2149103139013453</v>
          </cell>
          <cell r="Y105">
            <v>58404.026905829596</v>
          </cell>
          <cell r="Z105">
            <v>0.23878923766816143</v>
          </cell>
          <cell r="AA105">
            <v>0.9</v>
          </cell>
          <cell r="AB105">
            <v>0.2149103139013453</v>
          </cell>
          <cell r="AC105">
            <v>58404.026905829596</v>
          </cell>
          <cell r="AD105">
            <v>0.23878923766816143</v>
          </cell>
          <cell r="AE105">
            <v>0.9</v>
          </cell>
          <cell r="AF105">
            <v>0.2149103139013453</v>
          </cell>
          <cell r="AG105">
            <v>58404.026905829596</v>
          </cell>
          <cell r="AH105">
            <v>0.23878923766816143</v>
          </cell>
          <cell r="AI105">
            <v>0.9</v>
          </cell>
          <cell r="AJ105">
            <v>0.2149103139013453</v>
          </cell>
          <cell r="AK105">
            <v>58404.026905829596</v>
          </cell>
          <cell r="AL105">
            <v>0.23878923766816143</v>
          </cell>
          <cell r="AM105">
            <v>0.9</v>
          </cell>
          <cell r="AN105">
            <v>0.2149103139013453</v>
          </cell>
          <cell r="AO105">
            <v>58404.026905829596</v>
          </cell>
          <cell r="AP105">
            <v>0.23878923766816143</v>
          </cell>
          <cell r="AQ105">
            <v>0.9</v>
          </cell>
          <cell r="AR105">
            <v>0.2149103139013453</v>
          </cell>
          <cell r="AS105">
            <v>58404.026905829596</v>
          </cell>
          <cell r="AT105">
            <v>0.23878923766816143</v>
          </cell>
          <cell r="AU105">
            <v>0.9</v>
          </cell>
          <cell r="AV105">
            <v>0.2149103139013453</v>
          </cell>
          <cell r="AW105">
            <v>58404.026905829596</v>
          </cell>
        </row>
        <row r="106">
          <cell r="A106" t="str">
            <v>Hampton Inn Norcross</v>
          </cell>
          <cell r="B106">
            <v>8.6376811594202893E-2</v>
          </cell>
          <cell r="C106">
            <v>0.63857896056154628</v>
          </cell>
          <cell r="D106">
            <v>5.5158414564446603E-2</v>
          </cell>
          <cell r="E106">
            <v>13215.555</v>
          </cell>
          <cell r="F106">
            <v>8.3520179372197315E-2</v>
          </cell>
          <cell r="G106">
            <v>0.93</v>
          </cell>
          <cell r="H106">
            <v>7.7673766816143505E-2</v>
          </cell>
          <cell r="I106">
            <v>19796.479927130047</v>
          </cell>
          <cell r="J106">
            <v>8.3520179372197315E-2</v>
          </cell>
          <cell r="K106">
            <v>1</v>
          </cell>
          <cell r="L106">
            <v>8.3520179372197315E-2</v>
          </cell>
          <cell r="M106">
            <v>22031.537556053812</v>
          </cell>
          <cell r="N106">
            <v>8.3520179372197315E-2</v>
          </cell>
          <cell r="O106">
            <v>1</v>
          </cell>
          <cell r="P106">
            <v>8.3520179372197315E-2</v>
          </cell>
          <cell r="Q106">
            <v>22362.026905829596</v>
          </cell>
          <cell r="R106">
            <v>8.3520179372197315E-2</v>
          </cell>
          <cell r="S106">
            <v>1</v>
          </cell>
          <cell r="T106">
            <v>8.3520179372197315E-2</v>
          </cell>
          <cell r="U106">
            <v>22697.443946188341</v>
          </cell>
          <cell r="V106">
            <v>8.3520179372197315E-2</v>
          </cell>
          <cell r="W106">
            <v>1</v>
          </cell>
          <cell r="X106">
            <v>8.3520179372197315E-2</v>
          </cell>
          <cell r="Y106">
            <v>22697.443946188341</v>
          </cell>
          <cell r="Z106">
            <v>8.3520179372197315E-2</v>
          </cell>
          <cell r="AA106">
            <v>1</v>
          </cell>
          <cell r="AB106">
            <v>8.3520179372197315E-2</v>
          </cell>
          <cell r="AC106">
            <v>22697.443946188341</v>
          </cell>
          <cell r="AD106">
            <v>8.3520179372197315E-2</v>
          </cell>
          <cell r="AE106">
            <v>1</v>
          </cell>
          <cell r="AF106">
            <v>8.3520179372197315E-2</v>
          </cell>
          <cell r="AG106">
            <v>22697.443946188341</v>
          </cell>
          <cell r="AH106">
            <v>8.3520179372197315E-2</v>
          </cell>
          <cell r="AI106">
            <v>1</v>
          </cell>
          <cell r="AJ106">
            <v>8.3520179372197315E-2</v>
          </cell>
          <cell r="AK106">
            <v>22697.443946188341</v>
          </cell>
          <cell r="AL106">
            <v>8.3520179372197315E-2</v>
          </cell>
          <cell r="AM106">
            <v>1</v>
          </cell>
          <cell r="AN106">
            <v>8.3520179372197315E-2</v>
          </cell>
          <cell r="AO106">
            <v>22697.443946188341</v>
          </cell>
          <cell r="AP106">
            <v>8.3520179372197315E-2</v>
          </cell>
          <cell r="AQ106">
            <v>1</v>
          </cell>
          <cell r="AR106">
            <v>8.3520179372197315E-2</v>
          </cell>
          <cell r="AS106">
            <v>22697.443946188341</v>
          </cell>
          <cell r="AT106">
            <v>8.3520179372197315E-2</v>
          </cell>
          <cell r="AU106">
            <v>1</v>
          </cell>
          <cell r="AV106">
            <v>8.3520179372197315E-2</v>
          </cell>
          <cell r="AW106">
            <v>22697.443946188341</v>
          </cell>
        </row>
        <row r="107">
          <cell r="A107" t="str">
            <v>Marriott Courtyard Norcross</v>
          </cell>
          <cell r="B107">
            <v>7.594202898550724E-2</v>
          </cell>
          <cell r="C107">
            <v>1.3612506237484812</v>
          </cell>
          <cell r="D107">
            <v>0.10337613432524696</v>
          </cell>
          <cell r="E107">
            <v>24768.169999999995</v>
          </cell>
          <cell r="F107">
            <v>7.3430493273542605E-2</v>
          </cell>
          <cell r="G107">
            <v>1.3</v>
          </cell>
          <cell r="H107">
            <v>9.5459641255605396E-2</v>
          </cell>
          <cell r="I107">
            <v>24329.512387892381</v>
          </cell>
          <cell r="J107">
            <v>7.3430493273542605E-2</v>
          </cell>
          <cell r="K107">
            <v>1.3</v>
          </cell>
          <cell r="L107">
            <v>9.5459641255605396E-2</v>
          </cell>
          <cell r="M107">
            <v>25181.012387892381</v>
          </cell>
          <cell r="N107">
            <v>7.3430493273542605E-2</v>
          </cell>
          <cell r="O107">
            <v>1.3</v>
          </cell>
          <cell r="P107">
            <v>9.5459641255605396E-2</v>
          </cell>
          <cell r="Q107">
            <v>25558.74618834081</v>
          </cell>
          <cell r="R107">
            <v>7.3430493273542605E-2</v>
          </cell>
          <cell r="S107">
            <v>1.3</v>
          </cell>
          <cell r="T107">
            <v>9.5459641255605396E-2</v>
          </cell>
          <cell r="U107">
            <v>25942.112107623321</v>
          </cell>
          <cell r="V107">
            <v>7.3430493273542605E-2</v>
          </cell>
          <cell r="W107">
            <v>1.3</v>
          </cell>
          <cell r="X107">
            <v>9.5459641255605396E-2</v>
          </cell>
          <cell r="Y107">
            <v>25942.112107623321</v>
          </cell>
          <cell r="Z107">
            <v>7.3430493273542605E-2</v>
          </cell>
          <cell r="AA107">
            <v>1.3</v>
          </cell>
          <cell r="AB107">
            <v>9.5459641255605396E-2</v>
          </cell>
          <cell r="AC107">
            <v>25942.112107623321</v>
          </cell>
          <cell r="AD107">
            <v>7.3430493273542605E-2</v>
          </cell>
          <cell r="AE107">
            <v>1.3</v>
          </cell>
          <cell r="AF107">
            <v>9.5459641255605396E-2</v>
          </cell>
          <cell r="AG107">
            <v>25942.112107623321</v>
          </cell>
          <cell r="AH107">
            <v>7.3430493273542605E-2</v>
          </cell>
          <cell r="AI107">
            <v>1.3</v>
          </cell>
          <cell r="AJ107">
            <v>9.5459641255605396E-2</v>
          </cell>
          <cell r="AK107">
            <v>25942.112107623321</v>
          </cell>
          <cell r="AL107">
            <v>7.3430493273542605E-2</v>
          </cell>
          <cell r="AM107">
            <v>1.3</v>
          </cell>
          <cell r="AN107">
            <v>9.5459641255605396E-2</v>
          </cell>
          <cell r="AO107">
            <v>25942.112107623321</v>
          </cell>
          <cell r="AP107">
            <v>7.3430493273542605E-2</v>
          </cell>
          <cell r="AQ107">
            <v>1.3</v>
          </cell>
          <cell r="AR107">
            <v>9.5459641255605396E-2</v>
          </cell>
          <cell r="AS107">
            <v>25942.112107623321</v>
          </cell>
          <cell r="AT107">
            <v>7.3430493273542605E-2</v>
          </cell>
          <cell r="AU107">
            <v>1.3</v>
          </cell>
          <cell r="AV107">
            <v>9.5459641255605396E-2</v>
          </cell>
          <cell r="AW107">
            <v>25942.112107623321</v>
          </cell>
        </row>
        <row r="108">
          <cell r="A108" t="str">
            <v>Homewood Suites Norcross</v>
          </cell>
          <cell r="B108">
            <v>5.3333333333333337E-2</v>
          </cell>
          <cell r="C108">
            <v>1.4781920383369125</v>
          </cell>
          <cell r="D108">
            <v>7.8836908711302001E-2</v>
          </cell>
          <cell r="E108">
            <v>18888.75</v>
          </cell>
          <cell r="F108">
            <v>5.1569506726457402E-2</v>
          </cell>
          <cell r="G108">
            <v>1.33</v>
          </cell>
          <cell r="H108">
            <v>6.8587443946188348E-2</v>
          </cell>
          <cell r="I108">
            <v>17480.676076233187</v>
          </cell>
          <cell r="J108">
            <v>5.1569506726457402E-2</v>
          </cell>
          <cell r="K108">
            <v>1.33</v>
          </cell>
          <cell r="L108">
            <v>6.8587443946188348E-2</v>
          </cell>
          <cell r="M108">
            <v>18092.476076233186</v>
          </cell>
          <cell r="N108">
            <v>5.1569506726457402E-2</v>
          </cell>
          <cell r="O108">
            <v>1.33</v>
          </cell>
          <cell r="P108">
            <v>6.8587443946188348E-2</v>
          </cell>
          <cell r="Q108">
            <v>18363.876591928252</v>
          </cell>
          <cell r="R108">
            <v>5.1569506726457402E-2</v>
          </cell>
          <cell r="S108">
            <v>1.33</v>
          </cell>
          <cell r="T108">
            <v>6.8587443946188348E-2</v>
          </cell>
          <cell r="U108">
            <v>18639.323766816146</v>
          </cell>
          <cell r="V108">
            <v>5.1569506726457402E-2</v>
          </cell>
          <cell r="W108">
            <v>1.33</v>
          </cell>
          <cell r="X108">
            <v>6.8587443946188348E-2</v>
          </cell>
          <cell r="Y108">
            <v>18639.323766816146</v>
          </cell>
          <cell r="Z108">
            <v>5.1569506726457402E-2</v>
          </cell>
          <cell r="AA108">
            <v>1.33</v>
          </cell>
          <cell r="AB108">
            <v>6.8587443946188348E-2</v>
          </cell>
          <cell r="AC108">
            <v>18639.323766816146</v>
          </cell>
          <cell r="AD108">
            <v>5.1569506726457402E-2</v>
          </cell>
          <cell r="AE108">
            <v>1.33</v>
          </cell>
          <cell r="AF108">
            <v>6.8587443946188348E-2</v>
          </cell>
          <cell r="AG108">
            <v>18639.323766816146</v>
          </cell>
          <cell r="AH108">
            <v>5.1569506726457402E-2</v>
          </cell>
          <cell r="AI108">
            <v>1.33</v>
          </cell>
          <cell r="AJ108">
            <v>6.8587443946188348E-2</v>
          </cell>
          <cell r="AK108">
            <v>18639.323766816146</v>
          </cell>
          <cell r="AL108">
            <v>5.1569506726457402E-2</v>
          </cell>
          <cell r="AM108">
            <v>1.33</v>
          </cell>
          <cell r="AN108">
            <v>6.8587443946188348E-2</v>
          </cell>
          <cell r="AO108">
            <v>18639.323766816146</v>
          </cell>
          <cell r="AP108">
            <v>5.1569506726457402E-2</v>
          </cell>
          <cell r="AQ108">
            <v>1.33</v>
          </cell>
          <cell r="AR108">
            <v>6.8587443946188348E-2</v>
          </cell>
          <cell r="AS108">
            <v>18639.323766816146</v>
          </cell>
          <cell r="AT108">
            <v>5.1569506726457402E-2</v>
          </cell>
          <cell r="AU108">
            <v>1.33</v>
          </cell>
          <cell r="AV108">
            <v>6.8587443946188348E-2</v>
          </cell>
          <cell r="AW108">
            <v>18639.323766816146</v>
          </cell>
        </row>
        <row r="109">
          <cell r="A109" t="str">
            <v>Amerisuites</v>
          </cell>
          <cell r="B109">
            <v>7.4202898550724636E-2</v>
          </cell>
          <cell r="C109">
            <v>0.98283346193423182</v>
          </cell>
          <cell r="D109">
            <v>7.292909166816329E-2</v>
          </cell>
          <cell r="E109">
            <v>17473.280000000002</v>
          </cell>
          <cell r="F109">
            <v>7.1748878923766815E-2</v>
          </cell>
          <cell r="G109">
            <v>1.06</v>
          </cell>
          <cell r="H109">
            <v>7.6053811659192824E-2</v>
          </cell>
          <cell r="I109">
            <v>19383.606816143496</v>
          </cell>
          <cell r="J109">
            <v>7.1748878923766815E-2</v>
          </cell>
          <cell r="K109">
            <v>1.1000000000000001</v>
          </cell>
          <cell r="L109">
            <v>7.8923766816143506E-2</v>
          </cell>
          <cell r="M109">
            <v>20819.063677130049</v>
          </cell>
          <cell r="N109">
            <v>7.1748878923766815E-2</v>
          </cell>
          <cell r="O109">
            <v>1.1000000000000001</v>
          </cell>
          <cell r="P109">
            <v>7.8923766816143506E-2</v>
          </cell>
          <cell r="Q109">
            <v>21131.365022421527</v>
          </cell>
          <cell r="R109">
            <v>7.1748878923766815E-2</v>
          </cell>
          <cell r="S109">
            <v>1.1000000000000001</v>
          </cell>
          <cell r="T109">
            <v>7.8923766816143506E-2</v>
          </cell>
          <cell r="U109">
            <v>21448.322869955158</v>
          </cell>
          <cell r="V109">
            <v>7.1748878923766815E-2</v>
          </cell>
          <cell r="W109">
            <v>1.1000000000000001</v>
          </cell>
          <cell r="X109">
            <v>7.8923766816143506E-2</v>
          </cell>
          <cell r="Y109">
            <v>21448.322869955158</v>
          </cell>
          <cell r="Z109">
            <v>7.1748878923766815E-2</v>
          </cell>
          <cell r="AA109">
            <v>1.1000000000000001</v>
          </cell>
          <cell r="AB109">
            <v>7.8923766816143506E-2</v>
          </cell>
          <cell r="AC109">
            <v>21448.322869955158</v>
          </cell>
          <cell r="AD109">
            <v>7.1748878923766815E-2</v>
          </cell>
          <cell r="AE109">
            <v>1.1000000000000001</v>
          </cell>
          <cell r="AF109">
            <v>7.8923766816143506E-2</v>
          </cell>
          <cell r="AG109">
            <v>21448.322869955158</v>
          </cell>
          <cell r="AH109">
            <v>7.1748878923766815E-2</v>
          </cell>
          <cell r="AI109">
            <v>1.1000000000000001</v>
          </cell>
          <cell r="AJ109">
            <v>7.8923766816143506E-2</v>
          </cell>
          <cell r="AK109">
            <v>21448.322869955158</v>
          </cell>
          <cell r="AL109">
            <v>7.1748878923766815E-2</v>
          </cell>
          <cell r="AM109">
            <v>1.1000000000000001</v>
          </cell>
          <cell r="AN109">
            <v>7.8923766816143506E-2</v>
          </cell>
          <cell r="AO109">
            <v>21448.322869955158</v>
          </cell>
          <cell r="AP109">
            <v>7.1748878923766815E-2</v>
          </cell>
          <cell r="AQ109">
            <v>1.1000000000000001</v>
          </cell>
          <cell r="AR109">
            <v>7.8923766816143506E-2</v>
          </cell>
          <cell r="AS109">
            <v>21448.322869955158</v>
          </cell>
          <cell r="AT109">
            <v>7.1748878923766815E-2</v>
          </cell>
          <cell r="AU109">
            <v>1.1000000000000001</v>
          </cell>
          <cell r="AV109">
            <v>7.8923766816143506E-2</v>
          </cell>
          <cell r="AW109">
            <v>21448.322869955158</v>
          </cell>
        </row>
        <row r="110">
          <cell r="A110" t="str">
            <v>Wingate Inn</v>
          </cell>
          <cell r="B110">
            <v>3.4202898550724635E-2</v>
          </cell>
          <cell r="C110">
            <v>0.65171844534676338</v>
          </cell>
          <cell r="D110">
            <v>2.2290659869831326E-2</v>
          </cell>
          <cell r="E110">
            <v>5340.68</v>
          </cell>
          <cell r="F110">
            <v>6.614349775784753E-2</v>
          </cell>
          <cell r="G110">
            <v>1.03</v>
          </cell>
          <cell r="H110">
            <v>6.8127802690582953E-2</v>
          </cell>
          <cell r="I110">
            <v>17363.528688340804</v>
          </cell>
          <cell r="J110">
            <v>6.614349775784753E-2</v>
          </cell>
          <cell r="K110">
            <v>1.1000000000000001</v>
          </cell>
          <cell r="L110">
            <v>7.2757847533632292E-2</v>
          </cell>
          <cell r="M110">
            <v>19192.574327354261</v>
          </cell>
          <cell r="N110">
            <v>6.614349775784753E-2</v>
          </cell>
          <cell r="O110">
            <v>1.1000000000000001</v>
          </cell>
          <cell r="P110">
            <v>7.2757847533632292E-2</v>
          </cell>
          <cell r="Q110">
            <v>19480.477130044845</v>
          </cell>
          <cell r="R110">
            <v>6.614349775784753E-2</v>
          </cell>
          <cell r="S110">
            <v>1.1000000000000001</v>
          </cell>
          <cell r="T110">
            <v>7.2757847533632292E-2</v>
          </cell>
          <cell r="U110">
            <v>19772.672645739913</v>
          </cell>
          <cell r="V110">
            <v>6.614349775784753E-2</v>
          </cell>
          <cell r="W110">
            <v>1.1000000000000001</v>
          </cell>
          <cell r="X110">
            <v>7.2757847533632292E-2</v>
          </cell>
          <cell r="Y110">
            <v>19772.672645739913</v>
          </cell>
          <cell r="Z110">
            <v>6.614349775784753E-2</v>
          </cell>
          <cell r="AA110">
            <v>1.1000000000000001</v>
          </cell>
          <cell r="AB110">
            <v>7.2757847533632292E-2</v>
          </cell>
          <cell r="AC110">
            <v>19772.672645739913</v>
          </cell>
          <cell r="AD110">
            <v>6.614349775784753E-2</v>
          </cell>
          <cell r="AE110">
            <v>1.1000000000000001</v>
          </cell>
          <cell r="AF110">
            <v>7.2757847533632292E-2</v>
          </cell>
          <cell r="AG110">
            <v>19772.672645739913</v>
          </cell>
          <cell r="AH110">
            <v>6.614349775784753E-2</v>
          </cell>
          <cell r="AI110">
            <v>1.1000000000000001</v>
          </cell>
          <cell r="AJ110">
            <v>7.2757847533632292E-2</v>
          </cell>
          <cell r="AK110">
            <v>19772.672645739913</v>
          </cell>
          <cell r="AL110">
            <v>6.614349775784753E-2</v>
          </cell>
          <cell r="AM110">
            <v>1.1000000000000001</v>
          </cell>
          <cell r="AN110">
            <v>7.2757847533632292E-2</v>
          </cell>
          <cell r="AO110">
            <v>19772.672645739913</v>
          </cell>
          <cell r="AP110">
            <v>6.614349775784753E-2</v>
          </cell>
          <cell r="AQ110">
            <v>1.1000000000000001</v>
          </cell>
          <cell r="AR110">
            <v>7.2757847533632292E-2</v>
          </cell>
          <cell r="AS110">
            <v>19772.672645739913</v>
          </cell>
          <cell r="AT110">
            <v>6.614349775784753E-2</v>
          </cell>
          <cell r="AU110">
            <v>1.1000000000000001</v>
          </cell>
          <cell r="AV110">
            <v>7.2757847533632292E-2</v>
          </cell>
          <cell r="AW110">
            <v>19772.672645739913</v>
          </cell>
        </row>
        <row r="111">
          <cell r="A111" t="str">
            <v>Comp9</v>
          </cell>
          <cell r="B111">
            <v>0</v>
          </cell>
          <cell r="C111">
            <v>0</v>
          </cell>
          <cell r="D111">
            <v>0</v>
          </cell>
          <cell r="E111">
            <v>0</v>
          </cell>
          <cell r="F111">
            <v>0</v>
          </cell>
          <cell r="G111">
            <v>0</v>
          </cell>
          <cell r="H111">
            <v>0</v>
          </cell>
          <cell r="I111">
            <v>0</v>
          </cell>
          <cell r="J111">
            <v>0</v>
          </cell>
          <cell r="K111">
            <v>0</v>
          </cell>
          <cell r="L111">
            <v>0</v>
          </cell>
          <cell r="M111">
            <v>0</v>
          </cell>
          <cell r="N111">
            <v>0</v>
          </cell>
          <cell r="O111">
            <v>0</v>
          </cell>
          <cell r="P111">
            <v>0</v>
          </cell>
          <cell r="Q111">
            <v>0</v>
          </cell>
          <cell r="R111">
            <v>0</v>
          </cell>
          <cell r="S111">
            <v>0</v>
          </cell>
          <cell r="T111">
            <v>0</v>
          </cell>
          <cell r="U111">
            <v>0</v>
          </cell>
          <cell r="V111">
            <v>0</v>
          </cell>
          <cell r="W111">
            <v>0</v>
          </cell>
          <cell r="X111">
            <v>0</v>
          </cell>
          <cell r="Y111">
            <v>0</v>
          </cell>
          <cell r="Z111">
            <v>0</v>
          </cell>
          <cell r="AA111">
            <v>0</v>
          </cell>
          <cell r="AB111">
            <v>0</v>
          </cell>
          <cell r="AC111">
            <v>0</v>
          </cell>
          <cell r="AD111">
            <v>0</v>
          </cell>
          <cell r="AE111">
            <v>0</v>
          </cell>
          <cell r="AF111">
            <v>0</v>
          </cell>
          <cell r="AG111">
            <v>0</v>
          </cell>
          <cell r="AH111">
            <v>0</v>
          </cell>
          <cell r="AI111">
            <v>0</v>
          </cell>
          <cell r="AJ111">
            <v>0</v>
          </cell>
          <cell r="AK111">
            <v>0</v>
          </cell>
          <cell r="AL111">
            <v>0</v>
          </cell>
          <cell r="AM111">
            <v>0</v>
          </cell>
          <cell r="AN111">
            <v>0</v>
          </cell>
          <cell r="AO111">
            <v>0</v>
          </cell>
          <cell r="AP111">
            <v>0</v>
          </cell>
          <cell r="AQ111">
            <v>0</v>
          </cell>
          <cell r="AR111">
            <v>0</v>
          </cell>
          <cell r="AS111">
            <v>0</v>
          </cell>
          <cell r="AT111">
            <v>0</v>
          </cell>
          <cell r="AU111">
            <v>0</v>
          </cell>
          <cell r="AV111">
            <v>0</v>
          </cell>
          <cell r="AW111">
            <v>0</v>
          </cell>
        </row>
        <row r="112">
          <cell r="A112" t="str">
            <v>Comp10</v>
          </cell>
          <cell r="B112">
            <v>0</v>
          </cell>
          <cell r="C112">
            <v>0</v>
          </cell>
          <cell r="D112">
            <v>0</v>
          </cell>
          <cell r="E112">
            <v>0</v>
          </cell>
          <cell r="F112">
            <v>0</v>
          </cell>
          <cell r="G112">
            <v>0</v>
          </cell>
          <cell r="H112">
            <v>0</v>
          </cell>
          <cell r="I112">
            <v>0</v>
          </cell>
          <cell r="J112">
            <v>0</v>
          </cell>
          <cell r="K112">
            <v>0</v>
          </cell>
          <cell r="L112">
            <v>0</v>
          </cell>
          <cell r="M112">
            <v>0</v>
          </cell>
          <cell r="N112">
            <v>0</v>
          </cell>
          <cell r="O112">
            <v>0</v>
          </cell>
          <cell r="P112">
            <v>0</v>
          </cell>
          <cell r="Q112">
            <v>0</v>
          </cell>
          <cell r="R112">
            <v>0</v>
          </cell>
          <cell r="S112">
            <v>0</v>
          </cell>
          <cell r="T112">
            <v>0</v>
          </cell>
          <cell r="U112">
            <v>0</v>
          </cell>
          <cell r="V112">
            <v>0</v>
          </cell>
          <cell r="W112">
            <v>0</v>
          </cell>
          <cell r="X112">
            <v>0</v>
          </cell>
          <cell r="Y112">
            <v>0</v>
          </cell>
          <cell r="Z112">
            <v>0</v>
          </cell>
          <cell r="AA112">
            <v>0</v>
          </cell>
          <cell r="AB112">
            <v>0</v>
          </cell>
          <cell r="AC112">
            <v>0</v>
          </cell>
          <cell r="AD112">
            <v>0</v>
          </cell>
          <cell r="AE112">
            <v>0</v>
          </cell>
          <cell r="AF112">
            <v>0</v>
          </cell>
          <cell r="AG112">
            <v>0</v>
          </cell>
          <cell r="AH112">
            <v>0</v>
          </cell>
          <cell r="AI112">
            <v>0</v>
          </cell>
          <cell r="AJ112">
            <v>0</v>
          </cell>
          <cell r="AK112">
            <v>0</v>
          </cell>
          <cell r="AL112">
            <v>0</v>
          </cell>
          <cell r="AM112">
            <v>0</v>
          </cell>
          <cell r="AN112">
            <v>0</v>
          </cell>
          <cell r="AO112">
            <v>0</v>
          </cell>
          <cell r="AP112">
            <v>0</v>
          </cell>
          <cell r="AQ112">
            <v>0</v>
          </cell>
          <cell r="AR112">
            <v>0</v>
          </cell>
          <cell r="AS112">
            <v>0</v>
          </cell>
          <cell r="AT112">
            <v>0</v>
          </cell>
          <cell r="AU112">
            <v>0</v>
          </cell>
          <cell r="AV112">
            <v>0</v>
          </cell>
          <cell r="AW112">
            <v>0</v>
          </cell>
        </row>
        <row r="113">
          <cell r="A113" t="str">
            <v>Comp11</v>
          </cell>
          <cell r="B113">
            <v>0</v>
          </cell>
          <cell r="C113">
            <v>0</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0</v>
          </cell>
          <cell r="X113">
            <v>0</v>
          </cell>
          <cell r="Y113">
            <v>0</v>
          </cell>
          <cell r="Z113">
            <v>0</v>
          </cell>
          <cell r="AA113">
            <v>0</v>
          </cell>
          <cell r="AB113">
            <v>0</v>
          </cell>
          <cell r="AC113">
            <v>0</v>
          </cell>
          <cell r="AD113">
            <v>0</v>
          </cell>
          <cell r="AE113">
            <v>0</v>
          </cell>
          <cell r="AF113">
            <v>0</v>
          </cell>
          <cell r="AG113">
            <v>0</v>
          </cell>
          <cell r="AH113">
            <v>0</v>
          </cell>
          <cell r="AI113">
            <v>0</v>
          </cell>
          <cell r="AJ113">
            <v>0</v>
          </cell>
          <cell r="AK113">
            <v>0</v>
          </cell>
          <cell r="AL113">
            <v>0</v>
          </cell>
          <cell r="AM113">
            <v>0</v>
          </cell>
          <cell r="AN113">
            <v>0</v>
          </cell>
          <cell r="AO113">
            <v>0</v>
          </cell>
          <cell r="AP113">
            <v>0</v>
          </cell>
          <cell r="AQ113">
            <v>0</v>
          </cell>
          <cell r="AR113">
            <v>0</v>
          </cell>
          <cell r="AS113">
            <v>0</v>
          </cell>
          <cell r="AT113">
            <v>0</v>
          </cell>
          <cell r="AU113">
            <v>0</v>
          </cell>
          <cell r="AV113">
            <v>0</v>
          </cell>
          <cell r="AW113">
            <v>0</v>
          </cell>
        </row>
        <row r="114">
          <cell r="A114" t="str">
            <v>Comp12</v>
          </cell>
          <cell r="B114">
            <v>0</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0</v>
          </cell>
          <cell r="AJ114">
            <v>0</v>
          </cell>
          <cell r="AK114">
            <v>0</v>
          </cell>
          <cell r="AL114">
            <v>0</v>
          </cell>
          <cell r="AM114">
            <v>0</v>
          </cell>
          <cell r="AN114">
            <v>0</v>
          </cell>
          <cell r="AO114">
            <v>0</v>
          </cell>
          <cell r="AP114">
            <v>0</v>
          </cell>
          <cell r="AQ114">
            <v>0</v>
          </cell>
          <cell r="AR114">
            <v>0</v>
          </cell>
          <cell r="AS114">
            <v>0</v>
          </cell>
          <cell r="AT114">
            <v>0</v>
          </cell>
          <cell r="AU114">
            <v>0</v>
          </cell>
          <cell r="AV114">
            <v>0</v>
          </cell>
          <cell r="AW114">
            <v>0</v>
          </cell>
        </row>
        <row r="115">
          <cell r="A115" t="str">
            <v>Comp13</v>
          </cell>
          <cell r="B115">
            <v>0</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0</v>
          </cell>
          <cell r="AJ115">
            <v>0</v>
          </cell>
          <cell r="AK115">
            <v>0</v>
          </cell>
          <cell r="AL115">
            <v>0</v>
          </cell>
          <cell r="AM115">
            <v>0</v>
          </cell>
          <cell r="AN115">
            <v>0</v>
          </cell>
          <cell r="AO115">
            <v>0</v>
          </cell>
          <cell r="AP115">
            <v>0</v>
          </cell>
          <cell r="AQ115">
            <v>0</v>
          </cell>
          <cell r="AR115">
            <v>0</v>
          </cell>
          <cell r="AS115">
            <v>0</v>
          </cell>
          <cell r="AT115">
            <v>0</v>
          </cell>
          <cell r="AU115">
            <v>0</v>
          </cell>
          <cell r="AV115">
            <v>0</v>
          </cell>
          <cell r="AW115">
            <v>0</v>
          </cell>
        </row>
        <row r="116">
          <cell r="A116" t="str">
            <v>Comp14</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0</v>
          </cell>
          <cell r="X116">
            <v>0</v>
          </cell>
          <cell r="Y116">
            <v>0</v>
          </cell>
          <cell r="Z116">
            <v>0</v>
          </cell>
          <cell r="AA116">
            <v>0</v>
          </cell>
          <cell r="AB116">
            <v>0</v>
          </cell>
          <cell r="AC116">
            <v>0</v>
          </cell>
          <cell r="AD116">
            <v>0</v>
          </cell>
          <cell r="AE116">
            <v>0</v>
          </cell>
          <cell r="AF116">
            <v>0</v>
          </cell>
          <cell r="AG116">
            <v>0</v>
          </cell>
          <cell r="AH116">
            <v>0</v>
          </cell>
          <cell r="AI116">
            <v>0</v>
          </cell>
          <cell r="AJ116">
            <v>0</v>
          </cell>
          <cell r="AK116">
            <v>0</v>
          </cell>
          <cell r="AL116">
            <v>0</v>
          </cell>
          <cell r="AM116">
            <v>0</v>
          </cell>
          <cell r="AN116">
            <v>0</v>
          </cell>
          <cell r="AO116">
            <v>0</v>
          </cell>
          <cell r="AP116">
            <v>0</v>
          </cell>
          <cell r="AQ116">
            <v>0</v>
          </cell>
          <cell r="AR116">
            <v>0</v>
          </cell>
          <cell r="AS116">
            <v>0</v>
          </cell>
          <cell r="AT116">
            <v>0</v>
          </cell>
          <cell r="AU116">
            <v>0</v>
          </cell>
          <cell r="AV116">
            <v>0</v>
          </cell>
          <cell r="AW116">
            <v>0</v>
          </cell>
        </row>
        <row r="117">
          <cell r="A117" t="str">
            <v>Comp15</v>
          </cell>
          <cell r="B117">
            <v>0</v>
          </cell>
          <cell r="C117">
            <v>0</v>
          </cell>
          <cell r="D117">
            <v>0</v>
          </cell>
          <cell r="E117">
            <v>0</v>
          </cell>
          <cell r="F117">
            <v>0</v>
          </cell>
          <cell r="G117">
            <v>0</v>
          </cell>
          <cell r="H117">
            <v>0</v>
          </cell>
          <cell r="I117">
            <v>0</v>
          </cell>
          <cell r="J117">
            <v>0</v>
          </cell>
          <cell r="K117">
            <v>0</v>
          </cell>
          <cell r="L117">
            <v>0</v>
          </cell>
          <cell r="M117">
            <v>0</v>
          </cell>
          <cell r="N117">
            <v>0</v>
          </cell>
          <cell r="O117">
            <v>0</v>
          </cell>
          <cell r="P117">
            <v>0</v>
          </cell>
          <cell r="Q117">
            <v>0</v>
          </cell>
          <cell r="R117">
            <v>0</v>
          </cell>
          <cell r="S117">
            <v>0</v>
          </cell>
          <cell r="T117">
            <v>0</v>
          </cell>
          <cell r="U117">
            <v>0</v>
          </cell>
          <cell r="V117">
            <v>0</v>
          </cell>
          <cell r="W117">
            <v>0</v>
          </cell>
          <cell r="X117">
            <v>0</v>
          </cell>
          <cell r="Y117">
            <v>0</v>
          </cell>
          <cell r="Z117">
            <v>0</v>
          </cell>
          <cell r="AA117">
            <v>0</v>
          </cell>
          <cell r="AB117">
            <v>0</v>
          </cell>
          <cell r="AC117">
            <v>0</v>
          </cell>
          <cell r="AD117">
            <v>0</v>
          </cell>
          <cell r="AE117">
            <v>0</v>
          </cell>
          <cell r="AF117">
            <v>0</v>
          </cell>
          <cell r="AG117">
            <v>0</v>
          </cell>
          <cell r="AH117">
            <v>0</v>
          </cell>
          <cell r="AI117">
            <v>0</v>
          </cell>
          <cell r="AJ117">
            <v>0</v>
          </cell>
          <cell r="AK117">
            <v>0</v>
          </cell>
          <cell r="AL117">
            <v>0</v>
          </cell>
          <cell r="AM117">
            <v>0</v>
          </cell>
          <cell r="AN117">
            <v>0</v>
          </cell>
          <cell r="AO117">
            <v>0</v>
          </cell>
          <cell r="AP117">
            <v>0</v>
          </cell>
          <cell r="AQ117">
            <v>0</v>
          </cell>
          <cell r="AR117">
            <v>0</v>
          </cell>
          <cell r="AS117">
            <v>0</v>
          </cell>
          <cell r="AT117">
            <v>0</v>
          </cell>
          <cell r="AU117">
            <v>0</v>
          </cell>
          <cell r="AV117">
            <v>0</v>
          </cell>
          <cell r="AW117">
            <v>0</v>
          </cell>
        </row>
        <row r="118">
          <cell r="A118" t="str">
            <v>Comp16</v>
          </cell>
          <cell r="B118">
            <v>0</v>
          </cell>
          <cell r="C118">
            <v>0</v>
          </cell>
          <cell r="D118">
            <v>0</v>
          </cell>
          <cell r="E118">
            <v>0</v>
          </cell>
          <cell r="F118">
            <v>0</v>
          </cell>
          <cell r="G118">
            <v>0</v>
          </cell>
          <cell r="H118">
            <v>0</v>
          </cell>
          <cell r="I118">
            <v>0</v>
          </cell>
          <cell r="J118">
            <v>0</v>
          </cell>
          <cell r="K118">
            <v>0</v>
          </cell>
          <cell r="L118">
            <v>0</v>
          </cell>
          <cell r="M118">
            <v>0</v>
          </cell>
          <cell r="N118">
            <v>0</v>
          </cell>
          <cell r="O118">
            <v>0</v>
          </cell>
          <cell r="P118">
            <v>0</v>
          </cell>
          <cell r="Q118">
            <v>0</v>
          </cell>
          <cell r="R118">
            <v>0</v>
          </cell>
          <cell r="S118">
            <v>0</v>
          </cell>
          <cell r="T118">
            <v>0</v>
          </cell>
          <cell r="U118">
            <v>0</v>
          </cell>
          <cell r="V118">
            <v>0</v>
          </cell>
          <cell r="W118">
            <v>0</v>
          </cell>
          <cell r="X118">
            <v>0</v>
          </cell>
          <cell r="Y118">
            <v>0</v>
          </cell>
          <cell r="Z118">
            <v>0</v>
          </cell>
          <cell r="AA118">
            <v>0</v>
          </cell>
          <cell r="AB118">
            <v>0</v>
          </cell>
          <cell r="AC118">
            <v>0</v>
          </cell>
          <cell r="AD118">
            <v>0</v>
          </cell>
          <cell r="AE118">
            <v>0</v>
          </cell>
          <cell r="AF118">
            <v>0</v>
          </cell>
          <cell r="AG118">
            <v>0</v>
          </cell>
          <cell r="AH118">
            <v>0</v>
          </cell>
          <cell r="AI118">
            <v>0</v>
          </cell>
          <cell r="AJ118">
            <v>0</v>
          </cell>
          <cell r="AK118">
            <v>0</v>
          </cell>
          <cell r="AL118">
            <v>0</v>
          </cell>
          <cell r="AM118">
            <v>0</v>
          </cell>
          <cell r="AN118">
            <v>0</v>
          </cell>
          <cell r="AO118">
            <v>0</v>
          </cell>
          <cell r="AP118">
            <v>0</v>
          </cell>
          <cell r="AQ118">
            <v>0</v>
          </cell>
          <cell r="AR118">
            <v>0</v>
          </cell>
          <cell r="AS118">
            <v>0</v>
          </cell>
          <cell r="AT118">
            <v>0</v>
          </cell>
          <cell r="AU118">
            <v>0</v>
          </cell>
          <cell r="AV118">
            <v>0</v>
          </cell>
          <cell r="AW118">
            <v>0</v>
          </cell>
        </row>
        <row r="119">
          <cell r="A119" t="str">
            <v>Comp17</v>
          </cell>
          <cell r="B119">
            <v>0</v>
          </cell>
          <cell r="C119">
            <v>0</v>
          </cell>
          <cell r="D119">
            <v>0</v>
          </cell>
          <cell r="E119">
            <v>0</v>
          </cell>
          <cell r="F119">
            <v>0</v>
          </cell>
          <cell r="G119">
            <v>0</v>
          </cell>
          <cell r="H119">
            <v>0</v>
          </cell>
          <cell r="I119">
            <v>0</v>
          </cell>
          <cell r="J119">
            <v>0</v>
          </cell>
          <cell r="K119">
            <v>0</v>
          </cell>
          <cell r="L119">
            <v>0</v>
          </cell>
          <cell r="M119">
            <v>0</v>
          </cell>
          <cell r="N119">
            <v>0</v>
          </cell>
          <cell r="O119">
            <v>0</v>
          </cell>
          <cell r="P119">
            <v>0</v>
          </cell>
          <cell r="Q119">
            <v>0</v>
          </cell>
          <cell r="R119">
            <v>0</v>
          </cell>
          <cell r="S119">
            <v>0</v>
          </cell>
          <cell r="T119">
            <v>0</v>
          </cell>
          <cell r="U119">
            <v>0</v>
          </cell>
          <cell r="V119">
            <v>0</v>
          </cell>
          <cell r="W119">
            <v>0</v>
          </cell>
          <cell r="X119">
            <v>0</v>
          </cell>
          <cell r="Y119">
            <v>0</v>
          </cell>
          <cell r="Z119">
            <v>0</v>
          </cell>
          <cell r="AA119">
            <v>0</v>
          </cell>
          <cell r="AB119">
            <v>0</v>
          </cell>
          <cell r="AC119">
            <v>0</v>
          </cell>
          <cell r="AD119">
            <v>0</v>
          </cell>
          <cell r="AE119">
            <v>0</v>
          </cell>
          <cell r="AF119">
            <v>0</v>
          </cell>
          <cell r="AG119">
            <v>0</v>
          </cell>
          <cell r="AH119">
            <v>0</v>
          </cell>
          <cell r="AI119">
            <v>0</v>
          </cell>
          <cell r="AJ119">
            <v>0</v>
          </cell>
          <cell r="AK119">
            <v>0</v>
          </cell>
          <cell r="AL119">
            <v>0</v>
          </cell>
          <cell r="AM119">
            <v>0</v>
          </cell>
          <cell r="AN119">
            <v>0</v>
          </cell>
          <cell r="AO119">
            <v>0</v>
          </cell>
          <cell r="AP119">
            <v>0</v>
          </cell>
          <cell r="AQ119">
            <v>0</v>
          </cell>
          <cell r="AR119">
            <v>0</v>
          </cell>
          <cell r="AS119">
            <v>0</v>
          </cell>
          <cell r="AT119">
            <v>0</v>
          </cell>
          <cell r="AU119">
            <v>0</v>
          </cell>
          <cell r="AV119">
            <v>0</v>
          </cell>
          <cell r="AW119">
            <v>0</v>
          </cell>
        </row>
        <row r="120">
          <cell r="A120" t="str">
            <v>Comp18</v>
          </cell>
          <cell r="B120">
            <v>0</v>
          </cell>
          <cell r="C120">
            <v>0</v>
          </cell>
          <cell r="D120">
            <v>0</v>
          </cell>
          <cell r="E120">
            <v>0</v>
          </cell>
          <cell r="F120">
            <v>0</v>
          </cell>
          <cell r="G120">
            <v>0</v>
          </cell>
          <cell r="H120">
            <v>0</v>
          </cell>
          <cell r="I120">
            <v>0</v>
          </cell>
          <cell r="J120">
            <v>0</v>
          </cell>
          <cell r="K120">
            <v>0</v>
          </cell>
          <cell r="L120">
            <v>0</v>
          </cell>
          <cell r="M120">
            <v>0</v>
          </cell>
          <cell r="N120">
            <v>0</v>
          </cell>
          <cell r="O120">
            <v>0</v>
          </cell>
          <cell r="P120">
            <v>0</v>
          </cell>
          <cell r="Q120">
            <v>0</v>
          </cell>
          <cell r="R120">
            <v>0</v>
          </cell>
          <cell r="S120">
            <v>0</v>
          </cell>
          <cell r="T120">
            <v>0</v>
          </cell>
          <cell r="U120">
            <v>0</v>
          </cell>
          <cell r="V120">
            <v>0</v>
          </cell>
          <cell r="W120">
            <v>0</v>
          </cell>
          <cell r="X120">
            <v>0</v>
          </cell>
          <cell r="Y120">
            <v>0</v>
          </cell>
          <cell r="Z120">
            <v>0</v>
          </cell>
          <cell r="AA120">
            <v>0</v>
          </cell>
          <cell r="AB120">
            <v>0</v>
          </cell>
          <cell r="AC120">
            <v>0</v>
          </cell>
          <cell r="AD120">
            <v>0</v>
          </cell>
          <cell r="AE120">
            <v>0</v>
          </cell>
          <cell r="AF120">
            <v>0</v>
          </cell>
          <cell r="AG120">
            <v>0</v>
          </cell>
          <cell r="AH120">
            <v>0</v>
          </cell>
          <cell r="AI120">
            <v>0</v>
          </cell>
          <cell r="AJ120">
            <v>0</v>
          </cell>
          <cell r="AK120">
            <v>0</v>
          </cell>
          <cell r="AL120">
            <v>0</v>
          </cell>
          <cell r="AM120">
            <v>0</v>
          </cell>
          <cell r="AN120">
            <v>0</v>
          </cell>
          <cell r="AO120">
            <v>0</v>
          </cell>
          <cell r="AP120">
            <v>0</v>
          </cell>
          <cell r="AQ120">
            <v>0</v>
          </cell>
          <cell r="AR120">
            <v>0</v>
          </cell>
          <cell r="AS120">
            <v>0</v>
          </cell>
          <cell r="AT120">
            <v>0</v>
          </cell>
          <cell r="AU120">
            <v>0</v>
          </cell>
          <cell r="AV120">
            <v>0</v>
          </cell>
          <cell r="AW120">
            <v>0</v>
          </cell>
        </row>
        <row r="121">
          <cell r="A121" t="str">
            <v>Comp19</v>
          </cell>
          <cell r="B121">
            <v>0</v>
          </cell>
          <cell r="C121">
            <v>0</v>
          </cell>
          <cell r="D121">
            <v>0</v>
          </cell>
          <cell r="E121">
            <v>0</v>
          </cell>
          <cell r="F121">
            <v>0</v>
          </cell>
          <cell r="G121">
            <v>0</v>
          </cell>
          <cell r="H121">
            <v>0</v>
          </cell>
          <cell r="I121">
            <v>0</v>
          </cell>
          <cell r="J121">
            <v>0</v>
          </cell>
          <cell r="K121">
            <v>0</v>
          </cell>
          <cell r="L121">
            <v>0</v>
          </cell>
          <cell r="M121">
            <v>0</v>
          </cell>
          <cell r="N121">
            <v>0</v>
          </cell>
          <cell r="O121">
            <v>0</v>
          </cell>
          <cell r="P121">
            <v>0</v>
          </cell>
          <cell r="Q121">
            <v>0</v>
          </cell>
          <cell r="R121">
            <v>0</v>
          </cell>
          <cell r="S121">
            <v>0</v>
          </cell>
          <cell r="T121">
            <v>0</v>
          </cell>
          <cell r="U121">
            <v>0</v>
          </cell>
          <cell r="V121">
            <v>0</v>
          </cell>
          <cell r="W121">
            <v>0</v>
          </cell>
          <cell r="X121">
            <v>0</v>
          </cell>
          <cell r="Y121">
            <v>0</v>
          </cell>
          <cell r="Z121">
            <v>0</v>
          </cell>
          <cell r="AA121">
            <v>0</v>
          </cell>
          <cell r="AB121">
            <v>0</v>
          </cell>
          <cell r="AC121">
            <v>0</v>
          </cell>
          <cell r="AD121">
            <v>0</v>
          </cell>
          <cell r="AE121">
            <v>0</v>
          </cell>
          <cell r="AF121">
            <v>0</v>
          </cell>
          <cell r="AG121">
            <v>0</v>
          </cell>
          <cell r="AH121">
            <v>0</v>
          </cell>
          <cell r="AI121">
            <v>0</v>
          </cell>
          <cell r="AJ121">
            <v>0</v>
          </cell>
          <cell r="AK121">
            <v>0</v>
          </cell>
          <cell r="AL121">
            <v>0</v>
          </cell>
          <cell r="AM121">
            <v>0</v>
          </cell>
          <cell r="AN121">
            <v>0</v>
          </cell>
          <cell r="AO121">
            <v>0</v>
          </cell>
          <cell r="AP121">
            <v>0</v>
          </cell>
          <cell r="AQ121">
            <v>0</v>
          </cell>
          <cell r="AR121">
            <v>0</v>
          </cell>
          <cell r="AS121">
            <v>0</v>
          </cell>
          <cell r="AT121">
            <v>0</v>
          </cell>
          <cell r="AU121">
            <v>0</v>
          </cell>
          <cell r="AV121">
            <v>0</v>
          </cell>
          <cell r="AW121">
            <v>0</v>
          </cell>
        </row>
        <row r="122">
          <cell r="A122" t="str">
            <v>Comp20</v>
          </cell>
          <cell r="B122">
            <v>0</v>
          </cell>
          <cell r="C122">
            <v>0</v>
          </cell>
          <cell r="D122">
            <v>0</v>
          </cell>
          <cell r="E122">
            <v>0</v>
          </cell>
          <cell r="F122">
            <v>0</v>
          </cell>
          <cell r="G122">
            <v>0</v>
          </cell>
          <cell r="H122">
            <v>0</v>
          </cell>
          <cell r="I122">
            <v>0</v>
          </cell>
          <cell r="J122">
            <v>0</v>
          </cell>
          <cell r="K122">
            <v>0</v>
          </cell>
          <cell r="L122">
            <v>0</v>
          </cell>
          <cell r="M122">
            <v>0</v>
          </cell>
          <cell r="N122">
            <v>0</v>
          </cell>
          <cell r="O122">
            <v>0</v>
          </cell>
          <cell r="P122">
            <v>0</v>
          </cell>
          <cell r="Q122">
            <v>0</v>
          </cell>
          <cell r="R122">
            <v>0</v>
          </cell>
          <cell r="S122">
            <v>0</v>
          </cell>
          <cell r="T122">
            <v>0</v>
          </cell>
          <cell r="U122">
            <v>0</v>
          </cell>
          <cell r="V122">
            <v>0</v>
          </cell>
          <cell r="W122">
            <v>0</v>
          </cell>
          <cell r="X122">
            <v>0</v>
          </cell>
          <cell r="Y122">
            <v>0</v>
          </cell>
          <cell r="Z122">
            <v>0</v>
          </cell>
          <cell r="AA122">
            <v>0</v>
          </cell>
          <cell r="AB122">
            <v>0</v>
          </cell>
          <cell r="AC122">
            <v>0</v>
          </cell>
          <cell r="AD122">
            <v>0</v>
          </cell>
          <cell r="AE122">
            <v>0</v>
          </cell>
          <cell r="AF122">
            <v>0</v>
          </cell>
          <cell r="AG122">
            <v>0</v>
          </cell>
          <cell r="AH122">
            <v>0</v>
          </cell>
          <cell r="AI122">
            <v>0</v>
          </cell>
          <cell r="AJ122">
            <v>0</v>
          </cell>
          <cell r="AK122">
            <v>0</v>
          </cell>
          <cell r="AL122">
            <v>0</v>
          </cell>
          <cell r="AM122">
            <v>0</v>
          </cell>
          <cell r="AN122">
            <v>0</v>
          </cell>
          <cell r="AO122">
            <v>0</v>
          </cell>
          <cell r="AP122">
            <v>0</v>
          </cell>
          <cell r="AQ122">
            <v>0</v>
          </cell>
          <cell r="AR122">
            <v>0</v>
          </cell>
          <cell r="AS122">
            <v>0</v>
          </cell>
          <cell r="AT122">
            <v>0</v>
          </cell>
          <cell r="AU122">
            <v>0</v>
          </cell>
          <cell r="AV122">
            <v>0</v>
          </cell>
          <cell r="AW122">
            <v>0</v>
          </cell>
        </row>
        <row r="123">
          <cell r="A123" t="str">
            <v>Comp21</v>
          </cell>
          <cell r="B123">
            <v>0</v>
          </cell>
          <cell r="C123">
            <v>0</v>
          </cell>
          <cell r="D123">
            <v>0</v>
          </cell>
          <cell r="E123">
            <v>0</v>
          </cell>
          <cell r="F123">
            <v>0</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0</v>
          </cell>
          <cell r="AD123">
            <v>0</v>
          </cell>
          <cell r="AE123">
            <v>0</v>
          </cell>
          <cell r="AF123">
            <v>0</v>
          </cell>
          <cell r="AG123">
            <v>0</v>
          </cell>
          <cell r="AH123">
            <v>0</v>
          </cell>
          <cell r="AI123">
            <v>0</v>
          </cell>
          <cell r="AJ123">
            <v>0</v>
          </cell>
          <cell r="AK123">
            <v>0</v>
          </cell>
          <cell r="AL123">
            <v>0</v>
          </cell>
          <cell r="AM123">
            <v>0</v>
          </cell>
          <cell r="AN123">
            <v>0</v>
          </cell>
          <cell r="AO123">
            <v>0</v>
          </cell>
          <cell r="AP123">
            <v>0</v>
          </cell>
          <cell r="AQ123">
            <v>0</v>
          </cell>
          <cell r="AR123">
            <v>0</v>
          </cell>
          <cell r="AS123">
            <v>0</v>
          </cell>
          <cell r="AT123">
            <v>0</v>
          </cell>
          <cell r="AU123">
            <v>0</v>
          </cell>
          <cell r="AV123">
            <v>0</v>
          </cell>
          <cell r="AW123">
            <v>0</v>
          </cell>
        </row>
        <row r="124">
          <cell r="A124" t="str">
            <v>Comp22</v>
          </cell>
          <cell r="B124">
            <v>0</v>
          </cell>
          <cell r="C124">
            <v>0</v>
          </cell>
          <cell r="D124">
            <v>0</v>
          </cell>
          <cell r="E124">
            <v>0</v>
          </cell>
          <cell r="F124">
            <v>0</v>
          </cell>
          <cell r="G124">
            <v>0</v>
          </cell>
          <cell r="H124">
            <v>0</v>
          </cell>
          <cell r="I124">
            <v>0</v>
          </cell>
          <cell r="J124">
            <v>0</v>
          </cell>
          <cell r="K124">
            <v>0</v>
          </cell>
          <cell r="L124">
            <v>0</v>
          </cell>
          <cell r="M124">
            <v>0</v>
          </cell>
          <cell r="N124">
            <v>0</v>
          </cell>
          <cell r="O124">
            <v>0</v>
          </cell>
          <cell r="P124">
            <v>0</v>
          </cell>
          <cell r="Q124">
            <v>0</v>
          </cell>
          <cell r="R124">
            <v>0</v>
          </cell>
          <cell r="S124">
            <v>0</v>
          </cell>
          <cell r="T124">
            <v>0</v>
          </cell>
          <cell r="U124">
            <v>0</v>
          </cell>
          <cell r="V124">
            <v>0</v>
          </cell>
          <cell r="W124">
            <v>0</v>
          </cell>
          <cell r="X124">
            <v>0</v>
          </cell>
          <cell r="Y124">
            <v>0</v>
          </cell>
          <cell r="Z124">
            <v>0</v>
          </cell>
          <cell r="AA124">
            <v>0</v>
          </cell>
          <cell r="AB124">
            <v>0</v>
          </cell>
          <cell r="AC124">
            <v>0</v>
          </cell>
          <cell r="AD124">
            <v>0</v>
          </cell>
          <cell r="AE124">
            <v>0</v>
          </cell>
          <cell r="AF124">
            <v>0</v>
          </cell>
          <cell r="AG124">
            <v>0</v>
          </cell>
          <cell r="AH124">
            <v>0</v>
          </cell>
          <cell r="AI124">
            <v>0</v>
          </cell>
          <cell r="AJ124">
            <v>0</v>
          </cell>
          <cell r="AK124">
            <v>0</v>
          </cell>
          <cell r="AL124">
            <v>0</v>
          </cell>
          <cell r="AM124">
            <v>0</v>
          </cell>
          <cell r="AN124">
            <v>0</v>
          </cell>
          <cell r="AO124">
            <v>0</v>
          </cell>
          <cell r="AP124">
            <v>0</v>
          </cell>
          <cell r="AQ124">
            <v>0</v>
          </cell>
          <cell r="AR124">
            <v>0</v>
          </cell>
          <cell r="AS124">
            <v>0</v>
          </cell>
          <cell r="AT124">
            <v>0</v>
          </cell>
          <cell r="AU124">
            <v>0</v>
          </cell>
          <cell r="AV124">
            <v>0</v>
          </cell>
          <cell r="AW124">
            <v>0</v>
          </cell>
        </row>
        <row r="125">
          <cell r="A125" t="str">
            <v>Comp23</v>
          </cell>
          <cell r="B125">
            <v>0</v>
          </cell>
          <cell r="C125">
            <v>0</v>
          </cell>
          <cell r="D125">
            <v>0</v>
          </cell>
          <cell r="E125">
            <v>0</v>
          </cell>
          <cell r="F125">
            <v>0</v>
          </cell>
          <cell r="G125">
            <v>0</v>
          </cell>
          <cell r="H125">
            <v>0</v>
          </cell>
          <cell r="I125">
            <v>0</v>
          </cell>
          <cell r="J125">
            <v>0</v>
          </cell>
          <cell r="K125">
            <v>0</v>
          </cell>
          <cell r="L125">
            <v>0</v>
          </cell>
          <cell r="M125">
            <v>0</v>
          </cell>
          <cell r="N125">
            <v>0</v>
          </cell>
          <cell r="O125">
            <v>0</v>
          </cell>
          <cell r="P125">
            <v>0</v>
          </cell>
          <cell r="Q125">
            <v>0</v>
          </cell>
          <cell r="R125">
            <v>0</v>
          </cell>
          <cell r="S125">
            <v>0</v>
          </cell>
          <cell r="T125">
            <v>0</v>
          </cell>
          <cell r="U125">
            <v>0</v>
          </cell>
          <cell r="V125">
            <v>0</v>
          </cell>
          <cell r="W125">
            <v>0</v>
          </cell>
          <cell r="X125">
            <v>0</v>
          </cell>
          <cell r="Y125">
            <v>0</v>
          </cell>
          <cell r="Z125">
            <v>0</v>
          </cell>
          <cell r="AA125">
            <v>0</v>
          </cell>
          <cell r="AB125">
            <v>0</v>
          </cell>
          <cell r="AC125">
            <v>0</v>
          </cell>
          <cell r="AD125">
            <v>0</v>
          </cell>
          <cell r="AE125">
            <v>0</v>
          </cell>
          <cell r="AF125">
            <v>0</v>
          </cell>
          <cell r="AG125">
            <v>0</v>
          </cell>
          <cell r="AH125">
            <v>0</v>
          </cell>
          <cell r="AI125">
            <v>0</v>
          </cell>
          <cell r="AJ125">
            <v>0</v>
          </cell>
          <cell r="AK125">
            <v>0</v>
          </cell>
          <cell r="AL125">
            <v>0</v>
          </cell>
          <cell r="AM125">
            <v>0</v>
          </cell>
          <cell r="AN125">
            <v>0</v>
          </cell>
          <cell r="AO125">
            <v>0</v>
          </cell>
          <cell r="AP125">
            <v>0</v>
          </cell>
          <cell r="AQ125">
            <v>0</v>
          </cell>
          <cell r="AR125">
            <v>0</v>
          </cell>
          <cell r="AS125">
            <v>0</v>
          </cell>
          <cell r="AT125">
            <v>0</v>
          </cell>
          <cell r="AU125">
            <v>0</v>
          </cell>
          <cell r="AV125">
            <v>0</v>
          </cell>
          <cell r="AW125">
            <v>0</v>
          </cell>
        </row>
        <row r="126">
          <cell r="A126" t="str">
            <v>Comp24</v>
          </cell>
          <cell r="B126">
            <v>0</v>
          </cell>
          <cell r="C126">
            <v>0</v>
          </cell>
          <cell r="D126">
            <v>0</v>
          </cell>
          <cell r="E126">
            <v>0</v>
          </cell>
          <cell r="F126">
            <v>0</v>
          </cell>
          <cell r="G126">
            <v>0</v>
          </cell>
          <cell r="H126">
            <v>0</v>
          </cell>
          <cell r="I126">
            <v>0</v>
          </cell>
          <cell r="J126">
            <v>0</v>
          </cell>
          <cell r="K126">
            <v>0</v>
          </cell>
          <cell r="L126">
            <v>0</v>
          </cell>
          <cell r="M126">
            <v>0</v>
          </cell>
          <cell r="N126">
            <v>0</v>
          </cell>
          <cell r="O126">
            <v>0</v>
          </cell>
          <cell r="P126">
            <v>0</v>
          </cell>
          <cell r="Q126">
            <v>0</v>
          </cell>
          <cell r="R126">
            <v>0</v>
          </cell>
          <cell r="S126">
            <v>0</v>
          </cell>
          <cell r="T126">
            <v>0</v>
          </cell>
          <cell r="U126">
            <v>0</v>
          </cell>
          <cell r="V126">
            <v>0</v>
          </cell>
          <cell r="W126">
            <v>0</v>
          </cell>
          <cell r="X126">
            <v>0</v>
          </cell>
          <cell r="Y126">
            <v>0</v>
          </cell>
          <cell r="Z126">
            <v>0</v>
          </cell>
          <cell r="AA126">
            <v>0</v>
          </cell>
          <cell r="AB126">
            <v>0</v>
          </cell>
          <cell r="AC126">
            <v>0</v>
          </cell>
          <cell r="AD126">
            <v>0</v>
          </cell>
          <cell r="AE126">
            <v>0</v>
          </cell>
          <cell r="AF126">
            <v>0</v>
          </cell>
          <cell r="AG126">
            <v>0</v>
          </cell>
          <cell r="AH126">
            <v>0</v>
          </cell>
          <cell r="AI126">
            <v>0</v>
          </cell>
          <cell r="AJ126">
            <v>0</v>
          </cell>
          <cell r="AK126">
            <v>0</v>
          </cell>
          <cell r="AL126">
            <v>0</v>
          </cell>
          <cell r="AM126">
            <v>0</v>
          </cell>
          <cell r="AN126">
            <v>0</v>
          </cell>
          <cell r="AO126">
            <v>0</v>
          </cell>
          <cell r="AP126">
            <v>0</v>
          </cell>
          <cell r="AQ126">
            <v>0</v>
          </cell>
          <cell r="AR126">
            <v>0</v>
          </cell>
          <cell r="AS126">
            <v>0</v>
          </cell>
          <cell r="AT126">
            <v>0</v>
          </cell>
          <cell r="AU126">
            <v>0</v>
          </cell>
          <cell r="AV126">
            <v>0</v>
          </cell>
          <cell r="AW126">
            <v>0</v>
          </cell>
        </row>
        <row r="127">
          <cell r="A127" t="str">
            <v>Comp25</v>
          </cell>
          <cell r="B127">
            <v>0</v>
          </cell>
          <cell r="C127">
            <v>0</v>
          </cell>
          <cell r="D127">
            <v>0</v>
          </cell>
          <cell r="E127">
            <v>0</v>
          </cell>
          <cell r="F127">
            <v>0</v>
          </cell>
          <cell r="G127">
            <v>0</v>
          </cell>
          <cell r="H127">
            <v>0</v>
          </cell>
          <cell r="I127">
            <v>0</v>
          </cell>
          <cell r="J127">
            <v>0</v>
          </cell>
          <cell r="K127">
            <v>0</v>
          </cell>
          <cell r="L127">
            <v>0</v>
          </cell>
          <cell r="M127">
            <v>0</v>
          </cell>
          <cell r="N127">
            <v>0</v>
          </cell>
          <cell r="O127">
            <v>0</v>
          </cell>
          <cell r="P127">
            <v>0</v>
          </cell>
          <cell r="Q127">
            <v>0</v>
          </cell>
          <cell r="R127">
            <v>0</v>
          </cell>
          <cell r="S127">
            <v>0</v>
          </cell>
          <cell r="T127">
            <v>0</v>
          </cell>
          <cell r="U127">
            <v>0</v>
          </cell>
          <cell r="V127">
            <v>0</v>
          </cell>
          <cell r="W127">
            <v>0</v>
          </cell>
          <cell r="X127">
            <v>0</v>
          </cell>
          <cell r="Y127">
            <v>0</v>
          </cell>
          <cell r="Z127">
            <v>0</v>
          </cell>
          <cell r="AA127">
            <v>0</v>
          </cell>
          <cell r="AB127">
            <v>0</v>
          </cell>
          <cell r="AC127">
            <v>0</v>
          </cell>
          <cell r="AD127">
            <v>0</v>
          </cell>
          <cell r="AE127">
            <v>0</v>
          </cell>
          <cell r="AF127">
            <v>0</v>
          </cell>
          <cell r="AG127">
            <v>0</v>
          </cell>
          <cell r="AH127">
            <v>0</v>
          </cell>
          <cell r="AI127">
            <v>0</v>
          </cell>
          <cell r="AJ127">
            <v>0</v>
          </cell>
          <cell r="AK127">
            <v>0</v>
          </cell>
          <cell r="AL127">
            <v>0</v>
          </cell>
          <cell r="AM127">
            <v>0</v>
          </cell>
          <cell r="AN127">
            <v>0</v>
          </cell>
          <cell r="AO127">
            <v>0</v>
          </cell>
          <cell r="AP127">
            <v>0</v>
          </cell>
          <cell r="AQ127">
            <v>0</v>
          </cell>
          <cell r="AR127">
            <v>0</v>
          </cell>
          <cell r="AS127">
            <v>0</v>
          </cell>
          <cell r="AT127">
            <v>0</v>
          </cell>
          <cell r="AU127">
            <v>0</v>
          </cell>
          <cell r="AV127">
            <v>0</v>
          </cell>
          <cell r="AW127">
            <v>0</v>
          </cell>
        </row>
        <row r="128">
          <cell r="A128" t="str">
            <v>Addition/Deletion 1</v>
          </cell>
          <cell r="B128">
            <v>0</v>
          </cell>
          <cell r="C128">
            <v>1</v>
          </cell>
          <cell r="D128">
            <v>0</v>
          </cell>
          <cell r="E128">
            <v>0</v>
          </cell>
          <cell r="F128">
            <v>0</v>
          </cell>
          <cell r="G128">
            <v>1</v>
          </cell>
          <cell r="H128">
            <v>0</v>
          </cell>
          <cell r="I128">
            <v>0</v>
          </cell>
          <cell r="J128">
            <v>0</v>
          </cell>
          <cell r="K128">
            <v>1</v>
          </cell>
          <cell r="L128">
            <v>0</v>
          </cell>
          <cell r="M128">
            <v>0</v>
          </cell>
          <cell r="N128">
            <v>0</v>
          </cell>
          <cell r="O128">
            <v>1</v>
          </cell>
          <cell r="P128">
            <v>0</v>
          </cell>
          <cell r="Q128">
            <v>0</v>
          </cell>
          <cell r="R128">
            <v>0</v>
          </cell>
          <cell r="S128">
            <v>1</v>
          </cell>
          <cell r="T128">
            <v>0</v>
          </cell>
          <cell r="U128">
            <v>0</v>
          </cell>
          <cell r="V128">
            <v>0</v>
          </cell>
          <cell r="W128">
            <v>1</v>
          </cell>
          <cell r="X128">
            <v>0</v>
          </cell>
          <cell r="Y128">
            <v>0</v>
          </cell>
          <cell r="Z128">
            <v>0</v>
          </cell>
          <cell r="AA128">
            <v>1</v>
          </cell>
          <cell r="AB128">
            <v>0</v>
          </cell>
          <cell r="AC128">
            <v>0</v>
          </cell>
          <cell r="AD128">
            <v>0</v>
          </cell>
          <cell r="AE128">
            <v>1</v>
          </cell>
          <cell r="AF128">
            <v>0</v>
          </cell>
          <cell r="AG128">
            <v>0</v>
          </cell>
          <cell r="AH128">
            <v>0</v>
          </cell>
          <cell r="AI128">
            <v>1</v>
          </cell>
          <cell r="AJ128">
            <v>0</v>
          </cell>
          <cell r="AK128">
            <v>0</v>
          </cell>
          <cell r="AL128">
            <v>0</v>
          </cell>
          <cell r="AM128">
            <v>1</v>
          </cell>
          <cell r="AN128">
            <v>0</v>
          </cell>
          <cell r="AO128">
            <v>0</v>
          </cell>
          <cell r="AP128">
            <v>0</v>
          </cell>
          <cell r="AQ128">
            <v>1</v>
          </cell>
          <cell r="AR128">
            <v>0</v>
          </cell>
          <cell r="AS128">
            <v>0</v>
          </cell>
          <cell r="AT128">
            <v>0</v>
          </cell>
          <cell r="AU128">
            <v>1</v>
          </cell>
          <cell r="AV128">
            <v>0</v>
          </cell>
          <cell r="AW128">
            <v>0</v>
          </cell>
        </row>
        <row r="129">
          <cell r="A129" t="str">
            <v>Addition/Deletion 2</v>
          </cell>
          <cell r="B129">
            <v>0</v>
          </cell>
          <cell r="C129">
            <v>1</v>
          </cell>
          <cell r="D129">
            <v>0</v>
          </cell>
          <cell r="E129">
            <v>0</v>
          </cell>
          <cell r="F129">
            <v>0</v>
          </cell>
          <cell r="G129">
            <v>1</v>
          </cell>
          <cell r="H129">
            <v>0</v>
          </cell>
          <cell r="I129">
            <v>0</v>
          </cell>
          <cell r="J129">
            <v>0</v>
          </cell>
          <cell r="K129">
            <v>1</v>
          </cell>
          <cell r="L129">
            <v>0</v>
          </cell>
          <cell r="M129">
            <v>0</v>
          </cell>
          <cell r="N129">
            <v>0</v>
          </cell>
          <cell r="O129">
            <v>1</v>
          </cell>
          <cell r="P129">
            <v>0</v>
          </cell>
          <cell r="Q129">
            <v>0</v>
          </cell>
          <cell r="R129">
            <v>0</v>
          </cell>
          <cell r="S129">
            <v>1</v>
          </cell>
          <cell r="T129">
            <v>0</v>
          </cell>
          <cell r="U129">
            <v>0</v>
          </cell>
          <cell r="V129">
            <v>0</v>
          </cell>
          <cell r="W129">
            <v>1</v>
          </cell>
          <cell r="X129">
            <v>0</v>
          </cell>
          <cell r="Y129">
            <v>0</v>
          </cell>
          <cell r="Z129">
            <v>0</v>
          </cell>
          <cell r="AA129">
            <v>1</v>
          </cell>
          <cell r="AB129">
            <v>0</v>
          </cell>
          <cell r="AC129">
            <v>0</v>
          </cell>
          <cell r="AD129">
            <v>0</v>
          </cell>
          <cell r="AE129">
            <v>1</v>
          </cell>
          <cell r="AF129">
            <v>0</v>
          </cell>
          <cell r="AG129">
            <v>0</v>
          </cell>
          <cell r="AH129">
            <v>0</v>
          </cell>
          <cell r="AI129">
            <v>1</v>
          </cell>
          <cell r="AJ129">
            <v>0</v>
          </cell>
          <cell r="AK129">
            <v>0</v>
          </cell>
          <cell r="AL129">
            <v>0</v>
          </cell>
          <cell r="AM129">
            <v>1</v>
          </cell>
          <cell r="AN129">
            <v>0</v>
          </cell>
          <cell r="AO129">
            <v>0</v>
          </cell>
          <cell r="AP129">
            <v>0</v>
          </cell>
          <cell r="AQ129">
            <v>1</v>
          </cell>
          <cell r="AR129">
            <v>0</v>
          </cell>
          <cell r="AS129">
            <v>0</v>
          </cell>
          <cell r="AT129">
            <v>0</v>
          </cell>
          <cell r="AU129">
            <v>1</v>
          </cell>
          <cell r="AV129">
            <v>0</v>
          </cell>
          <cell r="AW129">
            <v>0</v>
          </cell>
        </row>
        <row r="130">
          <cell r="A130" t="str">
            <v>Addition/Deletion 3</v>
          </cell>
          <cell r="B130">
            <v>0</v>
          </cell>
          <cell r="C130">
            <v>1</v>
          </cell>
          <cell r="D130">
            <v>0</v>
          </cell>
          <cell r="E130">
            <v>0</v>
          </cell>
          <cell r="F130">
            <v>0</v>
          </cell>
          <cell r="G130">
            <v>1</v>
          </cell>
          <cell r="H130">
            <v>0</v>
          </cell>
          <cell r="I130">
            <v>0</v>
          </cell>
          <cell r="J130">
            <v>0</v>
          </cell>
          <cell r="K130">
            <v>1</v>
          </cell>
          <cell r="L130">
            <v>0</v>
          </cell>
          <cell r="M130">
            <v>0</v>
          </cell>
          <cell r="N130">
            <v>0</v>
          </cell>
          <cell r="O130">
            <v>1</v>
          </cell>
          <cell r="P130">
            <v>0</v>
          </cell>
          <cell r="Q130">
            <v>0</v>
          </cell>
          <cell r="R130">
            <v>0</v>
          </cell>
          <cell r="S130">
            <v>1</v>
          </cell>
          <cell r="T130">
            <v>0</v>
          </cell>
          <cell r="U130">
            <v>0</v>
          </cell>
          <cell r="V130">
            <v>0</v>
          </cell>
          <cell r="W130">
            <v>1</v>
          </cell>
          <cell r="X130">
            <v>0</v>
          </cell>
          <cell r="Y130">
            <v>0</v>
          </cell>
          <cell r="Z130">
            <v>0</v>
          </cell>
          <cell r="AA130">
            <v>1</v>
          </cell>
          <cell r="AB130">
            <v>0</v>
          </cell>
          <cell r="AC130">
            <v>0</v>
          </cell>
          <cell r="AD130">
            <v>0</v>
          </cell>
          <cell r="AE130">
            <v>1</v>
          </cell>
          <cell r="AF130">
            <v>0</v>
          </cell>
          <cell r="AG130">
            <v>0</v>
          </cell>
          <cell r="AH130">
            <v>0</v>
          </cell>
          <cell r="AI130">
            <v>1</v>
          </cell>
          <cell r="AJ130">
            <v>0</v>
          </cell>
          <cell r="AK130">
            <v>0</v>
          </cell>
          <cell r="AL130">
            <v>0</v>
          </cell>
          <cell r="AM130">
            <v>1</v>
          </cell>
          <cell r="AN130">
            <v>0</v>
          </cell>
          <cell r="AO130">
            <v>0</v>
          </cell>
          <cell r="AP130">
            <v>0</v>
          </cell>
          <cell r="AQ130">
            <v>1</v>
          </cell>
          <cell r="AR130">
            <v>0</v>
          </cell>
          <cell r="AS130">
            <v>0</v>
          </cell>
          <cell r="AT130">
            <v>0</v>
          </cell>
          <cell r="AU130">
            <v>1</v>
          </cell>
          <cell r="AV130">
            <v>0</v>
          </cell>
          <cell r="AW130">
            <v>0</v>
          </cell>
        </row>
        <row r="131">
          <cell r="A131" t="str">
            <v>Addition/Deletion 4</v>
          </cell>
          <cell r="B131">
            <v>0</v>
          </cell>
          <cell r="C131">
            <v>1</v>
          </cell>
          <cell r="D131">
            <v>0</v>
          </cell>
          <cell r="E131">
            <v>0</v>
          </cell>
          <cell r="F131">
            <v>0</v>
          </cell>
          <cell r="G131">
            <v>1</v>
          </cell>
          <cell r="H131">
            <v>0</v>
          </cell>
          <cell r="I131">
            <v>0</v>
          </cell>
          <cell r="J131">
            <v>0</v>
          </cell>
          <cell r="K131">
            <v>1</v>
          </cell>
          <cell r="L131">
            <v>0</v>
          </cell>
          <cell r="M131">
            <v>0</v>
          </cell>
          <cell r="N131">
            <v>0</v>
          </cell>
          <cell r="O131">
            <v>1</v>
          </cell>
          <cell r="P131">
            <v>0</v>
          </cell>
          <cell r="Q131">
            <v>0</v>
          </cell>
          <cell r="R131">
            <v>0</v>
          </cell>
          <cell r="S131">
            <v>1</v>
          </cell>
          <cell r="T131">
            <v>0</v>
          </cell>
          <cell r="U131">
            <v>0</v>
          </cell>
          <cell r="V131">
            <v>0</v>
          </cell>
          <cell r="W131">
            <v>1</v>
          </cell>
          <cell r="X131">
            <v>0</v>
          </cell>
          <cell r="Y131">
            <v>0</v>
          </cell>
          <cell r="Z131">
            <v>0</v>
          </cell>
          <cell r="AA131">
            <v>1</v>
          </cell>
          <cell r="AB131">
            <v>0</v>
          </cell>
          <cell r="AC131">
            <v>0</v>
          </cell>
          <cell r="AD131">
            <v>0</v>
          </cell>
          <cell r="AE131">
            <v>1</v>
          </cell>
          <cell r="AF131">
            <v>0</v>
          </cell>
          <cell r="AG131">
            <v>0</v>
          </cell>
          <cell r="AH131">
            <v>0</v>
          </cell>
          <cell r="AI131">
            <v>1</v>
          </cell>
          <cell r="AJ131">
            <v>0</v>
          </cell>
          <cell r="AK131">
            <v>0</v>
          </cell>
          <cell r="AL131">
            <v>0</v>
          </cell>
          <cell r="AM131">
            <v>1</v>
          </cell>
          <cell r="AN131">
            <v>0</v>
          </cell>
          <cell r="AO131">
            <v>0</v>
          </cell>
          <cell r="AP131">
            <v>0</v>
          </cell>
          <cell r="AQ131">
            <v>1</v>
          </cell>
          <cell r="AR131">
            <v>0</v>
          </cell>
          <cell r="AS131">
            <v>0</v>
          </cell>
          <cell r="AT131">
            <v>0</v>
          </cell>
          <cell r="AU131">
            <v>1</v>
          </cell>
          <cell r="AV131">
            <v>0</v>
          </cell>
          <cell r="AW131">
            <v>0</v>
          </cell>
        </row>
        <row r="132">
          <cell r="A132" t="str">
            <v>Addition/Deletion 5</v>
          </cell>
          <cell r="B132">
            <v>0</v>
          </cell>
          <cell r="C132">
            <v>1</v>
          </cell>
          <cell r="D132">
            <v>0</v>
          </cell>
          <cell r="E132">
            <v>0</v>
          </cell>
          <cell r="F132">
            <v>0</v>
          </cell>
          <cell r="G132">
            <v>1</v>
          </cell>
          <cell r="H132">
            <v>0</v>
          </cell>
          <cell r="I132">
            <v>0</v>
          </cell>
          <cell r="J132">
            <v>0</v>
          </cell>
          <cell r="K132">
            <v>1</v>
          </cell>
          <cell r="L132">
            <v>0</v>
          </cell>
          <cell r="M132">
            <v>0</v>
          </cell>
          <cell r="N132">
            <v>0</v>
          </cell>
          <cell r="O132">
            <v>1</v>
          </cell>
          <cell r="P132">
            <v>0</v>
          </cell>
          <cell r="Q132">
            <v>0</v>
          </cell>
          <cell r="R132">
            <v>0</v>
          </cell>
          <cell r="S132">
            <v>1</v>
          </cell>
          <cell r="T132">
            <v>0</v>
          </cell>
          <cell r="U132">
            <v>0</v>
          </cell>
          <cell r="V132">
            <v>0</v>
          </cell>
          <cell r="W132">
            <v>1</v>
          </cell>
          <cell r="X132">
            <v>0</v>
          </cell>
          <cell r="Y132">
            <v>0</v>
          </cell>
          <cell r="Z132">
            <v>0</v>
          </cell>
          <cell r="AA132">
            <v>1</v>
          </cell>
          <cell r="AB132">
            <v>0</v>
          </cell>
          <cell r="AC132">
            <v>0</v>
          </cell>
          <cell r="AD132">
            <v>0</v>
          </cell>
          <cell r="AE132">
            <v>1</v>
          </cell>
          <cell r="AF132">
            <v>0</v>
          </cell>
          <cell r="AG132">
            <v>0</v>
          </cell>
          <cell r="AH132">
            <v>0</v>
          </cell>
          <cell r="AI132">
            <v>1</v>
          </cell>
          <cell r="AJ132">
            <v>0</v>
          </cell>
          <cell r="AK132">
            <v>0</v>
          </cell>
          <cell r="AL132">
            <v>0</v>
          </cell>
          <cell r="AM132">
            <v>1</v>
          </cell>
          <cell r="AN132">
            <v>0</v>
          </cell>
          <cell r="AO132">
            <v>0</v>
          </cell>
          <cell r="AP132">
            <v>0</v>
          </cell>
          <cell r="AQ132">
            <v>1</v>
          </cell>
          <cell r="AR132">
            <v>0</v>
          </cell>
          <cell r="AS132">
            <v>0</v>
          </cell>
          <cell r="AT132">
            <v>0</v>
          </cell>
          <cell r="AU132">
            <v>1</v>
          </cell>
          <cell r="AV132">
            <v>0</v>
          </cell>
          <cell r="AW132">
            <v>0</v>
          </cell>
        </row>
        <row r="133">
          <cell r="A133" t="str">
            <v>Total</v>
          </cell>
          <cell r="B133">
            <v>1</v>
          </cell>
          <cell r="D133">
            <v>1</v>
          </cell>
          <cell r="E133">
            <v>239592.72767999998</v>
          </cell>
          <cell r="F133">
            <v>1</v>
          </cell>
          <cell r="H133">
            <v>0.99987107623318383</v>
          </cell>
          <cell r="I133">
            <v>254834.14158632286</v>
          </cell>
          <cell r="J133">
            <v>1</v>
          </cell>
          <cell r="L133">
            <v>1.000145739910314</v>
          </cell>
          <cell r="M133">
            <v>263825.44429372199</v>
          </cell>
          <cell r="N133">
            <v>1</v>
          </cell>
          <cell r="P133">
            <v>1.000145739910314</v>
          </cell>
          <cell r="Q133">
            <v>267783.02098654711</v>
          </cell>
          <cell r="R133">
            <v>1</v>
          </cell>
          <cell r="T133">
            <v>1.000145739910314</v>
          </cell>
          <cell r="U133">
            <v>271799.60627802688</v>
          </cell>
          <cell r="V133">
            <v>1</v>
          </cell>
          <cell r="X133">
            <v>1.000145739910314</v>
          </cell>
          <cell r="Y133">
            <v>271799.60627802688</v>
          </cell>
          <cell r="Z133">
            <v>1</v>
          </cell>
          <cell r="AB133">
            <v>1.000145739910314</v>
          </cell>
          <cell r="AC133">
            <v>271799.60627802688</v>
          </cell>
          <cell r="AD133">
            <v>1</v>
          </cell>
          <cell r="AF133">
            <v>1.000145739910314</v>
          </cell>
          <cell r="AG133">
            <v>271799.60627802688</v>
          </cell>
          <cell r="AH133">
            <v>1</v>
          </cell>
          <cell r="AJ133">
            <v>1.000145739910314</v>
          </cell>
          <cell r="AK133">
            <v>271799.60627802688</v>
          </cell>
          <cell r="AL133">
            <v>1</v>
          </cell>
          <cell r="AN133">
            <v>1.000145739910314</v>
          </cell>
          <cell r="AO133">
            <v>271799.60627802688</v>
          </cell>
          <cell r="AP133">
            <v>1</v>
          </cell>
          <cell r="AR133">
            <v>1.000145739910314</v>
          </cell>
          <cell r="AS133">
            <v>271799.60627802688</v>
          </cell>
          <cell r="AT133">
            <v>1</v>
          </cell>
          <cell r="AV133">
            <v>1.000145739910314</v>
          </cell>
          <cell r="AW133">
            <v>271799.60627802688</v>
          </cell>
        </row>
        <row r="136">
          <cell r="A136" t="str">
            <v>Corp Grp</v>
          </cell>
          <cell r="B136" t="str">
            <v>1997(Historical)</v>
          </cell>
          <cell r="F136">
            <v>1999</v>
          </cell>
          <cell r="J136">
            <v>2000</v>
          </cell>
          <cell r="N136">
            <v>2001</v>
          </cell>
          <cell r="R136">
            <v>2002</v>
          </cell>
          <cell r="V136">
            <v>2003</v>
          </cell>
          <cell r="Z136">
            <v>2004</v>
          </cell>
          <cell r="AD136">
            <v>2005</v>
          </cell>
          <cell r="AH136">
            <v>2006</v>
          </cell>
          <cell r="AL136">
            <v>2007</v>
          </cell>
          <cell r="AP136">
            <v>2008</v>
          </cell>
          <cell r="AT136">
            <v>2009</v>
          </cell>
        </row>
        <row r="137">
          <cell r="A137" t="str">
            <v>Property</v>
          </cell>
          <cell r="B137" t="str">
            <v>Fair Share</v>
          </cell>
          <cell r="C137" t="str">
            <v>Penetration</v>
          </cell>
          <cell r="D137" t="str">
            <v>Mkt. Share</v>
          </cell>
          <cell r="E137" t="str">
            <v>Rmnights</v>
          </cell>
          <cell r="F137" t="str">
            <v>Fair Share</v>
          </cell>
          <cell r="G137" t="str">
            <v>Penetration</v>
          </cell>
          <cell r="H137" t="str">
            <v>Mkt. Share</v>
          </cell>
          <cell r="I137" t="str">
            <v>Rmnights</v>
          </cell>
          <cell r="J137" t="str">
            <v>Fair Share</v>
          </cell>
          <cell r="K137" t="str">
            <v>Penetration</v>
          </cell>
          <cell r="L137" t="str">
            <v>Mkt. Share</v>
          </cell>
          <cell r="M137" t="str">
            <v>Rmnights</v>
          </cell>
          <cell r="N137" t="str">
            <v>Fair Share</v>
          </cell>
          <cell r="O137" t="str">
            <v>Penetration</v>
          </cell>
          <cell r="P137" t="str">
            <v>Mkt. Share</v>
          </cell>
          <cell r="Q137" t="str">
            <v>Rmnights</v>
          </cell>
          <cell r="R137" t="str">
            <v>Fair Share</v>
          </cell>
          <cell r="S137" t="str">
            <v>Penetration</v>
          </cell>
          <cell r="T137" t="str">
            <v>Mkt. Share</v>
          </cell>
          <cell r="U137" t="str">
            <v>Rmnights</v>
          </cell>
          <cell r="V137" t="str">
            <v>Fair Share</v>
          </cell>
          <cell r="W137" t="str">
            <v>Penetration</v>
          </cell>
          <cell r="X137" t="str">
            <v>Mkt. Share</v>
          </cell>
          <cell r="Y137" t="str">
            <v>Rmnights</v>
          </cell>
          <cell r="Z137" t="str">
            <v>Fair Share</v>
          </cell>
          <cell r="AA137" t="str">
            <v>Penetration</v>
          </cell>
          <cell r="AB137" t="str">
            <v>Mkt. Share</v>
          </cell>
          <cell r="AC137" t="str">
            <v>Rmnights</v>
          </cell>
          <cell r="AD137" t="str">
            <v>Fair Share</v>
          </cell>
          <cell r="AE137" t="str">
            <v>Penetration</v>
          </cell>
          <cell r="AF137" t="str">
            <v>Mkt. Share</v>
          </cell>
          <cell r="AG137" t="str">
            <v>Rmnights</v>
          </cell>
          <cell r="AH137" t="str">
            <v>Fair Share</v>
          </cell>
          <cell r="AI137" t="str">
            <v>Penetration</v>
          </cell>
          <cell r="AJ137" t="str">
            <v>Mkt. Share</v>
          </cell>
          <cell r="AK137" t="str">
            <v>Rmnights</v>
          </cell>
          <cell r="AL137" t="str">
            <v>Fair Share</v>
          </cell>
          <cell r="AM137" t="str">
            <v>Penetration</v>
          </cell>
          <cell r="AN137" t="str">
            <v>Mkt. Share</v>
          </cell>
          <cell r="AO137" t="str">
            <v>Rmnights</v>
          </cell>
          <cell r="AP137" t="str">
            <v>Fair Share</v>
          </cell>
          <cell r="AQ137" t="str">
            <v>Penetration</v>
          </cell>
          <cell r="AR137" t="str">
            <v>Mkt. Share</v>
          </cell>
          <cell r="AS137" t="str">
            <v>Rmnights</v>
          </cell>
          <cell r="AT137" t="str">
            <v>Fair Share</v>
          </cell>
          <cell r="AU137" t="str">
            <v>Penetration</v>
          </cell>
          <cell r="AV137" t="str">
            <v>Mkt. Share</v>
          </cell>
          <cell r="AW137" t="str">
            <v>Rmnights</v>
          </cell>
        </row>
        <row r="138">
          <cell r="A138" t="str">
            <v>Northeast Atlanta Hilton</v>
          </cell>
          <cell r="B138">
            <v>0.15768115942028985</v>
          </cell>
          <cell r="C138">
            <v>1.3681365437213893</v>
          </cell>
          <cell r="D138">
            <v>0.21572935645925673</v>
          </cell>
          <cell r="E138">
            <v>15232.331840000001</v>
          </cell>
          <cell r="F138">
            <v>0.15246636771300448</v>
          </cell>
          <cell r="G138">
            <v>1.37</v>
          </cell>
          <cell r="H138">
            <v>0.20887892376681616</v>
          </cell>
          <cell r="I138">
            <v>15952.918923766818</v>
          </cell>
          <cell r="J138">
            <v>0.15246636771300448</v>
          </cell>
          <cell r="K138">
            <v>1.35</v>
          </cell>
          <cell r="L138">
            <v>0.20582959641255605</v>
          </cell>
          <cell r="M138">
            <v>16034.331390134528</v>
          </cell>
          <cell r="N138">
            <v>0.15246636771300448</v>
          </cell>
          <cell r="O138">
            <v>1.35</v>
          </cell>
          <cell r="P138">
            <v>0.20582959641255605</v>
          </cell>
          <cell r="Q138">
            <v>16274.946188340808</v>
          </cell>
          <cell r="R138">
            <v>0.15246636771300448</v>
          </cell>
          <cell r="S138">
            <v>1.35</v>
          </cell>
          <cell r="T138">
            <v>0.20582959641255605</v>
          </cell>
          <cell r="U138">
            <v>16519.0600896861</v>
          </cell>
          <cell r="V138">
            <v>0.15246636771300448</v>
          </cell>
          <cell r="W138">
            <v>1.35</v>
          </cell>
          <cell r="X138">
            <v>0.20582959641255605</v>
          </cell>
          <cell r="Y138">
            <v>16519.0600896861</v>
          </cell>
          <cell r="Z138">
            <v>0.15246636771300448</v>
          </cell>
          <cell r="AA138">
            <v>1.35</v>
          </cell>
          <cell r="AB138">
            <v>0.20582959641255605</v>
          </cell>
          <cell r="AC138">
            <v>16519.0600896861</v>
          </cell>
          <cell r="AD138">
            <v>0.15246636771300448</v>
          </cell>
          <cell r="AE138">
            <v>1.35</v>
          </cell>
          <cell r="AF138">
            <v>0.20582959641255605</v>
          </cell>
          <cell r="AG138">
            <v>16519.0600896861</v>
          </cell>
          <cell r="AH138">
            <v>0.15246636771300448</v>
          </cell>
          <cell r="AI138">
            <v>1.35</v>
          </cell>
          <cell r="AJ138">
            <v>0.20582959641255605</v>
          </cell>
          <cell r="AK138">
            <v>16519.0600896861</v>
          </cell>
          <cell r="AL138">
            <v>0.15246636771300448</v>
          </cell>
          <cell r="AM138">
            <v>1.35</v>
          </cell>
          <cell r="AN138">
            <v>0.20582959641255605</v>
          </cell>
          <cell r="AO138">
            <v>16519.0600896861</v>
          </cell>
          <cell r="AP138">
            <v>0.15246636771300448</v>
          </cell>
          <cell r="AQ138">
            <v>1.35</v>
          </cell>
          <cell r="AR138">
            <v>0.20582959641255605</v>
          </cell>
          <cell r="AS138">
            <v>16519.0600896861</v>
          </cell>
          <cell r="AT138">
            <v>0.15246636771300448</v>
          </cell>
          <cell r="AU138">
            <v>1.35</v>
          </cell>
          <cell r="AV138">
            <v>0.20582959641255605</v>
          </cell>
          <cell r="AW138">
            <v>16519.0600896861</v>
          </cell>
        </row>
        <row r="139">
          <cell r="A139" t="str">
            <v>Holiday Inn Select</v>
          </cell>
          <cell r="B139">
            <v>0.14260869565217391</v>
          </cell>
          <cell r="C139">
            <v>1.123557659025048</v>
          </cell>
          <cell r="D139">
            <v>0.16022909224357207</v>
          </cell>
          <cell r="E139">
            <v>11313.540000000003</v>
          </cell>
          <cell r="F139">
            <v>0.13789237668161436</v>
          </cell>
          <cell r="G139">
            <v>1.1200000000000001</v>
          </cell>
          <cell r="H139">
            <v>0.1544394618834081</v>
          </cell>
          <cell r="I139">
            <v>11795.15946188341</v>
          </cell>
          <cell r="J139">
            <v>0.13789237668161436</v>
          </cell>
          <cell r="K139">
            <v>1.1200000000000001</v>
          </cell>
          <cell r="L139">
            <v>0.1544394618834081</v>
          </cell>
          <cell r="M139">
            <v>12030.988520179375</v>
          </cell>
          <cell r="N139">
            <v>0.13789237668161436</v>
          </cell>
          <cell r="O139">
            <v>1.1200000000000001</v>
          </cell>
          <cell r="P139">
            <v>0.1544394618834081</v>
          </cell>
          <cell r="Q139">
            <v>12211.528251121079</v>
          </cell>
          <cell r="R139">
            <v>0.13789237668161436</v>
          </cell>
          <cell r="S139">
            <v>1.1200000000000001</v>
          </cell>
          <cell r="T139">
            <v>0.1544394618834081</v>
          </cell>
          <cell r="U139">
            <v>12394.6934529148</v>
          </cell>
          <cell r="V139">
            <v>0.13789237668161436</v>
          </cell>
          <cell r="W139">
            <v>1.1200000000000001</v>
          </cell>
          <cell r="X139">
            <v>0.1544394618834081</v>
          </cell>
          <cell r="Y139">
            <v>12394.6934529148</v>
          </cell>
          <cell r="Z139">
            <v>0.13789237668161436</v>
          </cell>
          <cell r="AA139">
            <v>1.1200000000000001</v>
          </cell>
          <cell r="AB139">
            <v>0.1544394618834081</v>
          </cell>
          <cell r="AC139">
            <v>12394.6934529148</v>
          </cell>
          <cell r="AD139">
            <v>0.13789237668161436</v>
          </cell>
          <cell r="AE139">
            <v>1.1200000000000001</v>
          </cell>
          <cell r="AF139">
            <v>0.1544394618834081</v>
          </cell>
          <cell r="AG139">
            <v>12394.6934529148</v>
          </cell>
          <cell r="AH139">
            <v>0.13789237668161436</v>
          </cell>
          <cell r="AI139">
            <v>1.1200000000000001</v>
          </cell>
          <cell r="AJ139">
            <v>0.1544394618834081</v>
          </cell>
          <cell r="AK139">
            <v>12394.6934529148</v>
          </cell>
          <cell r="AL139">
            <v>0.13789237668161436</v>
          </cell>
          <cell r="AM139">
            <v>1.1200000000000001</v>
          </cell>
          <cell r="AN139">
            <v>0.1544394618834081</v>
          </cell>
          <cell r="AO139">
            <v>12394.6934529148</v>
          </cell>
          <cell r="AP139">
            <v>0.13789237668161436</v>
          </cell>
          <cell r="AQ139">
            <v>1.1200000000000001</v>
          </cell>
          <cell r="AR139">
            <v>0.1544394618834081</v>
          </cell>
          <cell r="AS139">
            <v>12394.6934529148</v>
          </cell>
          <cell r="AT139">
            <v>0.13789237668161436</v>
          </cell>
          <cell r="AU139">
            <v>1.1200000000000001</v>
          </cell>
          <cell r="AV139">
            <v>0.1544394618834081</v>
          </cell>
          <cell r="AW139">
            <v>12394.6934529148</v>
          </cell>
        </row>
        <row r="140">
          <cell r="A140" t="str">
            <v>Marriott Norcross</v>
          </cell>
          <cell r="B140">
            <v>0.12869565217391304</v>
          </cell>
          <cell r="C140">
            <v>1.2368051373553504</v>
          </cell>
          <cell r="D140">
            <v>0.15917144376399292</v>
          </cell>
          <cell r="E140">
            <v>11238.861000000001</v>
          </cell>
          <cell r="F140">
            <v>0.12443946188340807</v>
          </cell>
          <cell r="G140">
            <v>1.18</v>
          </cell>
          <cell r="H140">
            <v>0.14683856502242151</v>
          </cell>
          <cell r="I140">
            <v>11214.64856502242</v>
          </cell>
          <cell r="J140">
            <v>0.12443946188340807</v>
          </cell>
          <cell r="K140">
            <v>1.18</v>
          </cell>
          <cell r="L140">
            <v>0.14683856502242151</v>
          </cell>
          <cell r="M140">
            <v>11438.871053811657</v>
          </cell>
          <cell r="N140">
            <v>0.12443946188340807</v>
          </cell>
          <cell r="O140">
            <v>1.18</v>
          </cell>
          <cell r="P140">
            <v>0.14683856502242151</v>
          </cell>
          <cell r="Q140">
            <v>11610.525336322869</v>
          </cell>
          <cell r="R140">
            <v>0.12443946188340807</v>
          </cell>
          <cell r="S140">
            <v>1.18</v>
          </cell>
          <cell r="T140">
            <v>0.14683856502242151</v>
          </cell>
          <cell r="U140">
            <v>11784.675874439461</v>
          </cell>
          <cell r="V140">
            <v>0.12443946188340807</v>
          </cell>
          <cell r="W140">
            <v>1.18</v>
          </cell>
          <cell r="X140">
            <v>0.14683856502242151</v>
          </cell>
          <cell r="Y140">
            <v>11784.675874439461</v>
          </cell>
          <cell r="Z140">
            <v>0.12443946188340807</v>
          </cell>
          <cell r="AA140">
            <v>1.18</v>
          </cell>
          <cell r="AB140">
            <v>0.14683856502242151</v>
          </cell>
          <cell r="AC140">
            <v>11784.675874439461</v>
          </cell>
          <cell r="AD140">
            <v>0.12443946188340807</v>
          </cell>
          <cell r="AE140">
            <v>1.18</v>
          </cell>
          <cell r="AF140">
            <v>0.14683856502242151</v>
          </cell>
          <cell r="AG140">
            <v>11784.675874439461</v>
          </cell>
          <cell r="AH140">
            <v>0.12443946188340807</v>
          </cell>
          <cell r="AI140">
            <v>1.18</v>
          </cell>
          <cell r="AJ140">
            <v>0.14683856502242151</v>
          </cell>
          <cell r="AK140">
            <v>11784.675874439461</v>
          </cell>
          <cell r="AL140">
            <v>0.12443946188340807</v>
          </cell>
          <cell r="AM140">
            <v>1.18</v>
          </cell>
          <cell r="AN140">
            <v>0.14683856502242151</v>
          </cell>
          <cell r="AO140">
            <v>11784.675874439461</v>
          </cell>
          <cell r="AP140">
            <v>0.12443946188340807</v>
          </cell>
          <cell r="AQ140">
            <v>1.18</v>
          </cell>
          <cell r="AR140">
            <v>0.14683856502242151</v>
          </cell>
          <cell r="AS140">
            <v>11784.675874439461</v>
          </cell>
          <cell r="AT140">
            <v>0.12443946188340807</v>
          </cell>
          <cell r="AU140">
            <v>1.18</v>
          </cell>
          <cell r="AV140">
            <v>0.14683856502242151</v>
          </cell>
          <cell r="AW140">
            <v>11784.675874439461</v>
          </cell>
        </row>
        <row r="141">
          <cell r="A141" t="str">
            <v>Marriott Gwinnett Place</v>
          </cell>
          <cell r="B141">
            <v>0.24695652173913044</v>
          </cell>
          <cell r="C141">
            <v>1.2305631503607668</v>
          </cell>
          <cell r="D141">
            <v>0.30389559539344152</v>
          </cell>
          <cell r="E141">
            <v>21457.620000000003</v>
          </cell>
          <cell r="F141">
            <v>0.23878923766816143</v>
          </cell>
          <cell r="G141">
            <v>1.21</v>
          </cell>
          <cell r="H141">
            <v>0.2889349775784753</v>
          </cell>
          <cell r="I141">
            <v>22067.119977578473</v>
          </cell>
          <cell r="J141">
            <v>0.23878923766816143</v>
          </cell>
          <cell r="K141">
            <v>1.21</v>
          </cell>
          <cell r="L141">
            <v>0.2889349775784753</v>
          </cell>
          <cell r="M141">
            <v>22508.323688340806</v>
          </cell>
          <cell r="N141">
            <v>0.23878923766816143</v>
          </cell>
          <cell r="O141">
            <v>1.21</v>
          </cell>
          <cell r="P141">
            <v>0.2889349775784753</v>
          </cell>
          <cell r="Q141">
            <v>22846.088677130043</v>
          </cell>
          <cell r="R141">
            <v>0.23878923766816143</v>
          </cell>
          <cell r="S141">
            <v>1.21</v>
          </cell>
          <cell r="T141">
            <v>0.2889349775784753</v>
          </cell>
          <cell r="U141">
            <v>23188.765560538115</v>
          </cell>
          <cell r="V141">
            <v>0.23878923766816143</v>
          </cell>
          <cell r="W141">
            <v>1.21</v>
          </cell>
          <cell r="X141">
            <v>0.2889349775784753</v>
          </cell>
          <cell r="Y141">
            <v>23188.765560538115</v>
          </cell>
          <cell r="Z141">
            <v>0.23878923766816143</v>
          </cell>
          <cell r="AA141">
            <v>1.21</v>
          </cell>
          <cell r="AB141">
            <v>0.2889349775784753</v>
          </cell>
          <cell r="AC141">
            <v>23188.765560538115</v>
          </cell>
          <cell r="AD141">
            <v>0.23878923766816143</v>
          </cell>
          <cell r="AE141">
            <v>1.21</v>
          </cell>
          <cell r="AF141">
            <v>0.2889349775784753</v>
          </cell>
          <cell r="AG141">
            <v>23188.765560538115</v>
          </cell>
          <cell r="AH141">
            <v>0.23878923766816143</v>
          </cell>
          <cell r="AI141">
            <v>1.21</v>
          </cell>
          <cell r="AJ141">
            <v>0.2889349775784753</v>
          </cell>
          <cell r="AK141">
            <v>23188.765560538115</v>
          </cell>
          <cell r="AL141">
            <v>0.23878923766816143</v>
          </cell>
          <cell r="AM141">
            <v>1.21</v>
          </cell>
          <cell r="AN141">
            <v>0.2889349775784753</v>
          </cell>
          <cell r="AO141">
            <v>23188.765560538115</v>
          </cell>
          <cell r="AP141">
            <v>0.23878923766816143</v>
          </cell>
          <cell r="AQ141">
            <v>1.21</v>
          </cell>
          <cell r="AR141">
            <v>0.2889349775784753</v>
          </cell>
          <cell r="AS141">
            <v>23188.765560538115</v>
          </cell>
          <cell r="AT141">
            <v>0.23878923766816143</v>
          </cell>
          <cell r="AU141">
            <v>1.21</v>
          </cell>
          <cell r="AV141">
            <v>0.2889349775784753</v>
          </cell>
          <cell r="AW141">
            <v>23188.765560538115</v>
          </cell>
        </row>
        <row r="142">
          <cell r="A142" t="str">
            <v>Hampton Inn Norcross</v>
          </cell>
          <cell r="B142">
            <v>8.6376811594202893E-2</v>
          </cell>
          <cell r="C142">
            <v>0.72228706651610231</v>
          </cell>
          <cell r="D142">
            <v>6.2388853861390862E-2</v>
          </cell>
          <cell r="E142">
            <v>4405.1850000000004</v>
          </cell>
          <cell r="F142">
            <v>8.3520179372197315E-2</v>
          </cell>
          <cell r="G142">
            <v>0.75</v>
          </cell>
          <cell r="H142">
            <v>6.2640134529147989E-2</v>
          </cell>
          <cell r="I142">
            <v>4784.0776345291488</v>
          </cell>
          <cell r="J142">
            <v>8.3520179372197315E-2</v>
          </cell>
          <cell r="K142">
            <v>0.75</v>
          </cell>
          <cell r="L142">
            <v>6.2640134529147989E-2</v>
          </cell>
          <cell r="M142">
            <v>4879.7291199551573</v>
          </cell>
          <cell r="N142">
            <v>8.3520179372197315E-2</v>
          </cell>
          <cell r="O142">
            <v>0.7</v>
          </cell>
          <cell r="P142">
            <v>5.8464125560538115E-2</v>
          </cell>
          <cell r="Q142">
            <v>4622.7584080717488</v>
          </cell>
          <cell r="R142">
            <v>8.3520179372197315E-2</v>
          </cell>
          <cell r="S142">
            <v>0.7</v>
          </cell>
          <cell r="T142">
            <v>5.8464125560538115E-2</v>
          </cell>
          <cell r="U142">
            <v>4692.0968609865467</v>
          </cell>
          <cell r="V142">
            <v>8.3520179372197315E-2</v>
          </cell>
          <cell r="W142">
            <v>0.7</v>
          </cell>
          <cell r="X142">
            <v>5.8464125560538115E-2</v>
          </cell>
          <cell r="Y142">
            <v>4692.0968609865467</v>
          </cell>
          <cell r="Z142">
            <v>8.3520179372197315E-2</v>
          </cell>
          <cell r="AA142">
            <v>0.7</v>
          </cell>
          <cell r="AB142">
            <v>5.8464125560538115E-2</v>
          </cell>
          <cell r="AC142">
            <v>4692.0968609865467</v>
          </cell>
          <cell r="AD142">
            <v>8.3520179372197315E-2</v>
          </cell>
          <cell r="AE142">
            <v>0.7</v>
          </cell>
          <cell r="AF142">
            <v>5.8464125560538115E-2</v>
          </cell>
          <cell r="AG142">
            <v>4692.0968609865467</v>
          </cell>
          <cell r="AH142">
            <v>8.3520179372197315E-2</v>
          </cell>
          <cell r="AI142">
            <v>0.7</v>
          </cell>
          <cell r="AJ142">
            <v>5.8464125560538115E-2</v>
          </cell>
          <cell r="AK142">
            <v>4692.0968609865467</v>
          </cell>
          <cell r="AL142">
            <v>8.3520179372197315E-2</v>
          </cell>
          <cell r="AM142">
            <v>0.7</v>
          </cell>
          <cell r="AN142">
            <v>5.8464125560538115E-2</v>
          </cell>
          <cell r="AO142">
            <v>4692.0968609865467</v>
          </cell>
          <cell r="AP142">
            <v>8.3520179372197315E-2</v>
          </cell>
          <cell r="AQ142">
            <v>0.7</v>
          </cell>
          <cell r="AR142">
            <v>5.8464125560538115E-2</v>
          </cell>
          <cell r="AS142">
            <v>4692.0968609865467</v>
          </cell>
          <cell r="AT142">
            <v>8.3520179372197315E-2</v>
          </cell>
          <cell r="AU142">
            <v>0.7</v>
          </cell>
          <cell r="AV142">
            <v>5.8464125560538115E-2</v>
          </cell>
          <cell r="AW142">
            <v>4692.0968609865467</v>
          </cell>
        </row>
        <row r="143">
          <cell r="A143" t="str">
            <v>Marriott Courtyard Norcross</v>
          </cell>
          <cell r="B143">
            <v>7.594202898550724E-2</v>
          </cell>
          <cell r="C143">
            <v>0.2496794797833439</v>
          </cell>
          <cell r="D143">
            <v>1.8961166290793072E-2</v>
          </cell>
          <cell r="E143">
            <v>1338.8199999999997</v>
          </cell>
          <cell r="F143">
            <v>7.3430493273542605E-2</v>
          </cell>
          <cell r="G143">
            <v>0.2496794797833439</v>
          </cell>
          <cell r="H143">
            <v>1.8334087360772452E-2</v>
          </cell>
          <cell r="I143">
            <v>1400.2475880916352</v>
          </cell>
          <cell r="J143">
            <v>7.3430493273542605E-2</v>
          </cell>
          <cell r="K143">
            <v>0.2496794797833439</v>
          </cell>
          <cell r="L143">
            <v>1.8334087360772452E-2</v>
          </cell>
          <cell r="M143">
            <v>1428.2437394915348</v>
          </cell>
          <cell r="N143">
            <v>7.3430493273542605E-2</v>
          </cell>
          <cell r="O143">
            <v>0.2496794797833439</v>
          </cell>
          <cell r="P143">
            <v>1.8334087360772452E-2</v>
          </cell>
          <cell r="Q143">
            <v>1449.6762876162779</v>
          </cell>
          <cell r="R143">
            <v>7.3430493273542605E-2</v>
          </cell>
          <cell r="S143">
            <v>0.2496794797833439</v>
          </cell>
          <cell r="T143">
            <v>1.8334087360772452E-2</v>
          </cell>
          <cell r="U143">
            <v>1471.4205152261538</v>
          </cell>
          <cell r="V143">
            <v>7.3430493273542605E-2</v>
          </cell>
          <cell r="W143">
            <v>0.2496794797833439</v>
          </cell>
          <cell r="X143">
            <v>1.8334087360772452E-2</v>
          </cell>
          <cell r="Y143">
            <v>1471.4205152261538</v>
          </cell>
          <cell r="Z143">
            <v>7.3430493273542605E-2</v>
          </cell>
          <cell r="AA143">
            <v>0.2496794797833439</v>
          </cell>
          <cell r="AB143">
            <v>1.8334087360772452E-2</v>
          </cell>
          <cell r="AC143">
            <v>1471.4205152261538</v>
          </cell>
          <cell r="AD143">
            <v>7.3430493273542605E-2</v>
          </cell>
          <cell r="AE143">
            <v>0.2496794797833439</v>
          </cell>
          <cell r="AF143">
            <v>1.8334087360772452E-2</v>
          </cell>
          <cell r="AG143">
            <v>1471.4205152261538</v>
          </cell>
          <cell r="AH143">
            <v>7.3430493273542605E-2</v>
          </cell>
          <cell r="AI143">
            <v>0.2496794797833439</v>
          </cell>
          <cell r="AJ143">
            <v>1.8334087360772452E-2</v>
          </cell>
          <cell r="AK143">
            <v>1471.4205152261538</v>
          </cell>
          <cell r="AL143">
            <v>7.3430493273542605E-2</v>
          </cell>
          <cell r="AM143">
            <v>0.2496794797833439</v>
          </cell>
          <cell r="AN143">
            <v>1.8334087360772452E-2</v>
          </cell>
          <cell r="AO143">
            <v>1471.4205152261538</v>
          </cell>
          <cell r="AP143">
            <v>7.3430493273542605E-2</v>
          </cell>
          <cell r="AQ143">
            <v>0.2496794797833439</v>
          </cell>
          <cell r="AR143">
            <v>1.8334087360772452E-2</v>
          </cell>
          <cell r="AS143">
            <v>1471.4205152261538</v>
          </cell>
          <cell r="AT143">
            <v>7.3430493273542605E-2</v>
          </cell>
          <cell r="AU143">
            <v>0.2496794797833439</v>
          </cell>
          <cell r="AV143">
            <v>1.8334087360772452E-2</v>
          </cell>
          <cell r="AW143">
            <v>1471.4205152261538</v>
          </cell>
        </row>
        <row r="144">
          <cell r="A144" t="str">
            <v>Homewood Suites Norcross</v>
          </cell>
          <cell r="B144">
            <v>5.3333333333333337E-2</v>
          </cell>
          <cell r="C144">
            <v>0.66878432084824269</v>
          </cell>
          <cell r="D144">
            <v>3.5668497111906276E-2</v>
          </cell>
          <cell r="E144">
            <v>2518.4999999999995</v>
          </cell>
          <cell r="F144">
            <v>5.1569506726457402E-2</v>
          </cell>
          <cell r="G144">
            <v>0.63</v>
          </cell>
          <cell r="H144">
            <v>3.2488789237668167E-2</v>
          </cell>
          <cell r="I144">
            <v>2481.2987892376686</v>
          </cell>
          <cell r="J144">
            <v>5.1569506726457402E-2</v>
          </cell>
          <cell r="K144">
            <v>0.6</v>
          </cell>
          <cell r="L144">
            <v>3.0941704035874439E-2</v>
          </cell>
          <cell r="M144">
            <v>2410.3896860986547</v>
          </cell>
          <cell r="N144">
            <v>5.1569506726457402E-2</v>
          </cell>
          <cell r="O144">
            <v>0.6</v>
          </cell>
          <cell r="P144">
            <v>3.0941704035874439E-2</v>
          </cell>
          <cell r="Q144">
            <v>2446.5605381165919</v>
          </cell>
          <cell r="R144">
            <v>5.1569506726457402E-2</v>
          </cell>
          <cell r="S144">
            <v>0.6</v>
          </cell>
          <cell r="T144">
            <v>3.0941704035874439E-2</v>
          </cell>
          <cell r="U144">
            <v>2483.2573991031391</v>
          </cell>
          <cell r="V144">
            <v>5.1569506726457402E-2</v>
          </cell>
          <cell r="W144">
            <v>0.6</v>
          </cell>
          <cell r="X144">
            <v>3.0941704035874439E-2</v>
          </cell>
          <cell r="Y144">
            <v>2483.2573991031391</v>
          </cell>
          <cell r="Z144">
            <v>5.1569506726457402E-2</v>
          </cell>
          <cell r="AA144">
            <v>0.6</v>
          </cell>
          <cell r="AB144">
            <v>3.0941704035874439E-2</v>
          </cell>
          <cell r="AC144">
            <v>2483.2573991031391</v>
          </cell>
          <cell r="AD144">
            <v>5.1569506726457402E-2</v>
          </cell>
          <cell r="AE144">
            <v>0.6</v>
          </cell>
          <cell r="AF144">
            <v>3.0941704035874439E-2</v>
          </cell>
          <cell r="AG144">
            <v>2483.2573991031391</v>
          </cell>
          <cell r="AH144">
            <v>5.1569506726457402E-2</v>
          </cell>
          <cell r="AI144">
            <v>0.6</v>
          </cell>
          <cell r="AJ144">
            <v>3.0941704035874439E-2</v>
          </cell>
          <cell r="AK144">
            <v>2483.2573991031391</v>
          </cell>
          <cell r="AL144">
            <v>5.1569506726457402E-2</v>
          </cell>
          <cell r="AM144">
            <v>0.6</v>
          </cell>
          <cell r="AN144">
            <v>3.0941704035874439E-2</v>
          </cell>
          <cell r="AO144">
            <v>2483.2573991031391</v>
          </cell>
          <cell r="AP144">
            <v>5.1569506726457402E-2</v>
          </cell>
          <cell r="AQ144">
            <v>0.6</v>
          </cell>
          <cell r="AR144">
            <v>3.0941704035874439E-2</v>
          </cell>
          <cell r="AS144">
            <v>2483.2573991031391</v>
          </cell>
          <cell r="AT144">
            <v>5.1569506726457402E-2</v>
          </cell>
          <cell r="AU144">
            <v>0.6</v>
          </cell>
          <cell r="AV144">
            <v>3.0941704035874439E-2</v>
          </cell>
          <cell r="AW144">
            <v>2483.2573991031391</v>
          </cell>
        </row>
        <row r="145">
          <cell r="A145" t="str">
            <v>Amerisuites</v>
          </cell>
          <cell r="B145">
            <v>7.4202898550724636E-2</v>
          </cell>
          <cell r="C145">
            <v>0.49044183528871138</v>
          </cell>
          <cell r="D145">
            <v>3.6392205748959454E-2</v>
          </cell>
          <cell r="E145">
            <v>2569.6000000000004</v>
          </cell>
          <cell r="F145">
            <v>7.1748878923766815E-2</v>
          </cell>
          <cell r="G145">
            <v>0.65</v>
          </cell>
          <cell r="H145">
            <v>4.663677130044843E-2</v>
          </cell>
          <cell r="I145">
            <v>3561.8367713004486</v>
          </cell>
          <cell r="J145">
            <v>7.1748878923766815E-2</v>
          </cell>
          <cell r="K145">
            <v>0.65</v>
          </cell>
          <cell r="L145">
            <v>4.663677130044843E-2</v>
          </cell>
          <cell r="M145">
            <v>3633.0511210762334</v>
          </cell>
          <cell r="N145">
            <v>7.1748878923766815E-2</v>
          </cell>
          <cell r="O145">
            <v>0.65</v>
          </cell>
          <cell r="P145">
            <v>4.663677130044843E-2</v>
          </cell>
          <cell r="Q145">
            <v>3687.5695067264573</v>
          </cell>
          <cell r="R145">
            <v>7.1748878923766815E-2</v>
          </cell>
          <cell r="S145">
            <v>0.65</v>
          </cell>
          <cell r="T145">
            <v>4.663677130044843E-2</v>
          </cell>
          <cell r="U145">
            <v>3742.8807174887893</v>
          </cell>
          <cell r="V145">
            <v>7.1748878923766815E-2</v>
          </cell>
          <cell r="W145">
            <v>0.65</v>
          </cell>
          <cell r="X145">
            <v>4.663677130044843E-2</v>
          </cell>
          <cell r="Y145">
            <v>3742.8807174887893</v>
          </cell>
          <cell r="Z145">
            <v>7.1748878923766815E-2</v>
          </cell>
          <cell r="AA145">
            <v>0.65</v>
          </cell>
          <cell r="AB145">
            <v>4.663677130044843E-2</v>
          </cell>
          <cell r="AC145">
            <v>3742.8807174887893</v>
          </cell>
          <cell r="AD145">
            <v>7.1748878923766815E-2</v>
          </cell>
          <cell r="AE145">
            <v>0.65</v>
          </cell>
          <cell r="AF145">
            <v>4.663677130044843E-2</v>
          </cell>
          <cell r="AG145">
            <v>3742.8807174887893</v>
          </cell>
          <cell r="AH145">
            <v>7.1748878923766815E-2</v>
          </cell>
          <cell r="AI145">
            <v>0.65</v>
          </cell>
          <cell r="AJ145">
            <v>4.663677130044843E-2</v>
          </cell>
          <cell r="AK145">
            <v>3742.8807174887893</v>
          </cell>
          <cell r="AL145">
            <v>7.1748878923766815E-2</v>
          </cell>
          <cell r="AM145">
            <v>0.65</v>
          </cell>
          <cell r="AN145">
            <v>4.663677130044843E-2</v>
          </cell>
          <cell r="AO145">
            <v>3742.8807174887893</v>
          </cell>
          <cell r="AP145">
            <v>7.1748878923766815E-2</v>
          </cell>
          <cell r="AQ145">
            <v>0.65</v>
          </cell>
          <cell r="AR145">
            <v>4.663677130044843E-2</v>
          </cell>
          <cell r="AS145">
            <v>3742.8807174887893</v>
          </cell>
          <cell r="AT145">
            <v>7.1748878923766815E-2</v>
          </cell>
          <cell r="AU145">
            <v>0.65</v>
          </cell>
          <cell r="AV145">
            <v>4.663677130044843E-2</v>
          </cell>
          <cell r="AW145">
            <v>3742.8807174887893</v>
          </cell>
        </row>
        <row r="146">
          <cell r="A146" t="str">
            <v>Wingate Inn</v>
          </cell>
          <cell r="B146">
            <v>3.4202898550724635E-2</v>
          </cell>
          <cell r="C146">
            <v>0.22114468209381896</v>
          </cell>
          <cell r="D146">
            <v>7.5637891266871404E-3</v>
          </cell>
          <cell r="E146">
            <v>534.06799999999998</v>
          </cell>
          <cell r="F146">
            <v>6.614349775784753E-2</v>
          </cell>
          <cell r="G146">
            <v>0.62</v>
          </cell>
          <cell r="H146">
            <v>4.100896860986547E-2</v>
          </cell>
          <cell r="I146">
            <v>3132.0189686098656</v>
          </cell>
          <cell r="J146">
            <v>6.614349775784753E-2</v>
          </cell>
          <cell r="K146">
            <v>0.68</v>
          </cell>
          <cell r="L146">
            <v>4.4977578475336323E-2</v>
          </cell>
          <cell r="M146">
            <v>3503.798340807175</v>
          </cell>
          <cell r="N146">
            <v>6.614349775784753E-2</v>
          </cell>
          <cell r="O146">
            <v>0.65</v>
          </cell>
          <cell r="P146">
            <v>4.2993273542600893E-2</v>
          </cell>
          <cell r="Q146">
            <v>3399.4781390134526</v>
          </cell>
          <cell r="R146">
            <v>6.614349775784753E-2</v>
          </cell>
          <cell r="S146">
            <v>0.65</v>
          </cell>
          <cell r="T146">
            <v>4.2993273542600893E-2</v>
          </cell>
          <cell r="U146">
            <v>3450.4681614349774</v>
          </cell>
          <cell r="V146">
            <v>6.614349775784753E-2</v>
          </cell>
          <cell r="W146">
            <v>0.65</v>
          </cell>
          <cell r="X146">
            <v>4.2993273542600893E-2</v>
          </cell>
          <cell r="Y146">
            <v>3450.4681614349774</v>
          </cell>
          <cell r="Z146">
            <v>6.614349775784753E-2</v>
          </cell>
          <cell r="AA146">
            <v>0.65</v>
          </cell>
          <cell r="AB146">
            <v>4.2993273542600893E-2</v>
          </cell>
          <cell r="AC146">
            <v>3450.4681614349774</v>
          </cell>
          <cell r="AD146">
            <v>6.614349775784753E-2</v>
          </cell>
          <cell r="AE146">
            <v>0.65</v>
          </cell>
          <cell r="AF146">
            <v>4.2993273542600893E-2</v>
          </cell>
          <cell r="AG146">
            <v>3450.4681614349774</v>
          </cell>
          <cell r="AH146">
            <v>6.614349775784753E-2</v>
          </cell>
          <cell r="AI146">
            <v>0.65</v>
          </cell>
          <cell r="AJ146">
            <v>4.2993273542600893E-2</v>
          </cell>
          <cell r="AK146">
            <v>3450.4681614349774</v>
          </cell>
          <cell r="AL146">
            <v>6.614349775784753E-2</v>
          </cell>
          <cell r="AM146">
            <v>0.65</v>
          </cell>
          <cell r="AN146">
            <v>4.2993273542600893E-2</v>
          </cell>
          <cell r="AO146">
            <v>3450.4681614349774</v>
          </cell>
          <cell r="AP146">
            <v>6.614349775784753E-2</v>
          </cell>
          <cell r="AQ146">
            <v>0.65</v>
          </cell>
          <cell r="AR146">
            <v>4.2993273542600893E-2</v>
          </cell>
          <cell r="AS146">
            <v>3450.4681614349774</v>
          </cell>
          <cell r="AT146">
            <v>6.614349775784753E-2</v>
          </cell>
          <cell r="AU146">
            <v>0.65</v>
          </cell>
          <cell r="AV146">
            <v>4.2993273542600893E-2</v>
          </cell>
          <cell r="AW146">
            <v>3450.4681614349774</v>
          </cell>
        </row>
        <row r="147">
          <cell r="A147" t="str">
            <v>Comp9</v>
          </cell>
          <cell r="B147">
            <v>0</v>
          </cell>
          <cell r="C147">
            <v>0</v>
          </cell>
          <cell r="D147">
            <v>0</v>
          </cell>
          <cell r="E147">
            <v>0</v>
          </cell>
          <cell r="F147">
            <v>0</v>
          </cell>
          <cell r="G147">
            <v>0</v>
          </cell>
          <cell r="H147">
            <v>0</v>
          </cell>
          <cell r="I147">
            <v>0</v>
          </cell>
          <cell r="J147">
            <v>0</v>
          </cell>
          <cell r="K147">
            <v>0</v>
          </cell>
          <cell r="L147">
            <v>0</v>
          </cell>
          <cell r="M147">
            <v>0</v>
          </cell>
          <cell r="N147">
            <v>0</v>
          </cell>
          <cell r="O147">
            <v>0</v>
          </cell>
          <cell r="P147">
            <v>0</v>
          </cell>
          <cell r="Q147">
            <v>0</v>
          </cell>
          <cell r="R147">
            <v>0</v>
          </cell>
          <cell r="S147">
            <v>0</v>
          </cell>
          <cell r="T147">
            <v>0</v>
          </cell>
          <cell r="U147">
            <v>0</v>
          </cell>
          <cell r="V147">
            <v>0</v>
          </cell>
          <cell r="W147">
            <v>0</v>
          </cell>
          <cell r="X147">
            <v>0</v>
          </cell>
          <cell r="Y147">
            <v>0</v>
          </cell>
          <cell r="Z147">
            <v>0</v>
          </cell>
          <cell r="AA147">
            <v>0</v>
          </cell>
          <cell r="AB147">
            <v>0</v>
          </cell>
          <cell r="AC147">
            <v>0</v>
          </cell>
          <cell r="AD147">
            <v>0</v>
          </cell>
          <cell r="AE147">
            <v>0</v>
          </cell>
          <cell r="AF147">
            <v>0</v>
          </cell>
          <cell r="AG147">
            <v>0</v>
          </cell>
          <cell r="AH147">
            <v>0</v>
          </cell>
          <cell r="AI147">
            <v>0</v>
          </cell>
          <cell r="AJ147">
            <v>0</v>
          </cell>
          <cell r="AK147">
            <v>0</v>
          </cell>
          <cell r="AL147">
            <v>0</v>
          </cell>
          <cell r="AM147">
            <v>0</v>
          </cell>
          <cell r="AN147">
            <v>0</v>
          </cell>
          <cell r="AO147">
            <v>0</v>
          </cell>
          <cell r="AP147">
            <v>0</v>
          </cell>
          <cell r="AQ147">
            <v>0</v>
          </cell>
          <cell r="AR147">
            <v>0</v>
          </cell>
          <cell r="AS147">
            <v>0</v>
          </cell>
          <cell r="AT147">
            <v>0</v>
          </cell>
          <cell r="AU147">
            <v>0</v>
          </cell>
          <cell r="AV147">
            <v>0</v>
          </cell>
          <cell r="AW147">
            <v>0</v>
          </cell>
        </row>
        <row r="148">
          <cell r="A148" t="str">
            <v>Comp10</v>
          </cell>
          <cell r="B148">
            <v>0</v>
          </cell>
          <cell r="C148">
            <v>0</v>
          </cell>
          <cell r="D148">
            <v>0</v>
          </cell>
          <cell r="E148">
            <v>0</v>
          </cell>
          <cell r="F148">
            <v>0</v>
          </cell>
          <cell r="G148">
            <v>0</v>
          </cell>
          <cell r="H148">
            <v>0</v>
          </cell>
          <cell r="I148">
            <v>0</v>
          </cell>
          <cell r="J148">
            <v>0</v>
          </cell>
          <cell r="K148">
            <v>0</v>
          </cell>
          <cell r="L148">
            <v>0</v>
          </cell>
          <cell r="M148">
            <v>0</v>
          </cell>
          <cell r="N148">
            <v>0</v>
          </cell>
          <cell r="O148">
            <v>0</v>
          </cell>
          <cell r="P148">
            <v>0</v>
          </cell>
          <cell r="Q148">
            <v>0</v>
          </cell>
          <cell r="R148">
            <v>0</v>
          </cell>
          <cell r="S148">
            <v>0</v>
          </cell>
          <cell r="T148">
            <v>0</v>
          </cell>
          <cell r="U148">
            <v>0</v>
          </cell>
          <cell r="V148">
            <v>0</v>
          </cell>
          <cell r="W148">
            <v>0</v>
          </cell>
          <cell r="X148">
            <v>0</v>
          </cell>
          <cell r="Y148">
            <v>0</v>
          </cell>
          <cell r="Z148">
            <v>0</v>
          </cell>
          <cell r="AA148">
            <v>0</v>
          </cell>
          <cell r="AB148">
            <v>0</v>
          </cell>
          <cell r="AC148">
            <v>0</v>
          </cell>
          <cell r="AD148">
            <v>0</v>
          </cell>
          <cell r="AE148">
            <v>0</v>
          </cell>
          <cell r="AF148">
            <v>0</v>
          </cell>
          <cell r="AG148">
            <v>0</v>
          </cell>
          <cell r="AH148">
            <v>0</v>
          </cell>
          <cell r="AI148">
            <v>0</v>
          </cell>
          <cell r="AJ148">
            <v>0</v>
          </cell>
          <cell r="AK148">
            <v>0</v>
          </cell>
          <cell r="AL148">
            <v>0</v>
          </cell>
          <cell r="AM148">
            <v>0</v>
          </cell>
          <cell r="AN148">
            <v>0</v>
          </cell>
          <cell r="AO148">
            <v>0</v>
          </cell>
          <cell r="AP148">
            <v>0</v>
          </cell>
          <cell r="AQ148">
            <v>0</v>
          </cell>
          <cell r="AR148">
            <v>0</v>
          </cell>
          <cell r="AS148">
            <v>0</v>
          </cell>
          <cell r="AT148">
            <v>0</v>
          </cell>
          <cell r="AU148">
            <v>0</v>
          </cell>
          <cell r="AV148">
            <v>0</v>
          </cell>
          <cell r="AW148">
            <v>0</v>
          </cell>
        </row>
        <row r="149">
          <cell r="A149" t="str">
            <v>Comp11</v>
          </cell>
          <cell r="B149">
            <v>0</v>
          </cell>
          <cell r="C149">
            <v>0</v>
          </cell>
          <cell r="D149">
            <v>0</v>
          </cell>
          <cell r="E149">
            <v>0</v>
          </cell>
          <cell r="F149">
            <v>0</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L149">
            <v>0</v>
          </cell>
          <cell r="AM149">
            <v>0</v>
          </cell>
          <cell r="AN149">
            <v>0</v>
          </cell>
          <cell r="AO149">
            <v>0</v>
          </cell>
          <cell r="AP149">
            <v>0</v>
          </cell>
          <cell r="AQ149">
            <v>0</v>
          </cell>
          <cell r="AR149">
            <v>0</v>
          </cell>
          <cell r="AS149">
            <v>0</v>
          </cell>
          <cell r="AT149">
            <v>0</v>
          </cell>
          <cell r="AU149">
            <v>0</v>
          </cell>
          <cell r="AV149">
            <v>0</v>
          </cell>
          <cell r="AW149">
            <v>0</v>
          </cell>
        </row>
        <row r="150">
          <cell r="A150" t="str">
            <v>Comp12</v>
          </cell>
          <cell r="B150">
            <v>0</v>
          </cell>
          <cell r="C150">
            <v>0</v>
          </cell>
          <cell r="D150">
            <v>0</v>
          </cell>
          <cell r="E150">
            <v>0</v>
          </cell>
          <cell r="F150">
            <v>0</v>
          </cell>
          <cell r="G150">
            <v>0</v>
          </cell>
          <cell r="H150">
            <v>0</v>
          </cell>
          <cell r="I150">
            <v>0</v>
          </cell>
          <cell r="J150">
            <v>0</v>
          </cell>
          <cell r="K150">
            <v>0</v>
          </cell>
          <cell r="L150">
            <v>0</v>
          </cell>
          <cell r="M150">
            <v>0</v>
          </cell>
          <cell r="N150">
            <v>0</v>
          </cell>
          <cell r="O150">
            <v>0</v>
          </cell>
          <cell r="P150">
            <v>0</v>
          </cell>
          <cell r="Q150">
            <v>0</v>
          </cell>
          <cell r="R150">
            <v>0</v>
          </cell>
          <cell r="S150">
            <v>0</v>
          </cell>
          <cell r="T150">
            <v>0</v>
          </cell>
          <cell r="U150">
            <v>0</v>
          </cell>
          <cell r="V150">
            <v>0</v>
          </cell>
          <cell r="W150">
            <v>0</v>
          </cell>
          <cell r="X150">
            <v>0</v>
          </cell>
          <cell r="Y150">
            <v>0</v>
          </cell>
          <cell r="Z150">
            <v>0</v>
          </cell>
          <cell r="AA150">
            <v>0</v>
          </cell>
          <cell r="AB150">
            <v>0</v>
          </cell>
          <cell r="AC150">
            <v>0</v>
          </cell>
          <cell r="AD150">
            <v>0</v>
          </cell>
          <cell r="AE150">
            <v>0</v>
          </cell>
          <cell r="AF150">
            <v>0</v>
          </cell>
          <cell r="AG150">
            <v>0</v>
          </cell>
          <cell r="AH150">
            <v>0</v>
          </cell>
          <cell r="AI150">
            <v>0</v>
          </cell>
          <cell r="AJ150">
            <v>0</v>
          </cell>
          <cell r="AK150">
            <v>0</v>
          </cell>
          <cell r="AL150">
            <v>0</v>
          </cell>
          <cell r="AM150">
            <v>0</v>
          </cell>
          <cell r="AN150">
            <v>0</v>
          </cell>
          <cell r="AO150">
            <v>0</v>
          </cell>
          <cell r="AP150">
            <v>0</v>
          </cell>
          <cell r="AQ150">
            <v>0</v>
          </cell>
          <cell r="AR150">
            <v>0</v>
          </cell>
          <cell r="AS150">
            <v>0</v>
          </cell>
          <cell r="AT150">
            <v>0</v>
          </cell>
          <cell r="AU150">
            <v>0</v>
          </cell>
          <cell r="AV150">
            <v>0</v>
          </cell>
          <cell r="AW150">
            <v>0</v>
          </cell>
        </row>
        <row r="151">
          <cell r="A151" t="str">
            <v>Comp13</v>
          </cell>
          <cell r="B151">
            <v>0</v>
          </cell>
          <cell r="C151">
            <v>0</v>
          </cell>
          <cell r="D151">
            <v>0</v>
          </cell>
          <cell r="E151">
            <v>0</v>
          </cell>
          <cell r="F151">
            <v>0</v>
          </cell>
          <cell r="G151">
            <v>0</v>
          </cell>
          <cell r="H151">
            <v>0</v>
          </cell>
          <cell r="I151">
            <v>0</v>
          </cell>
          <cell r="J151">
            <v>0</v>
          </cell>
          <cell r="K151">
            <v>0</v>
          </cell>
          <cell r="L151">
            <v>0</v>
          </cell>
          <cell r="M151">
            <v>0</v>
          </cell>
          <cell r="N151">
            <v>0</v>
          </cell>
          <cell r="O151">
            <v>0</v>
          </cell>
          <cell r="P151">
            <v>0</v>
          </cell>
          <cell r="Q151">
            <v>0</v>
          </cell>
          <cell r="R151">
            <v>0</v>
          </cell>
          <cell r="S151">
            <v>0</v>
          </cell>
          <cell r="T151">
            <v>0</v>
          </cell>
          <cell r="U151">
            <v>0</v>
          </cell>
          <cell r="V151">
            <v>0</v>
          </cell>
          <cell r="W151">
            <v>0</v>
          </cell>
          <cell r="X151">
            <v>0</v>
          </cell>
          <cell r="Y151">
            <v>0</v>
          </cell>
          <cell r="Z151">
            <v>0</v>
          </cell>
          <cell r="AA151">
            <v>0</v>
          </cell>
          <cell r="AB151">
            <v>0</v>
          </cell>
          <cell r="AC151">
            <v>0</v>
          </cell>
          <cell r="AD151">
            <v>0</v>
          </cell>
          <cell r="AE151">
            <v>0</v>
          </cell>
          <cell r="AF151">
            <v>0</v>
          </cell>
          <cell r="AG151">
            <v>0</v>
          </cell>
          <cell r="AH151">
            <v>0</v>
          </cell>
          <cell r="AI151">
            <v>0</v>
          </cell>
          <cell r="AJ151">
            <v>0</v>
          </cell>
          <cell r="AK151">
            <v>0</v>
          </cell>
          <cell r="AL151">
            <v>0</v>
          </cell>
          <cell r="AM151">
            <v>0</v>
          </cell>
          <cell r="AN151">
            <v>0</v>
          </cell>
          <cell r="AO151">
            <v>0</v>
          </cell>
          <cell r="AP151">
            <v>0</v>
          </cell>
          <cell r="AQ151">
            <v>0</v>
          </cell>
          <cell r="AR151">
            <v>0</v>
          </cell>
          <cell r="AS151">
            <v>0</v>
          </cell>
          <cell r="AT151">
            <v>0</v>
          </cell>
          <cell r="AU151">
            <v>0</v>
          </cell>
          <cell r="AV151">
            <v>0</v>
          </cell>
          <cell r="AW151">
            <v>0</v>
          </cell>
        </row>
        <row r="152">
          <cell r="A152" t="str">
            <v>Comp14</v>
          </cell>
          <cell r="B152">
            <v>0</v>
          </cell>
          <cell r="C152">
            <v>0</v>
          </cell>
          <cell r="D152">
            <v>0</v>
          </cell>
          <cell r="E152">
            <v>0</v>
          </cell>
          <cell r="F152">
            <v>0</v>
          </cell>
          <cell r="G152">
            <v>0</v>
          </cell>
          <cell r="H152">
            <v>0</v>
          </cell>
          <cell r="I152">
            <v>0</v>
          </cell>
          <cell r="J152">
            <v>0</v>
          </cell>
          <cell r="K152">
            <v>0</v>
          </cell>
          <cell r="L152">
            <v>0</v>
          </cell>
          <cell r="M152">
            <v>0</v>
          </cell>
          <cell r="N152">
            <v>0</v>
          </cell>
          <cell r="O152">
            <v>0</v>
          </cell>
          <cell r="P152">
            <v>0</v>
          </cell>
          <cell r="Q152">
            <v>0</v>
          </cell>
          <cell r="R152">
            <v>0</v>
          </cell>
          <cell r="S152">
            <v>0</v>
          </cell>
          <cell r="T152">
            <v>0</v>
          </cell>
          <cell r="U152">
            <v>0</v>
          </cell>
          <cell r="V152">
            <v>0</v>
          </cell>
          <cell r="W152">
            <v>0</v>
          </cell>
          <cell r="X152">
            <v>0</v>
          </cell>
          <cell r="Y152">
            <v>0</v>
          </cell>
          <cell r="Z152">
            <v>0</v>
          </cell>
          <cell r="AA152">
            <v>0</v>
          </cell>
          <cell r="AB152">
            <v>0</v>
          </cell>
          <cell r="AC152">
            <v>0</v>
          </cell>
          <cell r="AD152">
            <v>0</v>
          </cell>
          <cell r="AE152">
            <v>0</v>
          </cell>
          <cell r="AF152">
            <v>0</v>
          </cell>
          <cell r="AG152">
            <v>0</v>
          </cell>
          <cell r="AH152">
            <v>0</v>
          </cell>
          <cell r="AI152">
            <v>0</v>
          </cell>
          <cell r="AJ152">
            <v>0</v>
          </cell>
          <cell r="AK152">
            <v>0</v>
          </cell>
          <cell r="AL152">
            <v>0</v>
          </cell>
          <cell r="AM152">
            <v>0</v>
          </cell>
          <cell r="AN152">
            <v>0</v>
          </cell>
          <cell r="AO152">
            <v>0</v>
          </cell>
          <cell r="AP152">
            <v>0</v>
          </cell>
          <cell r="AQ152">
            <v>0</v>
          </cell>
          <cell r="AR152">
            <v>0</v>
          </cell>
          <cell r="AS152">
            <v>0</v>
          </cell>
          <cell r="AT152">
            <v>0</v>
          </cell>
          <cell r="AU152">
            <v>0</v>
          </cell>
          <cell r="AV152">
            <v>0</v>
          </cell>
          <cell r="AW152">
            <v>0</v>
          </cell>
        </row>
        <row r="153">
          <cell r="A153" t="str">
            <v>Comp15</v>
          </cell>
          <cell r="B153">
            <v>0</v>
          </cell>
          <cell r="C153">
            <v>0</v>
          </cell>
          <cell r="D153">
            <v>0</v>
          </cell>
          <cell r="E153">
            <v>0</v>
          </cell>
          <cell r="F153">
            <v>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0</v>
          </cell>
          <cell r="AI153">
            <v>0</v>
          </cell>
          <cell r="AJ153">
            <v>0</v>
          </cell>
          <cell r="AK153">
            <v>0</v>
          </cell>
          <cell r="AL153">
            <v>0</v>
          </cell>
          <cell r="AM153">
            <v>0</v>
          </cell>
          <cell r="AN153">
            <v>0</v>
          </cell>
          <cell r="AO153">
            <v>0</v>
          </cell>
          <cell r="AP153">
            <v>0</v>
          </cell>
          <cell r="AQ153">
            <v>0</v>
          </cell>
          <cell r="AR153">
            <v>0</v>
          </cell>
          <cell r="AS153">
            <v>0</v>
          </cell>
          <cell r="AT153">
            <v>0</v>
          </cell>
          <cell r="AU153">
            <v>0</v>
          </cell>
          <cell r="AV153">
            <v>0</v>
          </cell>
          <cell r="AW153">
            <v>0</v>
          </cell>
        </row>
        <row r="154">
          <cell r="A154" t="str">
            <v>Comp16</v>
          </cell>
          <cell r="B154">
            <v>0</v>
          </cell>
          <cell r="C154">
            <v>0</v>
          </cell>
          <cell r="D154">
            <v>0</v>
          </cell>
          <cell r="E154">
            <v>0</v>
          </cell>
          <cell r="F154">
            <v>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v>
          </cell>
          <cell r="AD154">
            <v>0</v>
          </cell>
          <cell r="AE154">
            <v>0</v>
          </cell>
          <cell r="AF154">
            <v>0</v>
          </cell>
          <cell r="AG154">
            <v>0</v>
          </cell>
          <cell r="AH154">
            <v>0</v>
          </cell>
          <cell r="AI154">
            <v>0</v>
          </cell>
          <cell r="AJ154">
            <v>0</v>
          </cell>
          <cell r="AK154">
            <v>0</v>
          </cell>
          <cell r="AL154">
            <v>0</v>
          </cell>
          <cell r="AM154">
            <v>0</v>
          </cell>
          <cell r="AN154">
            <v>0</v>
          </cell>
          <cell r="AO154">
            <v>0</v>
          </cell>
          <cell r="AP154">
            <v>0</v>
          </cell>
          <cell r="AQ154">
            <v>0</v>
          </cell>
          <cell r="AR154">
            <v>0</v>
          </cell>
          <cell r="AS154">
            <v>0</v>
          </cell>
          <cell r="AT154">
            <v>0</v>
          </cell>
          <cell r="AU154">
            <v>0</v>
          </cell>
          <cell r="AV154">
            <v>0</v>
          </cell>
          <cell r="AW154">
            <v>0</v>
          </cell>
        </row>
        <row r="155">
          <cell r="A155" t="str">
            <v>Comp17</v>
          </cell>
          <cell r="B155">
            <v>0</v>
          </cell>
          <cell r="C155">
            <v>0</v>
          </cell>
          <cell r="D155">
            <v>0</v>
          </cell>
          <cell r="E155">
            <v>0</v>
          </cell>
          <cell r="F155">
            <v>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v>
          </cell>
          <cell r="AJ155">
            <v>0</v>
          </cell>
          <cell r="AK155">
            <v>0</v>
          </cell>
          <cell r="AL155">
            <v>0</v>
          </cell>
          <cell r="AM155">
            <v>0</v>
          </cell>
          <cell r="AN155">
            <v>0</v>
          </cell>
          <cell r="AO155">
            <v>0</v>
          </cell>
          <cell r="AP155">
            <v>0</v>
          </cell>
          <cell r="AQ155">
            <v>0</v>
          </cell>
          <cell r="AR155">
            <v>0</v>
          </cell>
          <cell r="AS155">
            <v>0</v>
          </cell>
          <cell r="AT155">
            <v>0</v>
          </cell>
          <cell r="AU155">
            <v>0</v>
          </cell>
          <cell r="AV155">
            <v>0</v>
          </cell>
          <cell r="AW155">
            <v>0</v>
          </cell>
        </row>
        <row r="156">
          <cell r="A156" t="str">
            <v>Comp18</v>
          </cell>
          <cell r="B156">
            <v>0</v>
          </cell>
          <cell r="C156">
            <v>0</v>
          </cell>
          <cell r="D156">
            <v>0</v>
          </cell>
          <cell r="E156">
            <v>0</v>
          </cell>
          <cell r="F156">
            <v>0</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0</v>
          </cell>
          <cell r="AI156">
            <v>0</v>
          </cell>
          <cell r="AJ156">
            <v>0</v>
          </cell>
          <cell r="AK156">
            <v>0</v>
          </cell>
          <cell r="AL156">
            <v>0</v>
          </cell>
          <cell r="AM156">
            <v>0</v>
          </cell>
          <cell r="AN156">
            <v>0</v>
          </cell>
          <cell r="AO156">
            <v>0</v>
          </cell>
          <cell r="AP156">
            <v>0</v>
          </cell>
          <cell r="AQ156">
            <v>0</v>
          </cell>
          <cell r="AR156">
            <v>0</v>
          </cell>
          <cell r="AS156">
            <v>0</v>
          </cell>
          <cell r="AT156">
            <v>0</v>
          </cell>
          <cell r="AU156">
            <v>0</v>
          </cell>
          <cell r="AV156">
            <v>0</v>
          </cell>
          <cell r="AW156">
            <v>0</v>
          </cell>
        </row>
        <row r="157">
          <cell r="A157" t="str">
            <v>Comp19</v>
          </cell>
          <cell r="B157">
            <v>0</v>
          </cell>
          <cell r="C157">
            <v>0</v>
          </cell>
          <cell r="D157">
            <v>0</v>
          </cell>
          <cell r="E157">
            <v>0</v>
          </cell>
          <cell r="F157">
            <v>0</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0</v>
          </cell>
          <cell r="AJ157">
            <v>0</v>
          </cell>
          <cell r="AK157">
            <v>0</v>
          </cell>
          <cell r="AL157">
            <v>0</v>
          </cell>
          <cell r="AM157">
            <v>0</v>
          </cell>
          <cell r="AN157">
            <v>0</v>
          </cell>
          <cell r="AO157">
            <v>0</v>
          </cell>
          <cell r="AP157">
            <v>0</v>
          </cell>
          <cell r="AQ157">
            <v>0</v>
          </cell>
          <cell r="AR157">
            <v>0</v>
          </cell>
          <cell r="AS157">
            <v>0</v>
          </cell>
          <cell r="AT157">
            <v>0</v>
          </cell>
          <cell r="AU157">
            <v>0</v>
          </cell>
          <cell r="AV157">
            <v>0</v>
          </cell>
          <cell r="AW157">
            <v>0</v>
          </cell>
        </row>
        <row r="158">
          <cell r="A158" t="str">
            <v>Comp20</v>
          </cell>
          <cell r="B158">
            <v>0</v>
          </cell>
          <cell r="C158">
            <v>0</v>
          </cell>
          <cell r="D158">
            <v>0</v>
          </cell>
          <cell r="E158">
            <v>0</v>
          </cell>
          <cell r="F158">
            <v>0</v>
          </cell>
          <cell r="G158">
            <v>0</v>
          </cell>
          <cell r="H158">
            <v>0</v>
          </cell>
          <cell r="I158">
            <v>0</v>
          </cell>
          <cell r="J158">
            <v>0</v>
          </cell>
          <cell r="K158">
            <v>0</v>
          </cell>
          <cell r="L158">
            <v>0</v>
          </cell>
          <cell r="M158">
            <v>0</v>
          </cell>
          <cell r="N158">
            <v>0</v>
          </cell>
          <cell r="O158">
            <v>0</v>
          </cell>
          <cell r="P158">
            <v>0</v>
          </cell>
          <cell r="Q158">
            <v>0</v>
          </cell>
          <cell r="R158">
            <v>0</v>
          </cell>
          <cell r="S158">
            <v>0</v>
          </cell>
          <cell r="T158">
            <v>0</v>
          </cell>
          <cell r="U158">
            <v>0</v>
          </cell>
          <cell r="V158">
            <v>0</v>
          </cell>
          <cell r="W158">
            <v>0</v>
          </cell>
          <cell r="X158">
            <v>0</v>
          </cell>
          <cell r="Y158">
            <v>0</v>
          </cell>
          <cell r="Z158">
            <v>0</v>
          </cell>
          <cell r="AA158">
            <v>0</v>
          </cell>
          <cell r="AB158">
            <v>0</v>
          </cell>
          <cell r="AC158">
            <v>0</v>
          </cell>
          <cell r="AD158">
            <v>0</v>
          </cell>
          <cell r="AE158">
            <v>0</v>
          </cell>
          <cell r="AF158">
            <v>0</v>
          </cell>
          <cell r="AG158">
            <v>0</v>
          </cell>
          <cell r="AH158">
            <v>0</v>
          </cell>
          <cell r="AI158">
            <v>0</v>
          </cell>
          <cell r="AJ158">
            <v>0</v>
          </cell>
          <cell r="AK158">
            <v>0</v>
          </cell>
          <cell r="AL158">
            <v>0</v>
          </cell>
          <cell r="AM158">
            <v>0</v>
          </cell>
          <cell r="AN158">
            <v>0</v>
          </cell>
          <cell r="AO158">
            <v>0</v>
          </cell>
          <cell r="AP158">
            <v>0</v>
          </cell>
          <cell r="AQ158">
            <v>0</v>
          </cell>
          <cell r="AR158">
            <v>0</v>
          </cell>
          <cell r="AS158">
            <v>0</v>
          </cell>
          <cell r="AT158">
            <v>0</v>
          </cell>
          <cell r="AU158">
            <v>0</v>
          </cell>
          <cell r="AV158">
            <v>0</v>
          </cell>
          <cell r="AW158">
            <v>0</v>
          </cell>
        </row>
        <row r="159">
          <cell r="A159" t="str">
            <v>Comp21</v>
          </cell>
          <cell r="B159">
            <v>0</v>
          </cell>
          <cell r="C159">
            <v>0</v>
          </cell>
          <cell r="D159">
            <v>0</v>
          </cell>
          <cell r="E159">
            <v>0</v>
          </cell>
          <cell r="F159">
            <v>0</v>
          </cell>
          <cell r="G159">
            <v>0</v>
          </cell>
          <cell r="H159">
            <v>0</v>
          </cell>
          <cell r="I159">
            <v>0</v>
          </cell>
          <cell r="J159">
            <v>0</v>
          </cell>
          <cell r="K159">
            <v>0</v>
          </cell>
          <cell r="L159">
            <v>0</v>
          </cell>
          <cell r="M159">
            <v>0</v>
          </cell>
          <cell r="N159">
            <v>0</v>
          </cell>
          <cell r="O159">
            <v>0</v>
          </cell>
          <cell r="P159">
            <v>0</v>
          </cell>
          <cell r="Q159">
            <v>0</v>
          </cell>
          <cell r="R159">
            <v>0</v>
          </cell>
          <cell r="S159">
            <v>0</v>
          </cell>
          <cell r="T159">
            <v>0</v>
          </cell>
          <cell r="U159">
            <v>0</v>
          </cell>
          <cell r="V159">
            <v>0</v>
          </cell>
          <cell r="W159">
            <v>0</v>
          </cell>
          <cell r="X159">
            <v>0</v>
          </cell>
          <cell r="Y159">
            <v>0</v>
          </cell>
          <cell r="Z159">
            <v>0</v>
          </cell>
          <cell r="AA159">
            <v>0</v>
          </cell>
          <cell r="AB159">
            <v>0</v>
          </cell>
          <cell r="AC159">
            <v>0</v>
          </cell>
          <cell r="AD159">
            <v>0</v>
          </cell>
          <cell r="AE159">
            <v>0</v>
          </cell>
          <cell r="AF159">
            <v>0</v>
          </cell>
          <cell r="AG159">
            <v>0</v>
          </cell>
          <cell r="AH159">
            <v>0</v>
          </cell>
          <cell r="AI159">
            <v>0</v>
          </cell>
          <cell r="AJ159">
            <v>0</v>
          </cell>
          <cell r="AK159">
            <v>0</v>
          </cell>
          <cell r="AL159">
            <v>0</v>
          </cell>
          <cell r="AM159">
            <v>0</v>
          </cell>
          <cell r="AN159">
            <v>0</v>
          </cell>
          <cell r="AO159">
            <v>0</v>
          </cell>
          <cell r="AP159">
            <v>0</v>
          </cell>
          <cell r="AQ159">
            <v>0</v>
          </cell>
          <cell r="AR159">
            <v>0</v>
          </cell>
          <cell r="AS159">
            <v>0</v>
          </cell>
          <cell r="AT159">
            <v>0</v>
          </cell>
          <cell r="AU159">
            <v>0</v>
          </cell>
          <cell r="AV159">
            <v>0</v>
          </cell>
          <cell r="AW159">
            <v>0</v>
          </cell>
        </row>
        <row r="160">
          <cell r="A160" t="str">
            <v>Comp22</v>
          </cell>
          <cell r="B160">
            <v>0</v>
          </cell>
          <cell r="C160">
            <v>0</v>
          </cell>
          <cell r="D160">
            <v>0</v>
          </cell>
          <cell r="E160">
            <v>0</v>
          </cell>
          <cell r="F160">
            <v>0</v>
          </cell>
          <cell r="G160">
            <v>0</v>
          </cell>
          <cell r="H160">
            <v>0</v>
          </cell>
          <cell r="I160">
            <v>0</v>
          </cell>
          <cell r="J160">
            <v>0</v>
          </cell>
          <cell r="K160">
            <v>0</v>
          </cell>
          <cell r="L160">
            <v>0</v>
          </cell>
          <cell r="M160">
            <v>0</v>
          </cell>
          <cell r="N160">
            <v>0</v>
          </cell>
          <cell r="O160">
            <v>0</v>
          </cell>
          <cell r="P160">
            <v>0</v>
          </cell>
          <cell r="Q160">
            <v>0</v>
          </cell>
          <cell r="R160">
            <v>0</v>
          </cell>
          <cell r="S160">
            <v>0</v>
          </cell>
          <cell r="T160">
            <v>0</v>
          </cell>
          <cell r="U160">
            <v>0</v>
          </cell>
          <cell r="V160">
            <v>0</v>
          </cell>
          <cell r="W160">
            <v>0</v>
          </cell>
          <cell r="X160">
            <v>0</v>
          </cell>
          <cell r="Y160">
            <v>0</v>
          </cell>
          <cell r="Z160">
            <v>0</v>
          </cell>
          <cell r="AA160">
            <v>0</v>
          </cell>
          <cell r="AB160">
            <v>0</v>
          </cell>
          <cell r="AC160">
            <v>0</v>
          </cell>
          <cell r="AD160">
            <v>0</v>
          </cell>
          <cell r="AE160">
            <v>0</v>
          </cell>
          <cell r="AF160">
            <v>0</v>
          </cell>
          <cell r="AG160">
            <v>0</v>
          </cell>
          <cell r="AH160">
            <v>0</v>
          </cell>
          <cell r="AI160">
            <v>0</v>
          </cell>
          <cell r="AJ160">
            <v>0</v>
          </cell>
          <cell r="AK160">
            <v>0</v>
          </cell>
          <cell r="AL160">
            <v>0</v>
          </cell>
          <cell r="AM160">
            <v>0</v>
          </cell>
          <cell r="AN160">
            <v>0</v>
          </cell>
          <cell r="AO160">
            <v>0</v>
          </cell>
          <cell r="AP160">
            <v>0</v>
          </cell>
          <cell r="AQ160">
            <v>0</v>
          </cell>
          <cell r="AR160">
            <v>0</v>
          </cell>
          <cell r="AS160">
            <v>0</v>
          </cell>
          <cell r="AT160">
            <v>0</v>
          </cell>
          <cell r="AU160">
            <v>0</v>
          </cell>
          <cell r="AV160">
            <v>0</v>
          </cell>
          <cell r="AW160">
            <v>0</v>
          </cell>
        </row>
        <row r="161">
          <cell r="A161" t="str">
            <v>Comp23</v>
          </cell>
          <cell r="B161">
            <v>0</v>
          </cell>
          <cell r="C161">
            <v>0</v>
          </cell>
          <cell r="D161">
            <v>0</v>
          </cell>
          <cell r="E161">
            <v>0</v>
          </cell>
          <cell r="F161">
            <v>0</v>
          </cell>
          <cell r="G161">
            <v>0</v>
          </cell>
          <cell r="H161">
            <v>0</v>
          </cell>
          <cell r="I161">
            <v>0</v>
          </cell>
          <cell r="J161">
            <v>0</v>
          </cell>
          <cell r="K161">
            <v>0</v>
          </cell>
          <cell r="L161">
            <v>0</v>
          </cell>
          <cell r="M161">
            <v>0</v>
          </cell>
          <cell r="N161">
            <v>0</v>
          </cell>
          <cell r="O161">
            <v>0</v>
          </cell>
          <cell r="P161">
            <v>0</v>
          </cell>
          <cell r="Q161">
            <v>0</v>
          </cell>
          <cell r="R161">
            <v>0</v>
          </cell>
          <cell r="S161">
            <v>0</v>
          </cell>
          <cell r="T161">
            <v>0</v>
          </cell>
          <cell r="U161">
            <v>0</v>
          </cell>
          <cell r="V161">
            <v>0</v>
          </cell>
          <cell r="W161">
            <v>0</v>
          </cell>
          <cell r="X161">
            <v>0</v>
          </cell>
          <cell r="Y161">
            <v>0</v>
          </cell>
          <cell r="Z161">
            <v>0</v>
          </cell>
          <cell r="AA161">
            <v>0</v>
          </cell>
          <cell r="AB161">
            <v>0</v>
          </cell>
          <cell r="AC161">
            <v>0</v>
          </cell>
          <cell r="AD161">
            <v>0</v>
          </cell>
          <cell r="AE161">
            <v>0</v>
          </cell>
          <cell r="AF161">
            <v>0</v>
          </cell>
          <cell r="AG161">
            <v>0</v>
          </cell>
          <cell r="AH161">
            <v>0</v>
          </cell>
          <cell r="AI161">
            <v>0</v>
          </cell>
          <cell r="AJ161">
            <v>0</v>
          </cell>
          <cell r="AK161">
            <v>0</v>
          </cell>
          <cell r="AL161">
            <v>0</v>
          </cell>
          <cell r="AM161">
            <v>0</v>
          </cell>
          <cell r="AN161">
            <v>0</v>
          </cell>
          <cell r="AO161">
            <v>0</v>
          </cell>
          <cell r="AP161">
            <v>0</v>
          </cell>
          <cell r="AQ161">
            <v>0</v>
          </cell>
          <cell r="AR161">
            <v>0</v>
          </cell>
          <cell r="AS161">
            <v>0</v>
          </cell>
          <cell r="AT161">
            <v>0</v>
          </cell>
          <cell r="AU161">
            <v>0</v>
          </cell>
          <cell r="AV161">
            <v>0</v>
          </cell>
          <cell r="AW161">
            <v>0</v>
          </cell>
        </row>
        <row r="162">
          <cell r="A162" t="str">
            <v>Comp24</v>
          </cell>
          <cell r="B162">
            <v>0</v>
          </cell>
          <cell r="C162">
            <v>0</v>
          </cell>
          <cell r="D162">
            <v>0</v>
          </cell>
          <cell r="E162">
            <v>0</v>
          </cell>
          <cell r="F162">
            <v>0</v>
          </cell>
          <cell r="G162">
            <v>0</v>
          </cell>
          <cell r="H162">
            <v>0</v>
          </cell>
          <cell r="I162">
            <v>0</v>
          </cell>
          <cell r="J162">
            <v>0</v>
          </cell>
          <cell r="K162">
            <v>0</v>
          </cell>
          <cell r="L162">
            <v>0</v>
          </cell>
          <cell r="M162">
            <v>0</v>
          </cell>
          <cell r="N162">
            <v>0</v>
          </cell>
          <cell r="O162">
            <v>0</v>
          </cell>
          <cell r="P162">
            <v>0</v>
          </cell>
          <cell r="Q162">
            <v>0</v>
          </cell>
          <cell r="R162">
            <v>0</v>
          </cell>
          <cell r="S162">
            <v>0</v>
          </cell>
          <cell r="T162">
            <v>0</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cell r="AL162">
            <v>0</v>
          </cell>
          <cell r="AM162">
            <v>0</v>
          </cell>
          <cell r="AN162">
            <v>0</v>
          </cell>
          <cell r="AO162">
            <v>0</v>
          </cell>
          <cell r="AP162">
            <v>0</v>
          </cell>
          <cell r="AQ162">
            <v>0</v>
          </cell>
          <cell r="AR162">
            <v>0</v>
          </cell>
          <cell r="AS162">
            <v>0</v>
          </cell>
          <cell r="AT162">
            <v>0</v>
          </cell>
          <cell r="AU162">
            <v>0</v>
          </cell>
          <cell r="AV162">
            <v>0</v>
          </cell>
          <cell r="AW162">
            <v>0</v>
          </cell>
        </row>
        <row r="163">
          <cell r="A163" t="str">
            <v>Comp25</v>
          </cell>
          <cell r="B163">
            <v>0</v>
          </cell>
          <cell r="C163">
            <v>0</v>
          </cell>
          <cell r="D163">
            <v>0</v>
          </cell>
          <cell r="E163">
            <v>0</v>
          </cell>
          <cell r="F163">
            <v>0</v>
          </cell>
          <cell r="G163">
            <v>0</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0</v>
          </cell>
          <cell r="AT163">
            <v>0</v>
          </cell>
          <cell r="AU163">
            <v>0</v>
          </cell>
          <cell r="AV163">
            <v>0</v>
          </cell>
          <cell r="AW163">
            <v>0</v>
          </cell>
        </row>
        <row r="164">
          <cell r="A164" t="str">
            <v>Addition/Deletion 1</v>
          </cell>
          <cell r="B164">
            <v>0</v>
          </cell>
          <cell r="C164">
            <v>1</v>
          </cell>
          <cell r="D164">
            <v>0</v>
          </cell>
          <cell r="E164">
            <v>0</v>
          </cell>
          <cell r="F164">
            <v>0</v>
          </cell>
          <cell r="G164">
            <v>1</v>
          </cell>
          <cell r="H164">
            <v>0</v>
          </cell>
          <cell r="I164">
            <v>0</v>
          </cell>
          <cell r="J164">
            <v>0</v>
          </cell>
          <cell r="K164">
            <v>1</v>
          </cell>
          <cell r="L164">
            <v>0</v>
          </cell>
          <cell r="M164">
            <v>0</v>
          </cell>
          <cell r="N164">
            <v>0</v>
          </cell>
          <cell r="O164">
            <v>1</v>
          </cell>
          <cell r="P164">
            <v>0</v>
          </cell>
          <cell r="Q164">
            <v>0</v>
          </cell>
          <cell r="R164">
            <v>0</v>
          </cell>
          <cell r="S164">
            <v>1</v>
          </cell>
          <cell r="T164">
            <v>0</v>
          </cell>
          <cell r="U164">
            <v>0</v>
          </cell>
          <cell r="V164">
            <v>0</v>
          </cell>
          <cell r="W164">
            <v>1</v>
          </cell>
          <cell r="X164">
            <v>0</v>
          </cell>
          <cell r="Y164">
            <v>0</v>
          </cell>
          <cell r="Z164">
            <v>0</v>
          </cell>
          <cell r="AA164">
            <v>1</v>
          </cell>
          <cell r="AB164">
            <v>0</v>
          </cell>
          <cell r="AC164">
            <v>0</v>
          </cell>
          <cell r="AD164">
            <v>0</v>
          </cell>
          <cell r="AE164">
            <v>1</v>
          </cell>
          <cell r="AF164">
            <v>0</v>
          </cell>
          <cell r="AG164">
            <v>0</v>
          </cell>
          <cell r="AH164">
            <v>0</v>
          </cell>
          <cell r="AI164">
            <v>1</v>
          </cell>
          <cell r="AJ164">
            <v>0</v>
          </cell>
          <cell r="AK164">
            <v>0</v>
          </cell>
          <cell r="AL164">
            <v>0</v>
          </cell>
          <cell r="AM164">
            <v>1</v>
          </cell>
          <cell r="AN164">
            <v>0</v>
          </cell>
          <cell r="AO164">
            <v>0</v>
          </cell>
          <cell r="AP164">
            <v>0</v>
          </cell>
          <cell r="AQ164">
            <v>1</v>
          </cell>
          <cell r="AR164">
            <v>0</v>
          </cell>
          <cell r="AS164">
            <v>0</v>
          </cell>
          <cell r="AT164">
            <v>0</v>
          </cell>
          <cell r="AU164">
            <v>1</v>
          </cell>
          <cell r="AV164">
            <v>0</v>
          </cell>
          <cell r="AW164">
            <v>0</v>
          </cell>
        </row>
        <row r="165">
          <cell r="A165" t="str">
            <v>Addition/Deletion 2</v>
          </cell>
          <cell r="B165">
            <v>0</v>
          </cell>
          <cell r="C165">
            <v>1</v>
          </cell>
          <cell r="D165">
            <v>0</v>
          </cell>
          <cell r="E165">
            <v>0</v>
          </cell>
          <cell r="F165">
            <v>0</v>
          </cell>
          <cell r="G165">
            <v>1</v>
          </cell>
          <cell r="H165">
            <v>0</v>
          </cell>
          <cell r="I165">
            <v>0</v>
          </cell>
          <cell r="J165">
            <v>0</v>
          </cell>
          <cell r="K165">
            <v>1</v>
          </cell>
          <cell r="L165">
            <v>0</v>
          </cell>
          <cell r="M165">
            <v>0</v>
          </cell>
          <cell r="N165">
            <v>0</v>
          </cell>
          <cell r="O165">
            <v>1</v>
          </cell>
          <cell r="P165">
            <v>0</v>
          </cell>
          <cell r="Q165">
            <v>0</v>
          </cell>
          <cell r="R165">
            <v>0</v>
          </cell>
          <cell r="S165">
            <v>1</v>
          </cell>
          <cell r="T165">
            <v>0</v>
          </cell>
          <cell r="U165">
            <v>0</v>
          </cell>
          <cell r="V165">
            <v>0</v>
          </cell>
          <cell r="W165">
            <v>1</v>
          </cell>
          <cell r="X165">
            <v>0</v>
          </cell>
          <cell r="Y165">
            <v>0</v>
          </cell>
          <cell r="Z165">
            <v>0</v>
          </cell>
          <cell r="AA165">
            <v>1</v>
          </cell>
          <cell r="AB165">
            <v>0</v>
          </cell>
          <cell r="AC165">
            <v>0</v>
          </cell>
          <cell r="AD165">
            <v>0</v>
          </cell>
          <cell r="AE165">
            <v>1</v>
          </cell>
          <cell r="AF165">
            <v>0</v>
          </cell>
          <cell r="AG165">
            <v>0</v>
          </cell>
          <cell r="AH165">
            <v>0</v>
          </cell>
          <cell r="AI165">
            <v>1</v>
          </cell>
          <cell r="AJ165">
            <v>0</v>
          </cell>
          <cell r="AK165">
            <v>0</v>
          </cell>
          <cell r="AL165">
            <v>0</v>
          </cell>
          <cell r="AM165">
            <v>1</v>
          </cell>
          <cell r="AN165">
            <v>0</v>
          </cell>
          <cell r="AO165">
            <v>0</v>
          </cell>
          <cell r="AP165">
            <v>0</v>
          </cell>
          <cell r="AQ165">
            <v>1</v>
          </cell>
          <cell r="AR165">
            <v>0</v>
          </cell>
          <cell r="AS165">
            <v>0</v>
          </cell>
          <cell r="AT165">
            <v>0</v>
          </cell>
          <cell r="AU165">
            <v>1</v>
          </cell>
          <cell r="AV165">
            <v>0</v>
          </cell>
          <cell r="AW165">
            <v>0</v>
          </cell>
        </row>
        <row r="166">
          <cell r="A166" t="str">
            <v>Addition/Deletion 3</v>
          </cell>
          <cell r="B166">
            <v>0</v>
          </cell>
          <cell r="C166">
            <v>1</v>
          </cell>
          <cell r="D166">
            <v>0</v>
          </cell>
          <cell r="E166">
            <v>0</v>
          </cell>
          <cell r="F166">
            <v>0</v>
          </cell>
          <cell r="G166">
            <v>1</v>
          </cell>
          <cell r="H166">
            <v>0</v>
          </cell>
          <cell r="I166">
            <v>0</v>
          </cell>
          <cell r="J166">
            <v>0</v>
          </cell>
          <cell r="K166">
            <v>1</v>
          </cell>
          <cell r="L166">
            <v>0</v>
          </cell>
          <cell r="M166">
            <v>0</v>
          </cell>
          <cell r="N166">
            <v>0</v>
          </cell>
          <cell r="O166">
            <v>1</v>
          </cell>
          <cell r="P166">
            <v>0</v>
          </cell>
          <cell r="Q166">
            <v>0</v>
          </cell>
          <cell r="R166">
            <v>0</v>
          </cell>
          <cell r="S166">
            <v>1</v>
          </cell>
          <cell r="T166">
            <v>0</v>
          </cell>
          <cell r="U166">
            <v>0</v>
          </cell>
          <cell r="V166">
            <v>0</v>
          </cell>
          <cell r="W166">
            <v>1</v>
          </cell>
          <cell r="X166">
            <v>0</v>
          </cell>
          <cell r="Y166">
            <v>0</v>
          </cell>
          <cell r="Z166">
            <v>0</v>
          </cell>
          <cell r="AA166">
            <v>1</v>
          </cell>
          <cell r="AB166">
            <v>0</v>
          </cell>
          <cell r="AC166">
            <v>0</v>
          </cell>
          <cell r="AD166">
            <v>0</v>
          </cell>
          <cell r="AE166">
            <v>1</v>
          </cell>
          <cell r="AF166">
            <v>0</v>
          </cell>
          <cell r="AG166">
            <v>0</v>
          </cell>
          <cell r="AH166">
            <v>0</v>
          </cell>
          <cell r="AI166">
            <v>1</v>
          </cell>
          <cell r="AJ166">
            <v>0</v>
          </cell>
          <cell r="AK166">
            <v>0</v>
          </cell>
          <cell r="AL166">
            <v>0</v>
          </cell>
          <cell r="AM166">
            <v>1</v>
          </cell>
          <cell r="AN166">
            <v>0</v>
          </cell>
          <cell r="AO166">
            <v>0</v>
          </cell>
          <cell r="AP166">
            <v>0</v>
          </cell>
          <cell r="AQ166">
            <v>1</v>
          </cell>
          <cell r="AR166">
            <v>0</v>
          </cell>
          <cell r="AS166">
            <v>0</v>
          </cell>
          <cell r="AT166">
            <v>0</v>
          </cell>
          <cell r="AU166">
            <v>1</v>
          </cell>
          <cell r="AV166">
            <v>0</v>
          </cell>
          <cell r="AW166">
            <v>0</v>
          </cell>
        </row>
        <row r="167">
          <cell r="A167" t="str">
            <v>Addition/Deletion 4</v>
          </cell>
          <cell r="B167">
            <v>0</v>
          </cell>
          <cell r="C167">
            <v>1</v>
          </cell>
          <cell r="D167">
            <v>0</v>
          </cell>
          <cell r="E167">
            <v>0</v>
          </cell>
          <cell r="F167">
            <v>0</v>
          </cell>
          <cell r="G167">
            <v>1</v>
          </cell>
          <cell r="H167">
            <v>0</v>
          </cell>
          <cell r="I167">
            <v>0</v>
          </cell>
          <cell r="J167">
            <v>0</v>
          </cell>
          <cell r="K167">
            <v>1</v>
          </cell>
          <cell r="L167">
            <v>0</v>
          </cell>
          <cell r="M167">
            <v>0</v>
          </cell>
          <cell r="N167">
            <v>0</v>
          </cell>
          <cell r="O167">
            <v>1</v>
          </cell>
          <cell r="P167">
            <v>0</v>
          </cell>
          <cell r="Q167">
            <v>0</v>
          </cell>
          <cell r="R167">
            <v>0</v>
          </cell>
          <cell r="S167">
            <v>1</v>
          </cell>
          <cell r="T167">
            <v>0</v>
          </cell>
          <cell r="U167">
            <v>0</v>
          </cell>
          <cell r="V167">
            <v>0</v>
          </cell>
          <cell r="W167">
            <v>1</v>
          </cell>
          <cell r="X167">
            <v>0</v>
          </cell>
          <cell r="Y167">
            <v>0</v>
          </cell>
          <cell r="Z167">
            <v>0</v>
          </cell>
          <cell r="AA167">
            <v>1</v>
          </cell>
          <cell r="AB167">
            <v>0</v>
          </cell>
          <cell r="AC167">
            <v>0</v>
          </cell>
          <cell r="AD167">
            <v>0</v>
          </cell>
          <cell r="AE167">
            <v>1</v>
          </cell>
          <cell r="AF167">
            <v>0</v>
          </cell>
          <cell r="AG167">
            <v>0</v>
          </cell>
          <cell r="AH167">
            <v>0</v>
          </cell>
          <cell r="AI167">
            <v>1</v>
          </cell>
          <cell r="AJ167">
            <v>0</v>
          </cell>
          <cell r="AK167">
            <v>0</v>
          </cell>
          <cell r="AL167">
            <v>0</v>
          </cell>
          <cell r="AM167">
            <v>1</v>
          </cell>
          <cell r="AN167">
            <v>0</v>
          </cell>
          <cell r="AO167">
            <v>0</v>
          </cell>
          <cell r="AP167">
            <v>0</v>
          </cell>
          <cell r="AQ167">
            <v>1</v>
          </cell>
          <cell r="AR167">
            <v>0</v>
          </cell>
          <cell r="AS167">
            <v>0</v>
          </cell>
          <cell r="AT167">
            <v>0</v>
          </cell>
          <cell r="AU167">
            <v>1</v>
          </cell>
          <cell r="AV167">
            <v>0</v>
          </cell>
          <cell r="AW167">
            <v>0</v>
          </cell>
        </row>
        <row r="168">
          <cell r="A168" t="str">
            <v>Addition/Deletion 5</v>
          </cell>
          <cell r="B168">
            <v>0</v>
          </cell>
          <cell r="C168">
            <v>1</v>
          </cell>
          <cell r="D168">
            <v>0</v>
          </cell>
          <cell r="E168">
            <v>0</v>
          </cell>
          <cell r="F168">
            <v>0</v>
          </cell>
          <cell r="G168">
            <v>1</v>
          </cell>
          <cell r="H168">
            <v>0</v>
          </cell>
          <cell r="I168">
            <v>0</v>
          </cell>
          <cell r="J168">
            <v>0</v>
          </cell>
          <cell r="K168">
            <v>1</v>
          </cell>
          <cell r="L168">
            <v>0</v>
          </cell>
          <cell r="M168">
            <v>0</v>
          </cell>
          <cell r="N168">
            <v>0</v>
          </cell>
          <cell r="O168">
            <v>1</v>
          </cell>
          <cell r="P168">
            <v>0</v>
          </cell>
          <cell r="Q168">
            <v>0</v>
          </cell>
          <cell r="R168">
            <v>0</v>
          </cell>
          <cell r="S168">
            <v>1</v>
          </cell>
          <cell r="T168">
            <v>0</v>
          </cell>
          <cell r="U168">
            <v>0</v>
          </cell>
          <cell r="V168">
            <v>0</v>
          </cell>
          <cell r="W168">
            <v>1</v>
          </cell>
          <cell r="X168">
            <v>0</v>
          </cell>
          <cell r="Y168">
            <v>0</v>
          </cell>
          <cell r="Z168">
            <v>0</v>
          </cell>
          <cell r="AA168">
            <v>1</v>
          </cell>
          <cell r="AB168">
            <v>0</v>
          </cell>
          <cell r="AC168">
            <v>0</v>
          </cell>
          <cell r="AD168">
            <v>0</v>
          </cell>
          <cell r="AE168">
            <v>1</v>
          </cell>
          <cell r="AF168">
            <v>0</v>
          </cell>
          <cell r="AG168">
            <v>0</v>
          </cell>
          <cell r="AH168">
            <v>0</v>
          </cell>
          <cell r="AI168">
            <v>1</v>
          </cell>
          <cell r="AJ168">
            <v>0</v>
          </cell>
          <cell r="AK168">
            <v>0</v>
          </cell>
          <cell r="AL168">
            <v>0</v>
          </cell>
          <cell r="AM168">
            <v>1</v>
          </cell>
          <cell r="AN168">
            <v>0</v>
          </cell>
          <cell r="AO168">
            <v>0</v>
          </cell>
          <cell r="AP168">
            <v>0</v>
          </cell>
          <cell r="AQ168">
            <v>1</v>
          </cell>
          <cell r="AR168">
            <v>0</v>
          </cell>
          <cell r="AS168">
            <v>0</v>
          </cell>
          <cell r="AT168">
            <v>0</v>
          </cell>
          <cell r="AU168">
            <v>1</v>
          </cell>
          <cell r="AV168">
            <v>0</v>
          </cell>
          <cell r="AW168">
            <v>0</v>
          </cell>
        </row>
        <row r="169">
          <cell r="A169" t="str">
            <v>Total</v>
          </cell>
          <cell r="B169">
            <v>1</v>
          </cell>
          <cell r="D169">
            <v>0.99999999999999978</v>
          </cell>
          <cell r="E169">
            <v>70608.525840000002</v>
          </cell>
          <cell r="F169">
            <v>1</v>
          </cell>
          <cell r="H169">
            <v>1.0002006792890237</v>
          </cell>
          <cell r="I169">
            <v>76389.326680019891</v>
          </cell>
          <cell r="J169">
            <v>1</v>
          </cell>
          <cell r="L169">
            <v>0.99957287659844063</v>
          </cell>
          <cell r="M169">
            <v>77867.726659895125</v>
          </cell>
          <cell r="N169">
            <v>1</v>
          </cell>
          <cell r="P169">
            <v>0.99341256269709532</v>
          </cell>
          <cell r="Q169">
            <v>78549.13133245935</v>
          </cell>
          <cell r="R169">
            <v>1</v>
          </cell>
          <cell r="T169">
            <v>0.99341256269709532</v>
          </cell>
          <cell r="U169">
            <v>79727.318631818096</v>
          </cell>
          <cell r="V169">
            <v>1</v>
          </cell>
          <cell r="X169">
            <v>0.99341256269709532</v>
          </cell>
          <cell r="Y169">
            <v>79727.318631818096</v>
          </cell>
          <cell r="Z169">
            <v>1</v>
          </cell>
          <cell r="AB169">
            <v>0.99341256269709532</v>
          </cell>
          <cell r="AC169">
            <v>79727.318631818096</v>
          </cell>
          <cell r="AD169">
            <v>1</v>
          </cell>
          <cell r="AF169">
            <v>0.99341256269709532</v>
          </cell>
          <cell r="AG169">
            <v>79727.318631818096</v>
          </cell>
          <cell r="AH169">
            <v>1</v>
          </cell>
          <cell r="AJ169">
            <v>0.99341256269709532</v>
          </cell>
          <cell r="AK169">
            <v>79727.318631818096</v>
          </cell>
          <cell r="AL169">
            <v>1</v>
          </cell>
          <cell r="AN169">
            <v>0.99341256269709532</v>
          </cell>
          <cell r="AO169">
            <v>79727.318631818096</v>
          </cell>
          <cell r="AP169">
            <v>1</v>
          </cell>
          <cell r="AR169">
            <v>0.99341256269709532</v>
          </cell>
          <cell r="AS169">
            <v>79727.318631818096</v>
          </cell>
          <cell r="AT169">
            <v>1</v>
          </cell>
          <cell r="AV169">
            <v>0.99341256269709532</v>
          </cell>
          <cell r="AW169">
            <v>79727.318631818096</v>
          </cell>
        </row>
        <row r="172">
          <cell r="A172" t="str">
            <v>Leis. Ind</v>
          </cell>
          <cell r="B172" t="str">
            <v>1997(Historical)</v>
          </cell>
          <cell r="F172">
            <v>1999</v>
          </cell>
          <cell r="J172">
            <v>2000</v>
          </cell>
          <cell r="N172">
            <v>2001</v>
          </cell>
          <cell r="R172">
            <v>2002</v>
          </cell>
          <cell r="V172">
            <v>2003</v>
          </cell>
          <cell r="Z172">
            <v>2004</v>
          </cell>
          <cell r="AD172">
            <v>2005</v>
          </cell>
          <cell r="AH172">
            <v>2006</v>
          </cell>
          <cell r="AL172">
            <v>2007</v>
          </cell>
          <cell r="AP172">
            <v>2008</v>
          </cell>
          <cell r="AT172">
            <v>2009</v>
          </cell>
        </row>
        <row r="173">
          <cell r="A173" t="str">
            <v>Property</v>
          </cell>
          <cell r="B173" t="str">
            <v>Fair Share</v>
          </cell>
          <cell r="C173" t="str">
            <v>Penetration</v>
          </cell>
          <cell r="D173" t="str">
            <v>Mkt. Share</v>
          </cell>
          <cell r="E173" t="str">
            <v>Rmnights</v>
          </cell>
          <cell r="F173" t="str">
            <v>Fair Share</v>
          </cell>
          <cell r="G173" t="str">
            <v>Penetration</v>
          </cell>
          <cell r="H173" t="str">
            <v>Mkt. Share</v>
          </cell>
          <cell r="I173" t="str">
            <v>Rmnights</v>
          </cell>
          <cell r="J173" t="str">
            <v>Fair Share</v>
          </cell>
          <cell r="K173" t="str">
            <v>Penetration</v>
          </cell>
          <cell r="L173" t="str">
            <v>Mkt. Share</v>
          </cell>
          <cell r="M173" t="str">
            <v>Rmnights</v>
          </cell>
          <cell r="N173" t="str">
            <v>Fair Share</v>
          </cell>
          <cell r="O173" t="str">
            <v>Penetration</v>
          </cell>
          <cell r="P173" t="str">
            <v>Mkt. Share</v>
          </cell>
          <cell r="Q173" t="str">
            <v>Rmnights</v>
          </cell>
          <cell r="R173" t="str">
            <v>Fair Share</v>
          </cell>
          <cell r="S173" t="str">
            <v>Penetration</v>
          </cell>
          <cell r="T173" t="str">
            <v>Mkt. Share</v>
          </cell>
          <cell r="U173" t="str">
            <v>Rmnights</v>
          </cell>
          <cell r="V173" t="str">
            <v>Fair Share</v>
          </cell>
          <cell r="W173" t="str">
            <v>Penetration</v>
          </cell>
          <cell r="X173" t="str">
            <v>Mkt. Share</v>
          </cell>
          <cell r="Y173" t="str">
            <v>Rmnights</v>
          </cell>
          <cell r="Z173" t="str">
            <v>Fair Share</v>
          </cell>
          <cell r="AA173" t="str">
            <v>Penetration</v>
          </cell>
          <cell r="AB173" t="str">
            <v>Mkt. Share</v>
          </cell>
          <cell r="AC173" t="str">
            <v>Rmnights</v>
          </cell>
          <cell r="AD173" t="str">
            <v>Fair Share</v>
          </cell>
          <cell r="AE173" t="str">
            <v>Penetration</v>
          </cell>
          <cell r="AF173" t="str">
            <v>Mkt. Share</v>
          </cell>
          <cell r="AG173" t="str">
            <v>Rmnights</v>
          </cell>
          <cell r="AH173" t="str">
            <v>Fair Share</v>
          </cell>
          <cell r="AI173" t="str">
            <v>Penetration</v>
          </cell>
          <cell r="AJ173" t="str">
            <v>Mkt. Share</v>
          </cell>
          <cell r="AK173" t="str">
            <v>Rmnights</v>
          </cell>
          <cell r="AL173" t="str">
            <v>Fair Share</v>
          </cell>
          <cell r="AM173" t="str">
            <v>Penetration</v>
          </cell>
          <cell r="AN173" t="str">
            <v>Mkt. Share</v>
          </cell>
          <cell r="AO173" t="str">
            <v>Rmnights</v>
          </cell>
          <cell r="AP173" t="str">
            <v>Fair Share</v>
          </cell>
          <cell r="AQ173" t="str">
            <v>Penetration</v>
          </cell>
          <cell r="AR173" t="str">
            <v>Mkt. Share</v>
          </cell>
          <cell r="AS173" t="str">
            <v>Rmnights</v>
          </cell>
          <cell r="AT173" t="str">
            <v>Fair Share</v>
          </cell>
          <cell r="AU173" t="str">
            <v>Penetration</v>
          </cell>
          <cell r="AV173" t="str">
            <v>Mkt. Share</v>
          </cell>
          <cell r="AW173" t="str">
            <v>Rmnights</v>
          </cell>
        </row>
        <row r="174">
          <cell r="A174" t="str">
            <v>Northeast Atlanta Hilton</v>
          </cell>
          <cell r="B174">
            <v>0.15768115942028985</v>
          </cell>
          <cell r="C174">
            <v>1.1872068967135654</v>
          </cell>
          <cell r="D174">
            <v>0.18720015994555927</v>
          </cell>
          <cell r="E174">
            <v>8560.3187200000011</v>
          </cell>
          <cell r="F174">
            <v>0.15246636771300448</v>
          </cell>
          <cell r="G174">
            <v>1.28</v>
          </cell>
          <cell r="H174">
            <v>0.19515695067264574</v>
          </cell>
          <cell r="I174">
            <v>9203.4066367713003</v>
          </cell>
          <cell r="J174">
            <v>0.15246636771300448</v>
          </cell>
          <cell r="K174">
            <v>1.35</v>
          </cell>
          <cell r="L174">
            <v>0.20582959641255605</v>
          </cell>
          <cell r="M174">
            <v>9900.8152466367719</v>
          </cell>
          <cell r="N174">
            <v>0.15246636771300448</v>
          </cell>
          <cell r="O174">
            <v>1.35</v>
          </cell>
          <cell r="P174">
            <v>0.20582959641255605</v>
          </cell>
          <cell r="Q174">
            <v>9999.819282511211</v>
          </cell>
          <cell r="R174">
            <v>0.15246636771300448</v>
          </cell>
          <cell r="S174">
            <v>1.35</v>
          </cell>
          <cell r="T174">
            <v>0.20582959641255605</v>
          </cell>
          <cell r="U174">
            <v>10099.852466367713</v>
          </cell>
          <cell r="V174">
            <v>0.15246636771300448</v>
          </cell>
          <cell r="W174">
            <v>1.35</v>
          </cell>
          <cell r="X174">
            <v>0.20582959641255605</v>
          </cell>
          <cell r="Y174">
            <v>10099.852466367713</v>
          </cell>
          <cell r="Z174">
            <v>0.15246636771300448</v>
          </cell>
          <cell r="AA174">
            <v>1.35</v>
          </cell>
          <cell r="AB174">
            <v>0.20582959641255605</v>
          </cell>
          <cell r="AC174">
            <v>10099.852466367713</v>
          </cell>
          <cell r="AD174">
            <v>0.15246636771300448</v>
          </cell>
          <cell r="AE174">
            <v>1.35</v>
          </cell>
          <cell r="AF174">
            <v>0.20582959641255605</v>
          </cell>
          <cell r="AG174">
            <v>10099.852466367713</v>
          </cell>
          <cell r="AH174">
            <v>0.15246636771300448</v>
          </cell>
          <cell r="AI174">
            <v>1.35</v>
          </cell>
          <cell r="AJ174">
            <v>0.20582959641255605</v>
          </cell>
          <cell r="AK174">
            <v>10099.852466367713</v>
          </cell>
          <cell r="AL174">
            <v>0.15246636771300448</v>
          </cell>
          <cell r="AM174">
            <v>1.35</v>
          </cell>
          <cell r="AN174">
            <v>0.20582959641255605</v>
          </cell>
          <cell r="AO174">
            <v>10099.852466367713</v>
          </cell>
          <cell r="AP174">
            <v>0.15246636771300448</v>
          </cell>
          <cell r="AQ174">
            <v>1.35</v>
          </cell>
          <cell r="AR174">
            <v>0.20582959641255605</v>
          </cell>
          <cell r="AS174">
            <v>10099.852466367713</v>
          </cell>
          <cell r="AT174">
            <v>0.15246636771300448</v>
          </cell>
          <cell r="AU174">
            <v>1.35</v>
          </cell>
          <cell r="AV174">
            <v>0.20582959641255605</v>
          </cell>
          <cell r="AW174">
            <v>10099.852466367713</v>
          </cell>
        </row>
        <row r="175">
          <cell r="A175" t="str">
            <v>Holiday Inn Select</v>
          </cell>
          <cell r="B175">
            <v>0.14260869565217391</v>
          </cell>
          <cell r="C175">
            <v>0.78069483025212394</v>
          </cell>
          <cell r="D175">
            <v>0.11133387144465071</v>
          </cell>
          <cell r="E175">
            <v>5091.0929999999989</v>
          </cell>
          <cell r="F175">
            <v>0.13789237668161436</v>
          </cell>
          <cell r="G175">
            <v>0.78</v>
          </cell>
          <cell r="H175">
            <v>0.10755605381165921</v>
          </cell>
          <cell r="I175">
            <v>5072.235941704037</v>
          </cell>
          <cell r="J175">
            <v>0.13789237668161436</v>
          </cell>
          <cell r="K175">
            <v>0.77</v>
          </cell>
          <cell r="L175">
            <v>0.10617713004484305</v>
          </cell>
          <cell r="M175">
            <v>5107.332309417041</v>
          </cell>
          <cell r="N175">
            <v>0.13789237668161436</v>
          </cell>
          <cell r="O175">
            <v>0.77</v>
          </cell>
          <cell r="P175">
            <v>0.10617713004484305</v>
          </cell>
          <cell r="Q175">
            <v>5158.4035089686104</v>
          </cell>
          <cell r="R175">
            <v>0.13789237668161436</v>
          </cell>
          <cell r="S175">
            <v>0.77</v>
          </cell>
          <cell r="T175">
            <v>0.10617713004484305</v>
          </cell>
          <cell r="U175">
            <v>5210.005594170404</v>
          </cell>
          <cell r="V175">
            <v>0.13789237668161436</v>
          </cell>
          <cell r="W175">
            <v>0.77</v>
          </cell>
          <cell r="X175">
            <v>0.10617713004484305</v>
          </cell>
          <cell r="Y175">
            <v>5210.005594170404</v>
          </cell>
          <cell r="Z175">
            <v>0.13789237668161436</v>
          </cell>
          <cell r="AA175">
            <v>0.77</v>
          </cell>
          <cell r="AB175">
            <v>0.10617713004484305</v>
          </cell>
          <cell r="AC175">
            <v>5210.005594170404</v>
          </cell>
          <cell r="AD175">
            <v>0.13789237668161436</v>
          </cell>
          <cell r="AE175">
            <v>0.77</v>
          </cell>
          <cell r="AF175">
            <v>0.10617713004484305</v>
          </cell>
          <cell r="AG175">
            <v>5210.005594170404</v>
          </cell>
          <cell r="AH175">
            <v>0.13789237668161436</v>
          </cell>
          <cell r="AI175">
            <v>0.77</v>
          </cell>
          <cell r="AJ175">
            <v>0.10617713004484305</v>
          </cell>
          <cell r="AK175">
            <v>5210.005594170404</v>
          </cell>
          <cell r="AL175">
            <v>0.13789237668161436</v>
          </cell>
          <cell r="AM175">
            <v>0.77</v>
          </cell>
          <cell r="AN175">
            <v>0.10617713004484305</v>
          </cell>
          <cell r="AO175">
            <v>5210.005594170404</v>
          </cell>
          <cell r="AP175">
            <v>0.13789237668161436</v>
          </cell>
          <cell r="AQ175">
            <v>0.77</v>
          </cell>
          <cell r="AR175">
            <v>0.10617713004484305</v>
          </cell>
          <cell r="AS175">
            <v>5210.005594170404</v>
          </cell>
          <cell r="AT175">
            <v>0.13789237668161436</v>
          </cell>
          <cell r="AU175">
            <v>0.77</v>
          </cell>
          <cell r="AV175">
            <v>0.10617713004484305</v>
          </cell>
          <cell r="AW175">
            <v>5210.005594170404</v>
          </cell>
        </row>
        <row r="176">
          <cell r="A176" t="str">
            <v>Marriott Norcross</v>
          </cell>
          <cell r="B176">
            <v>0.12869565217391304</v>
          </cell>
          <cell r="C176">
            <v>0.90461464457785801</v>
          </cell>
          <cell r="D176">
            <v>0.11641997165001999</v>
          </cell>
          <cell r="E176">
            <v>5323.6710000000003</v>
          </cell>
          <cell r="F176">
            <v>0.12443946188340807</v>
          </cell>
          <cell r="G176">
            <v>0.9</v>
          </cell>
          <cell r="H176">
            <v>0.11199551569506727</v>
          </cell>
          <cell r="I176">
            <v>5281.5965246636779</v>
          </cell>
          <cell r="J176">
            <v>0.12443946188340807</v>
          </cell>
          <cell r="K176">
            <v>0.88</v>
          </cell>
          <cell r="L176">
            <v>0.1095067264573991</v>
          </cell>
          <cell r="M176">
            <v>5267.4925560538113</v>
          </cell>
          <cell r="N176">
            <v>0.12443946188340807</v>
          </cell>
          <cell r="O176">
            <v>0.88</v>
          </cell>
          <cell r="P176">
            <v>0.1095067264573991</v>
          </cell>
          <cell r="Q176">
            <v>5320.1652914798206</v>
          </cell>
          <cell r="R176">
            <v>0.12443946188340807</v>
          </cell>
          <cell r="S176">
            <v>0.88</v>
          </cell>
          <cell r="T176">
            <v>0.1095067264573991</v>
          </cell>
          <cell r="U176">
            <v>5373.3855605381168</v>
          </cell>
          <cell r="V176">
            <v>0.12443946188340807</v>
          </cell>
          <cell r="W176">
            <v>0.88</v>
          </cell>
          <cell r="X176">
            <v>0.1095067264573991</v>
          </cell>
          <cell r="Y176">
            <v>5373.3855605381168</v>
          </cell>
          <cell r="Z176">
            <v>0.12443946188340807</v>
          </cell>
          <cell r="AA176">
            <v>0.88</v>
          </cell>
          <cell r="AB176">
            <v>0.1095067264573991</v>
          </cell>
          <cell r="AC176">
            <v>5373.3855605381168</v>
          </cell>
          <cell r="AD176">
            <v>0.12443946188340807</v>
          </cell>
          <cell r="AE176">
            <v>0.88</v>
          </cell>
          <cell r="AF176">
            <v>0.1095067264573991</v>
          </cell>
          <cell r="AG176">
            <v>5373.3855605381168</v>
          </cell>
          <cell r="AH176">
            <v>0.12443946188340807</v>
          </cell>
          <cell r="AI176">
            <v>0.88</v>
          </cell>
          <cell r="AJ176">
            <v>0.1095067264573991</v>
          </cell>
          <cell r="AK176">
            <v>5373.3855605381168</v>
          </cell>
          <cell r="AL176">
            <v>0.12443946188340807</v>
          </cell>
          <cell r="AM176">
            <v>0.88</v>
          </cell>
          <cell r="AN176">
            <v>0.1095067264573991</v>
          </cell>
          <cell r="AO176">
            <v>5373.3855605381168</v>
          </cell>
          <cell r="AP176">
            <v>0.12443946188340807</v>
          </cell>
          <cell r="AQ176">
            <v>0.88</v>
          </cell>
          <cell r="AR176">
            <v>0.1095067264573991</v>
          </cell>
          <cell r="AS176">
            <v>5373.3855605381168</v>
          </cell>
          <cell r="AT176">
            <v>0.12443946188340807</v>
          </cell>
          <cell r="AU176">
            <v>0.88</v>
          </cell>
          <cell r="AV176">
            <v>0.1095067264573991</v>
          </cell>
          <cell r="AW176">
            <v>5373.3855605381168</v>
          </cell>
        </row>
        <row r="177">
          <cell r="A177" t="str">
            <v>Marriott Gwinnett Place</v>
          </cell>
          <cell r="B177">
            <v>0.24695652173913044</v>
          </cell>
          <cell r="C177">
            <v>0.85504671884756434</v>
          </cell>
          <cell r="D177">
            <v>0.21115936361105067</v>
          </cell>
          <cell r="E177">
            <v>9655.9290000000001</v>
          </cell>
          <cell r="F177">
            <v>0.23878923766816143</v>
          </cell>
          <cell r="G177">
            <v>0.85</v>
          </cell>
          <cell r="H177">
            <v>0.20297085201793721</v>
          </cell>
          <cell r="I177">
            <v>9571.9024103139018</v>
          </cell>
          <cell r="J177">
            <v>0.23878923766816143</v>
          </cell>
          <cell r="K177">
            <v>0.85</v>
          </cell>
          <cell r="L177">
            <v>0.20297085201793721</v>
          </cell>
          <cell r="M177">
            <v>9763.3039237668163</v>
          </cell>
          <cell r="N177">
            <v>0.23878923766816143</v>
          </cell>
          <cell r="O177">
            <v>0.85</v>
          </cell>
          <cell r="P177">
            <v>0.20297085201793721</v>
          </cell>
          <cell r="Q177">
            <v>9860.9329035874434</v>
          </cell>
          <cell r="R177">
            <v>0.23878923766816143</v>
          </cell>
          <cell r="S177">
            <v>0.85</v>
          </cell>
          <cell r="T177">
            <v>0.20297085201793721</v>
          </cell>
          <cell r="U177">
            <v>9959.5767376681615</v>
          </cell>
          <cell r="V177">
            <v>0.23878923766816143</v>
          </cell>
          <cell r="W177">
            <v>0.85</v>
          </cell>
          <cell r="X177">
            <v>0.20297085201793721</v>
          </cell>
          <cell r="Y177">
            <v>9959.5767376681615</v>
          </cell>
          <cell r="Z177">
            <v>0.23878923766816143</v>
          </cell>
          <cell r="AA177">
            <v>0.85</v>
          </cell>
          <cell r="AB177">
            <v>0.20297085201793721</v>
          </cell>
          <cell r="AC177">
            <v>9959.5767376681615</v>
          </cell>
          <cell r="AD177">
            <v>0.23878923766816143</v>
          </cell>
          <cell r="AE177">
            <v>0.85</v>
          </cell>
          <cell r="AF177">
            <v>0.20297085201793721</v>
          </cell>
          <cell r="AG177">
            <v>9959.5767376681615</v>
          </cell>
          <cell r="AH177">
            <v>0.23878923766816143</v>
          </cell>
          <cell r="AI177">
            <v>0.85</v>
          </cell>
          <cell r="AJ177">
            <v>0.20297085201793721</v>
          </cell>
          <cell r="AK177">
            <v>9959.5767376681615</v>
          </cell>
          <cell r="AL177">
            <v>0.23878923766816143</v>
          </cell>
          <cell r="AM177">
            <v>0.85</v>
          </cell>
          <cell r="AN177">
            <v>0.20297085201793721</v>
          </cell>
          <cell r="AO177">
            <v>9959.5767376681615</v>
          </cell>
          <cell r="AP177">
            <v>0.23878923766816143</v>
          </cell>
          <cell r="AQ177">
            <v>0.85</v>
          </cell>
          <cell r="AR177">
            <v>0.20297085201793721</v>
          </cell>
          <cell r="AS177">
            <v>9959.5767376681615</v>
          </cell>
          <cell r="AT177">
            <v>0.23878923766816143</v>
          </cell>
          <cell r="AU177">
            <v>0.85</v>
          </cell>
          <cell r="AV177">
            <v>0.20297085201793721</v>
          </cell>
          <cell r="AW177">
            <v>9959.5767376681615</v>
          </cell>
        </row>
        <row r="178">
          <cell r="A178" t="str">
            <v>Hampton Inn Norcross</v>
          </cell>
          <cell r="B178">
            <v>8.6376811594202893E-2</v>
          </cell>
          <cell r="C178">
            <v>1.4870377719088079</v>
          </cell>
          <cell r="D178">
            <v>0.12844558145763035</v>
          </cell>
          <cell r="E178">
            <v>5873.5800000000008</v>
          </cell>
          <cell r="F178">
            <v>8.3520179372197315E-2</v>
          </cell>
          <cell r="G178">
            <v>1.36</v>
          </cell>
          <cell r="H178">
            <v>0.11358744394618836</v>
          </cell>
          <cell r="I178">
            <v>5356.670269058297</v>
          </cell>
          <cell r="J178">
            <v>8.3520179372197315E-2</v>
          </cell>
          <cell r="K178">
            <v>1.31</v>
          </cell>
          <cell r="L178">
            <v>0.10941143497757849</v>
          </cell>
          <cell r="M178">
            <v>5262.9088452914802</v>
          </cell>
          <cell r="N178">
            <v>8.3520179372197315E-2</v>
          </cell>
          <cell r="O178">
            <v>1.31</v>
          </cell>
          <cell r="P178">
            <v>0.10941143497757849</v>
          </cell>
          <cell r="Q178">
            <v>5315.5357455156955</v>
          </cell>
          <cell r="R178">
            <v>8.3520179372197315E-2</v>
          </cell>
          <cell r="S178">
            <v>1.31</v>
          </cell>
          <cell r="T178">
            <v>0.10941143497757849</v>
          </cell>
          <cell r="U178">
            <v>5368.709702914799</v>
          </cell>
          <cell r="V178">
            <v>8.3520179372197315E-2</v>
          </cell>
          <cell r="W178">
            <v>1.31</v>
          </cell>
          <cell r="X178">
            <v>0.10941143497757849</v>
          </cell>
          <cell r="Y178">
            <v>5368.709702914799</v>
          </cell>
          <cell r="Z178">
            <v>8.3520179372197315E-2</v>
          </cell>
          <cell r="AA178">
            <v>1.31</v>
          </cell>
          <cell r="AB178">
            <v>0.10941143497757849</v>
          </cell>
          <cell r="AC178">
            <v>5368.709702914799</v>
          </cell>
          <cell r="AD178">
            <v>8.3520179372197315E-2</v>
          </cell>
          <cell r="AE178">
            <v>1.31</v>
          </cell>
          <cell r="AF178">
            <v>0.10941143497757849</v>
          </cell>
          <cell r="AG178">
            <v>5368.709702914799</v>
          </cell>
          <cell r="AH178">
            <v>8.3520179372197315E-2</v>
          </cell>
          <cell r="AI178">
            <v>1.31</v>
          </cell>
          <cell r="AJ178">
            <v>0.10941143497757849</v>
          </cell>
          <cell r="AK178">
            <v>5368.709702914799</v>
          </cell>
          <cell r="AL178">
            <v>8.3520179372197315E-2</v>
          </cell>
          <cell r="AM178">
            <v>1.31</v>
          </cell>
          <cell r="AN178">
            <v>0.10941143497757849</v>
          </cell>
          <cell r="AO178">
            <v>5368.709702914799</v>
          </cell>
          <cell r="AP178">
            <v>8.3520179372197315E-2</v>
          </cell>
          <cell r="AQ178">
            <v>1.31</v>
          </cell>
          <cell r="AR178">
            <v>0.10941143497757849</v>
          </cell>
          <cell r="AS178">
            <v>5368.709702914799</v>
          </cell>
          <cell r="AT178">
            <v>8.3520179372197315E-2</v>
          </cell>
          <cell r="AU178">
            <v>1.31</v>
          </cell>
          <cell r="AV178">
            <v>0.10941143497757849</v>
          </cell>
          <cell r="AW178">
            <v>5368.709702914799</v>
          </cell>
        </row>
        <row r="179">
          <cell r="A179" t="str">
            <v>Marriott Courtyard Norcross</v>
          </cell>
          <cell r="B179">
            <v>7.594202898550724E-2</v>
          </cell>
          <cell r="C179">
            <v>1.4457311671335629</v>
          </cell>
          <cell r="D179">
            <v>0.10979175819970824</v>
          </cell>
          <cell r="E179">
            <v>5020.5749999999989</v>
          </cell>
          <cell r="F179">
            <v>7.3430493273542605E-2</v>
          </cell>
          <cell r="G179">
            <v>1.35</v>
          </cell>
          <cell r="H179">
            <v>9.9131165919282518E-2</v>
          </cell>
          <cell r="I179">
            <v>4674.926653587444</v>
          </cell>
          <cell r="J179">
            <v>7.3430493273542605E-2</v>
          </cell>
          <cell r="K179">
            <v>1.3</v>
          </cell>
          <cell r="L179">
            <v>9.5459641255605396E-2</v>
          </cell>
          <cell r="M179">
            <v>4591.7996636771304</v>
          </cell>
          <cell r="N179">
            <v>7.3430493273542605E-2</v>
          </cell>
          <cell r="O179">
            <v>1.3</v>
          </cell>
          <cell r="P179">
            <v>9.5459641255605396E-2</v>
          </cell>
          <cell r="Q179">
            <v>4637.7157511210771</v>
          </cell>
          <cell r="R179">
            <v>7.3430493273542605E-2</v>
          </cell>
          <cell r="S179">
            <v>1.3</v>
          </cell>
          <cell r="T179">
            <v>9.5459641255605396E-2</v>
          </cell>
          <cell r="U179">
            <v>4684.1091367713016</v>
          </cell>
          <cell r="V179">
            <v>7.3430493273542605E-2</v>
          </cell>
          <cell r="W179">
            <v>1.3</v>
          </cell>
          <cell r="X179">
            <v>9.5459641255605396E-2</v>
          </cell>
          <cell r="Y179">
            <v>4684.1091367713016</v>
          </cell>
          <cell r="Z179">
            <v>7.3430493273542605E-2</v>
          </cell>
          <cell r="AA179">
            <v>1.3</v>
          </cell>
          <cell r="AB179">
            <v>9.5459641255605396E-2</v>
          </cell>
          <cell r="AC179">
            <v>4684.1091367713016</v>
          </cell>
          <cell r="AD179">
            <v>7.3430493273542605E-2</v>
          </cell>
          <cell r="AE179">
            <v>1.3</v>
          </cell>
          <cell r="AF179">
            <v>9.5459641255605396E-2</v>
          </cell>
          <cell r="AG179">
            <v>4684.1091367713016</v>
          </cell>
          <cell r="AH179">
            <v>7.3430493273542605E-2</v>
          </cell>
          <cell r="AI179">
            <v>1.3</v>
          </cell>
          <cell r="AJ179">
            <v>9.5459641255605396E-2</v>
          </cell>
          <cell r="AK179">
            <v>4684.1091367713016</v>
          </cell>
          <cell r="AL179">
            <v>7.3430493273542605E-2</v>
          </cell>
          <cell r="AM179">
            <v>1.3</v>
          </cell>
          <cell r="AN179">
            <v>9.5459641255605396E-2</v>
          </cell>
          <cell r="AO179">
            <v>4684.1091367713016</v>
          </cell>
          <cell r="AP179">
            <v>7.3430493273542605E-2</v>
          </cell>
          <cell r="AQ179">
            <v>1.3</v>
          </cell>
          <cell r="AR179">
            <v>9.5459641255605396E-2</v>
          </cell>
          <cell r="AS179">
            <v>4684.1091367713016</v>
          </cell>
          <cell r="AT179">
            <v>7.3430493273542605E-2</v>
          </cell>
          <cell r="AU179">
            <v>1.3</v>
          </cell>
          <cell r="AV179">
            <v>9.5459641255605396E-2</v>
          </cell>
          <cell r="AW179">
            <v>4684.1091367713016</v>
          </cell>
        </row>
        <row r="180">
          <cell r="A180" t="str">
            <v>Homewood Suites Norcross</v>
          </cell>
          <cell r="B180">
            <v>5.3333333333333337E-2</v>
          </cell>
          <cell r="C180">
            <v>0.82613209550489297</v>
          </cell>
          <cell r="D180">
            <v>4.4060378426927629E-2</v>
          </cell>
          <cell r="E180">
            <v>2014.7999999999997</v>
          </cell>
          <cell r="F180">
            <v>5.1569506726457402E-2</v>
          </cell>
          <cell r="G180">
            <v>0.75</v>
          </cell>
          <cell r="H180">
            <v>3.867713004484305E-2</v>
          </cell>
          <cell r="I180">
            <v>1823.9747757847533</v>
          </cell>
          <cell r="J180">
            <v>5.1569506726457402E-2</v>
          </cell>
          <cell r="K180">
            <v>0.7</v>
          </cell>
          <cell r="L180">
            <v>3.6098654708520181E-2</v>
          </cell>
          <cell r="M180">
            <v>1736.4174887892377</v>
          </cell>
          <cell r="N180">
            <v>5.1569506726457402E-2</v>
          </cell>
          <cell r="O180">
            <v>0.7</v>
          </cell>
          <cell r="P180">
            <v>3.6098654708520181E-2</v>
          </cell>
          <cell r="Q180">
            <v>1753.780941704036</v>
          </cell>
          <cell r="R180">
            <v>5.1569506726457402E-2</v>
          </cell>
          <cell r="S180">
            <v>0.7</v>
          </cell>
          <cell r="T180">
            <v>3.6098654708520181E-2</v>
          </cell>
          <cell r="U180">
            <v>1771.3248878923769</v>
          </cell>
          <cell r="V180">
            <v>5.1569506726457402E-2</v>
          </cell>
          <cell r="W180">
            <v>0.7</v>
          </cell>
          <cell r="X180">
            <v>3.6098654708520181E-2</v>
          </cell>
          <cell r="Y180">
            <v>1771.3248878923769</v>
          </cell>
          <cell r="Z180">
            <v>5.1569506726457402E-2</v>
          </cell>
          <cell r="AA180">
            <v>0.7</v>
          </cell>
          <cell r="AB180">
            <v>3.6098654708520181E-2</v>
          </cell>
          <cell r="AC180">
            <v>1771.3248878923769</v>
          </cell>
          <cell r="AD180">
            <v>5.1569506726457402E-2</v>
          </cell>
          <cell r="AE180">
            <v>0.7</v>
          </cell>
          <cell r="AF180">
            <v>3.6098654708520181E-2</v>
          </cell>
          <cell r="AG180">
            <v>1771.3248878923769</v>
          </cell>
          <cell r="AH180">
            <v>5.1569506726457402E-2</v>
          </cell>
          <cell r="AI180">
            <v>0.7</v>
          </cell>
          <cell r="AJ180">
            <v>3.6098654708520181E-2</v>
          </cell>
          <cell r="AK180">
            <v>1771.3248878923769</v>
          </cell>
          <cell r="AL180">
            <v>5.1569506726457402E-2</v>
          </cell>
          <cell r="AM180">
            <v>0.7</v>
          </cell>
          <cell r="AN180">
            <v>3.6098654708520181E-2</v>
          </cell>
          <cell r="AO180">
            <v>1771.3248878923769</v>
          </cell>
          <cell r="AP180">
            <v>5.1569506726457402E-2</v>
          </cell>
          <cell r="AQ180">
            <v>0.7</v>
          </cell>
          <cell r="AR180">
            <v>3.6098654708520181E-2</v>
          </cell>
          <cell r="AS180">
            <v>1771.3248878923769</v>
          </cell>
          <cell r="AT180">
            <v>5.1569506726457402E-2</v>
          </cell>
          <cell r="AU180">
            <v>0.7</v>
          </cell>
          <cell r="AV180">
            <v>3.6098654708520181E-2</v>
          </cell>
          <cell r="AW180">
            <v>1771.3248878923769</v>
          </cell>
        </row>
        <row r="181">
          <cell r="A181" t="str">
            <v>Amerisuites</v>
          </cell>
          <cell r="B181">
            <v>7.4202898550724636E-2</v>
          </cell>
          <cell r="C181">
            <v>1.1359316313192283</v>
          </cell>
          <cell r="D181">
            <v>8.4289419599339832E-2</v>
          </cell>
          <cell r="E181">
            <v>3854.4000000000005</v>
          </cell>
          <cell r="F181">
            <v>7.1748878923766815E-2</v>
          </cell>
          <cell r="G181">
            <v>1.0900000000000001</v>
          </cell>
          <cell r="H181">
            <v>7.8206278026905829E-2</v>
          </cell>
          <cell r="I181">
            <v>3688.1298654708521</v>
          </cell>
          <cell r="J181">
            <v>7.1748878923766815E-2</v>
          </cell>
          <cell r="K181">
            <v>1.0900000000000001</v>
          </cell>
          <cell r="L181">
            <v>7.8206278026905829E-2</v>
          </cell>
          <cell r="M181">
            <v>3761.8783856502241</v>
          </cell>
          <cell r="N181">
            <v>7.1748878923766815E-2</v>
          </cell>
          <cell r="O181">
            <v>1.0900000000000001</v>
          </cell>
          <cell r="P181">
            <v>7.8206278026905829E-2</v>
          </cell>
          <cell r="Q181">
            <v>3799.4956053811657</v>
          </cell>
          <cell r="R181">
            <v>7.1748878923766815E-2</v>
          </cell>
          <cell r="S181">
            <v>1.0900000000000001</v>
          </cell>
          <cell r="T181">
            <v>7.8206278026905829E-2</v>
          </cell>
          <cell r="U181">
            <v>3837.5038565022423</v>
          </cell>
          <cell r="V181">
            <v>7.1748878923766815E-2</v>
          </cell>
          <cell r="W181">
            <v>1.0900000000000001</v>
          </cell>
          <cell r="X181">
            <v>7.8206278026905829E-2</v>
          </cell>
          <cell r="Y181">
            <v>3837.5038565022423</v>
          </cell>
          <cell r="Z181">
            <v>7.1748878923766815E-2</v>
          </cell>
          <cell r="AA181">
            <v>1.0900000000000001</v>
          </cell>
          <cell r="AB181">
            <v>7.8206278026905829E-2</v>
          </cell>
          <cell r="AC181">
            <v>3837.5038565022423</v>
          </cell>
          <cell r="AD181">
            <v>7.1748878923766815E-2</v>
          </cell>
          <cell r="AE181">
            <v>1.0900000000000001</v>
          </cell>
          <cell r="AF181">
            <v>7.8206278026905829E-2</v>
          </cell>
          <cell r="AG181">
            <v>3837.5038565022423</v>
          </cell>
          <cell r="AH181">
            <v>7.1748878923766815E-2</v>
          </cell>
          <cell r="AI181">
            <v>1.0900000000000001</v>
          </cell>
          <cell r="AJ181">
            <v>7.8206278026905829E-2</v>
          </cell>
          <cell r="AK181">
            <v>3837.5038565022423</v>
          </cell>
          <cell r="AL181">
            <v>7.1748878923766815E-2</v>
          </cell>
          <cell r="AM181">
            <v>1.0900000000000001</v>
          </cell>
          <cell r="AN181">
            <v>7.8206278026905829E-2</v>
          </cell>
          <cell r="AO181">
            <v>3837.5038565022423</v>
          </cell>
          <cell r="AP181">
            <v>7.1748878923766815E-2</v>
          </cell>
          <cell r="AQ181">
            <v>1.0900000000000001</v>
          </cell>
          <cell r="AR181">
            <v>7.8206278026905829E-2</v>
          </cell>
          <cell r="AS181">
            <v>3837.5038565022423</v>
          </cell>
          <cell r="AT181">
            <v>7.1748878923766815E-2</v>
          </cell>
          <cell r="AU181">
            <v>1.0900000000000001</v>
          </cell>
          <cell r="AV181">
            <v>7.8206278026905829E-2</v>
          </cell>
          <cell r="AW181">
            <v>3837.5038565022423</v>
          </cell>
        </row>
        <row r="182">
          <cell r="A182" t="str">
            <v>Wingate Inn</v>
          </cell>
          <cell r="B182">
            <v>3.4202898550724635E-2</v>
          </cell>
          <cell r="C182">
            <v>0.21341745800543077</v>
          </cell>
          <cell r="D182">
            <v>7.2994956651132835E-3</v>
          </cell>
          <cell r="E182">
            <v>333.79250000000002</v>
          </cell>
          <cell r="F182">
            <v>6.614349775784753E-2</v>
          </cell>
          <cell r="G182">
            <v>0.8</v>
          </cell>
          <cell r="H182">
            <v>5.2914798206278028E-2</v>
          </cell>
          <cell r="I182">
            <v>2495.4089686098655</v>
          </cell>
          <cell r="J182">
            <v>6.614349775784753E-2</v>
          </cell>
          <cell r="K182">
            <v>0.85</v>
          </cell>
          <cell r="L182">
            <v>5.6221973094170402E-2</v>
          </cell>
          <cell r="M182">
            <v>2704.3893497757845</v>
          </cell>
          <cell r="N182">
            <v>6.614349775784753E-2</v>
          </cell>
          <cell r="O182">
            <v>0.85</v>
          </cell>
          <cell r="P182">
            <v>5.6221973094170402E-2</v>
          </cell>
          <cell r="Q182">
            <v>2731.4321188340805</v>
          </cell>
          <cell r="R182">
            <v>6.614349775784753E-2</v>
          </cell>
          <cell r="S182">
            <v>0.85</v>
          </cell>
          <cell r="T182">
            <v>5.6221973094170402E-2</v>
          </cell>
          <cell r="U182">
            <v>2758.7559977578476</v>
          </cell>
          <cell r="V182">
            <v>6.614349775784753E-2</v>
          </cell>
          <cell r="W182">
            <v>0.85</v>
          </cell>
          <cell r="X182">
            <v>5.6221973094170402E-2</v>
          </cell>
          <cell r="Y182">
            <v>2758.7559977578476</v>
          </cell>
          <cell r="Z182">
            <v>6.614349775784753E-2</v>
          </cell>
          <cell r="AA182">
            <v>0.85</v>
          </cell>
          <cell r="AB182">
            <v>5.6221973094170402E-2</v>
          </cell>
          <cell r="AC182">
            <v>2758.7559977578476</v>
          </cell>
          <cell r="AD182">
            <v>6.614349775784753E-2</v>
          </cell>
          <cell r="AE182">
            <v>0.85</v>
          </cell>
          <cell r="AF182">
            <v>5.6221973094170402E-2</v>
          </cell>
          <cell r="AG182">
            <v>2758.7559977578476</v>
          </cell>
          <cell r="AH182">
            <v>6.614349775784753E-2</v>
          </cell>
          <cell r="AI182">
            <v>0.85</v>
          </cell>
          <cell r="AJ182">
            <v>5.6221973094170402E-2</v>
          </cell>
          <cell r="AK182">
            <v>2758.7559977578476</v>
          </cell>
          <cell r="AL182">
            <v>6.614349775784753E-2</v>
          </cell>
          <cell r="AM182">
            <v>0.85</v>
          </cell>
          <cell r="AN182">
            <v>5.6221973094170402E-2</v>
          </cell>
          <cell r="AO182">
            <v>2758.7559977578476</v>
          </cell>
          <cell r="AP182">
            <v>6.614349775784753E-2</v>
          </cell>
          <cell r="AQ182">
            <v>0.85</v>
          </cell>
          <cell r="AR182">
            <v>5.6221973094170402E-2</v>
          </cell>
          <cell r="AS182">
            <v>2758.7559977578476</v>
          </cell>
          <cell r="AT182">
            <v>6.614349775784753E-2</v>
          </cell>
          <cell r="AU182">
            <v>0.85</v>
          </cell>
          <cell r="AV182">
            <v>5.6221973094170402E-2</v>
          </cell>
          <cell r="AW182">
            <v>2758.7559977578476</v>
          </cell>
        </row>
        <row r="183">
          <cell r="A183" t="str">
            <v>Comp9</v>
          </cell>
          <cell r="B183">
            <v>0</v>
          </cell>
          <cell r="C183">
            <v>0</v>
          </cell>
          <cell r="D183">
            <v>0</v>
          </cell>
          <cell r="E183">
            <v>0</v>
          </cell>
          <cell r="F183">
            <v>0</v>
          </cell>
          <cell r="G183">
            <v>0</v>
          </cell>
          <cell r="H183">
            <v>0</v>
          </cell>
          <cell r="I183">
            <v>0</v>
          </cell>
          <cell r="J183">
            <v>0</v>
          </cell>
          <cell r="K183">
            <v>0</v>
          </cell>
          <cell r="L183">
            <v>0</v>
          </cell>
          <cell r="M183">
            <v>0</v>
          </cell>
          <cell r="N183">
            <v>0</v>
          </cell>
          <cell r="O183">
            <v>0</v>
          </cell>
          <cell r="P183">
            <v>0</v>
          </cell>
          <cell r="Q183">
            <v>0</v>
          </cell>
          <cell r="R183">
            <v>0</v>
          </cell>
          <cell r="S183">
            <v>0</v>
          </cell>
          <cell r="T183">
            <v>0</v>
          </cell>
          <cell r="U183">
            <v>0</v>
          </cell>
          <cell r="V183">
            <v>0</v>
          </cell>
          <cell r="W183">
            <v>0</v>
          </cell>
          <cell r="X183">
            <v>0</v>
          </cell>
          <cell r="Y183">
            <v>0</v>
          </cell>
          <cell r="Z183">
            <v>0</v>
          </cell>
          <cell r="AA183">
            <v>0</v>
          </cell>
          <cell r="AB183">
            <v>0</v>
          </cell>
          <cell r="AC183">
            <v>0</v>
          </cell>
          <cell r="AD183">
            <v>0</v>
          </cell>
          <cell r="AE183">
            <v>0</v>
          </cell>
          <cell r="AF183">
            <v>0</v>
          </cell>
          <cell r="AG183">
            <v>0</v>
          </cell>
          <cell r="AH183">
            <v>0</v>
          </cell>
          <cell r="AI183">
            <v>0</v>
          </cell>
          <cell r="AJ183">
            <v>0</v>
          </cell>
          <cell r="AK183">
            <v>0</v>
          </cell>
          <cell r="AL183">
            <v>0</v>
          </cell>
          <cell r="AM183">
            <v>0</v>
          </cell>
          <cell r="AN183">
            <v>0</v>
          </cell>
          <cell r="AO183">
            <v>0</v>
          </cell>
          <cell r="AP183">
            <v>0</v>
          </cell>
          <cell r="AQ183">
            <v>0</v>
          </cell>
          <cell r="AR183">
            <v>0</v>
          </cell>
          <cell r="AS183">
            <v>0</v>
          </cell>
          <cell r="AT183">
            <v>0</v>
          </cell>
          <cell r="AU183">
            <v>0</v>
          </cell>
          <cell r="AV183">
            <v>0</v>
          </cell>
          <cell r="AW183">
            <v>0</v>
          </cell>
        </row>
        <row r="184">
          <cell r="A184" t="str">
            <v>Comp10</v>
          </cell>
          <cell r="B184">
            <v>0</v>
          </cell>
          <cell r="C184">
            <v>0</v>
          </cell>
          <cell r="D184">
            <v>0</v>
          </cell>
          <cell r="E184">
            <v>0</v>
          </cell>
          <cell r="F184">
            <v>0</v>
          </cell>
          <cell r="G184">
            <v>0</v>
          </cell>
          <cell r="H184">
            <v>0</v>
          </cell>
          <cell r="I184">
            <v>0</v>
          </cell>
          <cell r="J184">
            <v>0</v>
          </cell>
          <cell r="K184">
            <v>0</v>
          </cell>
          <cell r="L184">
            <v>0</v>
          </cell>
          <cell r="M184">
            <v>0</v>
          </cell>
          <cell r="N184">
            <v>0</v>
          </cell>
          <cell r="O184">
            <v>0</v>
          </cell>
          <cell r="P184">
            <v>0</v>
          </cell>
          <cell r="Q184">
            <v>0</v>
          </cell>
          <cell r="R184">
            <v>0</v>
          </cell>
          <cell r="S184">
            <v>0</v>
          </cell>
          <cell r="T184">
            <v>0</v>
          </cell>
          <cell r="U184">
            <v>0</v>
          </cell>
          <cell r="V184">
            <v>0</v>
          </cell>
          <cell r="W184">
            <v>0</v>
          </cell>
          <cell r="X184">
            <v>0</v>
          </cell>
          <cell r="Y184">
            <v>0</v>
          </cell>
          <cell r="Z184">
            <v>0</v>
          </cell>
          <cell r="AA184">
            <v>0</v>
          </cell>
          <cell r="AB184">
            <v>0</v>
          </cell>
          <cell r="AC184">
            <v>0</v>
          </cell>
          <cell r="AD184">
            <v>0</v>
          </cell>
          <cell r="AE184">
            <v>0</v>
          </cell>
          <cell r="AF184">
            <v>0</v>
          </cell>
          <cell r="AG184">
            <v>0</v>
          </cell>
          <cell r="AH184">
            <v>0</v>
          </cell>
          <cell r="AI184">
            <v>0</v>
          </cell>
          <cell r="AJ184">
            <v>0</v>
          </cell>
          <cell r="AK184">
            <v>0</v>
          </cell>
          <cell r="AL184">
            <v>0</v>
          </cell>
          <cell r="AM184">
            <v>0</v>
          </cell>
          <cell r="AN184">
            <v>0</v>
          </cell>
          <cell r="AO184">
            <v>0</v>
          </cell>
          <cell r="AP184">
            <v>0</v>
          </cell>
          <cell r="AQ184">
            <v>0</v>
          </cell>
          <cell r="AR184">
            <v>0</v>
          </cell>
          <cell r="AS184">
            <v>0</v>
          </cell>
          <cell r="AT184">
            <v>0</v>
          </cell>
          <cell r="AU184">
            <v>0</v>
          </cell>
          <cell r="AV184">
            <v>0</v>
          </cell>
          <cell r="AW184">
            <v>0</v>
          </cell>
        </row>
        <row r="185">
          <cell r="A185" t="str">
            <v>Comp11</v>
          </cell>
          <cell r="B185">
            <v>0</v>
          </cell>
          <cell r="C185">
            <v>0</v>
          </cell>
          <cell r="D185">
            <v>0</v>
          </cell>
          <cell r="E185">
            <v>0</v>
          </cell>
          <cell r="F185">
            <v>0</v>
          </cell>
          <cell r="G185">
            <v>0</v>
          </cell>
          <cell r="H185">
            <v>0</v>
          </cell>
          <cell r="I185">
            <v>0</v>
          </cell>
          <cell r="J185">
            <v>0</v>
          </cell>
          <cell r="K185">
            <v>0</v>
          </cell>
          <cell r="L185">
            <v>0</v>
          </cell>
          <cell r="M185">
            <v>0</v>
          </cell>
          <cell r="N185">
            <v>0</v>
          </cell>
          <cell r="O185">
            <v>0</v>
          </cell>
          <cell r="P185">
            <v>0</v>
          </cell>
          <cell r="Q185">
            <v>0</v>
          </cell>
          <cell r="R185">
            <v>0</v>
          </cell>
          <cell r="S185">
            <v>0</v>
          </cell>
          <cell r="T185">
            <v>0</v>
          </cell>
          <cell r="U185">
            <v>0</v>
          </cell>
          <cell r="V185">
            <v>0</v>
          </cell>
          <cell r="W185">
            <v>0</v>
          </cell>
          <cell r="X185">
            <v>0</v>
          </cell>
          <cell r="Y185">
            <v>0</v>
          </cell>
          <cell r="Z185">
            <v>0</v>
          </cell>
          <cell r="AA185">
            <v>0</v>
          </cell>
          <cell r="AB185">
            <v>0</v>
          </cell>
          <cell r="AC185">
            <v>0</v>
          </cell>
          <cell r="AD185">
            <v>0</v>
          </cell>
          <cell r="AE185">
            <v>0</v>
          </cell>
          <cell r="AF185">
            <v>0</v>
          </cell>
          <cell r="AG185">
            <v>0</v>
          </cell>
          <cell r="AH185">
            <v>0</v>
          </cell>
          <cell r="AI185">
            <v>0</v>
          </cell>
          <cell r="AJ185">
            <v>0</v>
          </cell>
          <cell r="AK185">
            <v>0</v>
          </cell>
          <cell r="AL185">
            <v>0</v>
          </cell>
          <cell r="AM185">
            <v>0</v>
          </cell>
          <cell r="AN185">
            <v>0</v>
          </cell>
          <cell r="AO185">
            <v>0</v>
          </cell>
          <cell r="AP185">
            <v>0</v>
          </cell>
          <cell r="AQ185">
            <v>0</v>
          </cell>
          <cell r="AR185">
            <v>0</v>
          </cell>
          <cell r="AS185">
            <v>0</v>
          </cell>
          <cell r="AT185">
            <v>0</v>
          </cell>
          <cell r="AU185">
            <v>0</v>
          </cell>
          <cell r="AV185">
            <v>0</v>
          </cell>
          <cell r="AW185">
            <v>0</v>
          </cell>
        </row>
        <row r="186">
          <cell r="A186" t="str">
            <v>Comp12</v>
          </cell>
          <cell r="B186">
            <v>0</v>
          </cell>
          <cell r="C186">
            <v>0</v>
          </cell>
          <cell r="D186">
            <v>0</v>
          </cell>
          <cell r="E186">
            <v>0</v>
          </cell>
          <cell r="F186">
            <v>0</v>
          </cell>
          <cell r="G186">
            <v>0</v>
          </cell>
          <cell r="H186">
            <v>0</v>
          </cell>
          <cell r="I186">
            <v>0</v>
          </cell>
          <cell r="J186">
            <v>0</v>
          </cell>
          <cell r="K186">
            <v>0</v>
          </cell>
          <cell r="L186">
            <v>0</v>
          </cell>
          <cell r="M186">
            <v>0</v>
          </cell>
          <cell r="N186">
            <v>0</v>
          </cell>
          <cell r="O186">
            <v>0</v>
          </cell>
          <cell r="P186">
            <v>0</v>
          </cell>
          <cell r="Q186">
            <v>0</v>
          </cell>
          <cell r="R186">
            <v>0</v>
          </cell>
          <cell r="S186">
            <v>0</v>
          </cell>
          <cell r="T186">
            <v>0</v>
          </cell>
          <cell r="U186">
            <v>0</v>
          </cell>
          <cell r="V186">
            <v>0</v>
          </cell>
          <cell r="W186">
            <v>0</v>
          </cell>
          <cell r="X186">
            <v>0</v>
          </cell>
          <cell r="Y186">
            <v>0</v>
          </cell>
          <cell r="Z186">
            <v>0</v>
          </cell>
          <cell r="AA186">
            <v>0</v>
          </cell>
          <cell r="AB186">
            <v>0</v>
          </cell>
          <cell r="AC186">
            <v>0</v>
          </cell>
          <cell r="AD186">
            <v>0</v>
          </cell>
          <cell r="AE186">
            <v>0</v>
          </cell>
          <cell r="AF186">
            <v>0</v>
          </cell>
          <cell r="AG186">
            <v>0</v>
          </cell>
          <cell r="AH186">
            <v>0</v>
          </cell>
          <cell r="AI186">
            <v>0</v>
          </cell>
          <cell r="AJ186">
            <v>0</v>
          </cell>
          <cell r="AK186">
            <v>0</v>
          </cell>
          <cell r="AL186">
            <v>0</v>
          </cell>
          <cell r="AM186">
            <v>0</v>
          </cell>
          <cell r="AN186">
            <v>0</v>
          </cell>
          <cell r="AO186">
            <v>0</v>
          </cell>
          <cell r="AP186">
            <v>0</v>
          </cell>
          <cell r="AQ186">
            <v>0</v>
          </cell>
          <cell r="AR186">
            <v>0</v>
          </cell>
          <cell r="AS186">
            <v>0</v>
          </cell>
          <cell r="AT186">
            <v>0</v>
          </cell>
          <cell r="AU186">
            <v>0</v>
          </cell>
          <cell r="AV186">
            <v>0</v>
          </cell>
          <cell r="AW186">
            <v>0</v>
          </cell>
        </row>
        <row r="187">
          <cell r="A187" t="str">
            <v>Comp13</v>
          </cell>
          <cell r="B187">
            <v>0</v>
          </cell>
          <cell r="C187">
            <v>0</v>
          </cell>
          <cell r="D187">
            <v>0</v>
          </cell>
          <cell r="E187">
            <v>0</v>
          </cell>
          <cell r="F187">
            <v>0</v>
          </cell>
          <cell r="G187">
            <v>0</v>
          </cell>
          <cell r="H187">
            <v>0</v>
          </cell>
          <cell r="I187">
            <v>0</v>
          </cell>
          <cell r="J187">
            <v>0</v>
          </cell>
          <cell r="K187">
            <v>0</v>
          </cell>
          <cell r="L187">
            <v>0</v>
          </cell>
          <cell r="M187">
            <v>0</v>
          </cell>
          <cell r="N187">
            <v>0</v>
          </cell>
          <cell r="O187">
            <v>0</v>
          </cell>
          <cell r="P187">
            <v>0</v>
          </cell>
          <cell r="Q187">
            <v>0</v>
          </cell>
          <cell r="R187">
            <v>0</v>
          </cell>
          <cell r="S187">
            <v>0</v>
          </cell>
          <cell r="T187">
            <v>0</v>
          </cell>
          <cell r="U187">
            <v>0</v>
          </cell>
          <cell r="V187">
            <v>0</v>
          </cell>
          <cell r="W187">
            <v>0</v>
          </cell>
          <cell r="X187">
            <v>0</v>
          </cell>
          <cell r="Y187">
            <v>0</v>
          </cell>
          <cell r="Z187">
            <v>0</v>
          </cell>
          <cell r="AA187">
            <v>0</v>
          </cell>
          <cell r="AB187">
            <v>0</v>
          </cell>
          <cell r="AC187">
            <v>0</v>
          </cell>
          <cell r="AD187">
            <v>0</v>
          </cell>
          <cell r="AE187">
            <v>0</v>
          </cell>
          <cell r="AF187">
            <v>0</v>
          </cell>
          <cell r="AG187">
            <v>0</v>
          </cell>
          <cell r="AH187">
            <v>0</v>
          </cell>
          <cell r="AI187">
            <v>0</v>
          </cell>
          <cell r="AJ187">
            <v>0</v>
          </cell>
          <cell r="AK187">
            <v>0</v>
          </cell>
          <cell r="AL187">
            <v>0</v>
          </cell>
          <cell r="AM187">
            <v>0</v>
          </cell>
          <cell r="AN187">
            <v>0</v>
          </cell>
          <cell r="AO187">
            <v>0</v>
          </cell>
          <cell r="AP187">
            <v>0</v>
          </cell>
          <cell r="AQ187">
            <v>0</v>
          </cell>
          <cell r="AR187">
            <v>0</v>
          </cell>
          <cell r="AS187">
            <v>0</v>
          </cell>
          <cell r="AT187">
            <v>0</v>
          </cell>
          <cell r="AU187">
            <v>0</v>
          </cell>
          <cell r="AV187">
            <v>0</v>
          </cell>
          <cell r="AW187">
            <v>0</v>
          </cell>
        </row>
        <row r="188">
          <cell r="A188" t="str">
            <v>Comp14</v>
          </cell>
          <cell r="B188">
            <v>0</v>
          </cell>
          <cell r="C188">
            <v>0</v>
          </cell>
          <cell r="D188">
            <v>0</v>
          </cell>
          <cell r="E188">
            <v>0</v>
          </cell>
          <cell r="F188">
            <v>0</v>
          </cell>
          <cell r="G188">
            <v>0</v>
          </cell>
          <cell r="H188">
            <v>0</v>
          </cell>
          <cell r="I188">
            <v>0</v>
          </cell>
          <cell r="J188">
            <v>0</v>
          </cell>
          <cell r="K188">
            <v>0</v>
          </cell>
          <cell r="L188">
            <v>0</v>
          </cell>
          <cell r="M188">
            <v>0</v>
          </cell>
          <cell r="N188">
            <v>0</v>
          </cell>
          <cell r="O188">
            <v>0</v>
          </cell>
          <cell r="P188">
            <v>0</v>
          </cell>
          <cell r="Q188">
            <v>0</v>
          </cell>
          <cell r="R188">
            <v>0</v>
          </cell>
          <cell r="S188">
            <v>0</v>
          </cell>
          <cell r="T188">
            <v>0</v>
          </cell>
          <cell r="U188">
            <v>0</v>
          </cell>
          <cell r="V188">
            <v>0</v>
          </cell>
          <cell r="W188">
            <v>0</v>
          </cell>
          <cell r="X188">
            <v>0</v>
          </cell>
          <cell r="Y188">
            <v>0</v>
          </cell>
          <cell r="Z188">
            <v>0</v>
          </cell>
          <cell r="AA188">
            <v>0</v>
          </cell>
          <cell r="AB188">
            <v>0</v>
          </cell>
          <cell r="AC188">
            <v>0</v>
          </cell>
          <cell r="AD188">
            <v>0</v>
          </cell>
          <cell r="AE188">
            <v>0</v>
          </cell>
          <cell r="AF188">
            <v>0</v>
          </cell>
          <cell r="AG188">
            <v>0</v>
          </cell>
          <cell r="AH188">
            <v>0</v>
          </cell>
          <cell r="AI188">
            <v>0</v>
          </cell>
          <cell r="AJ188">
            <v>0</v>
          </cell>
          <cell r="AK188">
            <v>0</v>
          </cell>
          <cell r="AL188">
            <v>0</v>
          </cell>
          <cell r="AM188">
            <v>0</v>
          </cell>
          <cell r="AN188">
            <v>0</v>
          </cell>
          <cell r="AO188">
            <v>0</v>
          </cell>
          <cell r="AP188">
            <v>0</v>
          </cell>
          <cell r="AQ188">
            <v>0</v>
          </cell>
          <cell r="AR188">
            <v>0</v>
          </cell>
          <cell r="AS188">
            <v>0</v>
          </cell>
          <cell r="AT188">
            <v>0</v>
          </cell>
          <cell r="AU188">
            <v>0</v>
          </cell>
          <cell r="AV188">
            <v>0</v>
          </cell>
          <cell r="AW188">
            <v>0</v>
          </cell>
        </row>
        <row r="189">
          <cell r="A189" t="str">
            <v>Comp15</v>
          </cell>
          <cell r="B189">
            <v>0</v>
          </cell>
          <cell r="C189">
            <v>0</v>
          </cell>
          <cell r="D189">
            <v>0</v>
          </cell>
          <cell r="E189">
            <v>0</v>
          </cell>
          <cell r="F189">
            <v>0</v>
          </cell>
          <cell r="G189">
            <v>0</v>
          </cell>
          <cell r="H189">
            <v>0</v>
          </cell>
          <cell r="I189">
            <v>0</v>
          </cell>
          <cell r="J189">
            <v>0</v>
          </cell>
          <cell r="K189">
            <v>0</v>
          </cell>
          <cell r="L189">
            <v>0</v>
          </cell>
          <cell r="M189">
            <v>0</v>
          </cell>
          <cell r="N189">
            <v>0</v>
          </cell>
          <cell r="O189">
            <v>0</v>
          </cell>
          <cell r="P189">
            <v>0</v>
          </cell>
          <cell r="Q189">
            <v>0</v>
          </cell>
          <cell r="R189">
            <v>0</v>
          </cell>
          <cell r="S189">
            <v>0</v>
          </cell>
          <cell r="T189">
            <v>0</v>
          </cell>
          <cell r="U189">
            <v>0</v>
          </cell>
          <cell r="V189">
            <v>0</v>
          </cell>
          <cell r="W189">
            <v>0</v>
          </cell>
          <cell r="X189">
            <v>0</v>
          </cell>
          <cell r="Y189">
            <v>0</v>
          </cell>
          <cell r="Z189">
            <v>0</v>
          </cell>
          <cell r="AA189">
            <v>0</v>
          </cell>
          <cell r="AB189">
            <v>0</v>
          </cell>
          <cell r="AC189">
            <v>0</v>
          </cell>
          <cell r="AD189">
            <v>0</v>
          </cell>
          <cell r="AE189">
            <v>0</v>
          </cell>
          <cell r="AF189">
            <v>0</v>
          </cell>
          <cell r="AG189">
            <v>0</v>
          </cell>
          <cell r="AH189">
            <v>0</v>
          </cell>
          <cell r="AI189">
            <v>0</v>
          </cell>
          <cell r="AJ189">
            <v>0</v>
          </cell>
          <cell r="AK189">
            <v>0</v>
          </cell>
          <cell r="AL189">
            <v>0</v>
          </cell>
          <cell r="AM189">
            <v>0</v>
          </cell>
          <cell r="AN189">
            <v>0</v>
          </cell>
          <cell r="AO189">
            <v>0</v>
          </cell>
          <cell r="AP189">
            <v>0</v>
          </cell>
          <cell r="AQ189">
            <v>0</v>
          </cell>
          <cell r="AR189">
            <v>0</v>
          </cell>
          <cell r="AS189">
            <v>0</v>
          </cell>
          <cell r="AT189">
            <v>0</v>
          </cell>
          <cell r="AU189">
            <v>0</v>
          </cell>
          <cell r="AV189">
            <v>0</v>
          </cell>
          <cell r="AW189">
            <v>0</v>
          </cell>
        </row>
        <row r="190">
          <cell r="A190" t="str">
            <v>Comp16</v>
          </cell>
          <cell r="B190">
            <v>0</v>
          </cell>
          <cell r="C190">
            <v>0</v>
          </cell>
          <cell r="D190">
            <v>0</v>
          </cell>
          <cell r="E190">
            <v>0</v>
          </cell>
          <cell r="F190">
            <v>0</v>
          </cell>
          <cell r="G190">
            <v>0</v>
          </cell>
          <cell r="H190">
            <v>0</v>
          </cell>
          <cell r="I190">
            <v>0</v>
          </cell>
          <cell r="J190">
            <v>0</v>
          </cell>
          <cell r="K190">
            <v>0</v>
          </cell>
          <cell r="L190">
            <v>0</v>
          </cell>
          <cell r="M190">
            <v>0</v>
          </cell>
          <cell r="N190">
            <v>0</v>
          </cell>
          <cell r="O190">
            <v>0</v>
          </cell>
          <cell r="P190">
            <v>0</v>
          </cell>
          <cell r="Q190">
            <v>0</v>
          </cell>
          <cell r="R190">
            <v>0</v>
          </cell>
          <cell r="S190">
            <v>0</v>
          </cell>
          <cell r="T190">
            <v>0</v>
          </cell>
          <cell r="U190">
            <v>0</v>
          </cell>
          <cell r="V190">
            <v>0</v>
          </cell>
          <cell r="W190">
            <v>0</v>
          </cell>
          <cell r="X190">
            <v>0</v>
          </cell>
          <cell r="Y190">
            <v>0</v>
          </cell>
          <cell r="Z190">
            <v>0</v>
          </cell>
          <cell r="AA190">
            <v>0</v>
          </cell>
          <cell r="AB190">
            <v>0</v>
          </cell>
          <cell r="AC190">
            <v>0</v>
          </cell>
          <cell r="AD190">
            <v>0</v>
          </cell>
          <cell r="AE190">
            <v>0</v>
          </cell>
          <cell r="AF190">
            <v>0</v>
          </cell>
          <cell r="AG190">
            <v>0</v>
          </cell>
          <cell r="AH190">
            <v>0</v>
          </cell>
          <cell r="AI190">
            <v>0</v>
          </cell>
          <cell r="AJ190">
            <v>0</v>
          </cell>
          <cell r="AK190">
            <v>0</v>
          </cell>
          <cell r="AL190">
            <v>0</v>
          </cell>
          <cell r="AM190">
            <v>0</v>
          </cell>
          <cell r="AN190">
            <v>0</v>
          </cell>
          <cell r="AO190">
            <v>0</v>
          </cell>
          <cell r="AP190">
            <v>0</v>
          </cell>
          <cell r="AQ190">
            <v>0</v>
          </cell>
          <cell r="AR190">
            <v>0</v>
          </cell>
          <cell r="AS190">
            <v>0</v>
          </cell>
          <cell r="AT190">
            <v>0</v>
          </cell>
          <cell r="AU190">
            <v>0</v>
          </cell>
          <cell r="AV190">
            <v>0</v>
          </cell>
          <cell r="AW190">
            <v>0</v>
          </cell>
        </row>
        <row r="191">
          <cell r="A191" t="str">
            <v>Comp17</v>
          </cell>
          <cell r="B191">
            <v>0</v>
          </cell>
          <cell r="C191">
            <v>0</v>
          </cell>
          <cell r="D191">
            <v>0</v>
          </cell>
          <cell r="E191">
            <v>0</v>
          </cell>
          <cell r="F191">
            <v>0</v>
          </cell>
          <cell r="G191">
            <v>0</v>
          </cell>
          <cell r="H191">
            <v>0</v>
          </cell>
          <cell r="I191">
            <v>0</v>
          </cell>
          <cell r="J191">
            <v>0</v>
          </cell>
          <cell r="K191">
            <v>0</v>
          </cell>
          <cell r="L191">
            <v>0</v>
          </cell>
          <cell r="M191">
            <v>0</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L191">
            <v>0</v>
          </cell>
          <cell r="AM191">
            <v>0</v>
          </cell>
          <cell r="AN191">
            <v>0</v>
          </cell>
          <cell r="AO191">
            <v>0</v>
          </cell>
          <cell r="AP191">
            <v>0</v>
          </cell>
          <cell r="AQ191">
            <v>0</v>
          </cell>
          <cell r="AR191">
            <v>0</v>
          </cell>
          <cell r="AS191">
            <v>0</v>
          </cell>
          <cell r="AT191">
            <v>0</v>
          </cell>
          <cell r="AU191">
            <v>0</v>
          </cell>
          <cell r="AV191">
            <v>0</v>
          </cell>
          <cell r="AW191">
            <v>0</v>
          </cell>
        </row>
        <row r="192">
          <cell r="A192" t="str">
            <v>Comp18</v>
          </cell>
          <cell r="B192">
            <v>0</v>
          </cell>
          <cell r="C192">
            <v>0</v>
          </cell>
          <cell r="D192">
            <v>0</v>
          </cell>
          <cell r="E192">
            <v>0</v>
          </cell>
          <cell r="F192">
            <v>0</v>
          </cell>
          <cell r="G192">
            <v>0</v>
          </cell>
          <cell r="H192">
            <v>0</v>
          </cell>
          <cell r="I192">
            <v>0</v>
          </cell>
          <cell r="J192">
            <v>0</v>
          </cell>
          <cell r="K192">
            <v>0</v>
          </cell>
          <cell r="L192">
            <v>0</v>
          </cell>
          <cell r="M192">
            <v>0</v>
          </cell>
          <cell r="N192">
            <v>0</v>
          </cell>
          <cell r="O192">
            <v>0</v>
          </cell>
          <cell r="P192">
            <v>0</v>
          </cell>
          <cell r="Q192">
            <v>0</v>
          </cell>
          <cell r="R192">
            <v>0</v>
          </cell>
          <cell r="S192">
            <v>0</v>
          </cell>
          <cell r="T192">
            <v>0</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0</v>
          </cell>
          <cell r="AJ192">
            <v>0</v>
          </cell>
          <cell r="AK192">
            <v>0</v>
          </cell>
          <cell r="AL192">
            <v>0</v>
          </cell>
          <cell r="AM192">
            <v>0</v>
          </cell>
          <cell r="AN192">
            <v>0</v>
          </cell>
          <cell r="AO192">
            <v>0</v>
          </cell>
          <cell r="AP192">
            <v>0</v>
          </cell>
          <cell r="AQ192">
            <v>0</v>
          </cell>
          <cell r="AR192">
            <v>0</v>
          </cell>
          <cell r="AS192">
            <v>0</v>
          </cell>
          <cell r="AT192">
            <v>0</v>
          </cell>
          <cell r="AU192">
            <v>0</v>
          </cell>
          <cell r="AV192">
            <v>0</v>
          </cell>
          <cell r="AW192">
            <v>0</v>
          </cell>
        </row>
        <row r="193">
          <cell r="A193" t="str">
            <v>Comp19</v>
          </cell>
          <cell r="B193">
            <v>0</v>
          </cell>
          <cell r="C193">
            <v>0</v>
          </cell>
          <cell r="D193">
            <v>0</v>
          </cell>
          <cell r="E193">
            <v>0</v>
          </cell>
          <cell r="F193">
            <v>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0</v>
          </cell>
          <cell r="AJ193">
            <v>0</v>
          </cell>
          <cell r="AK193">
            <v>0</v>
          </cell>
          <cell r="AL193">
            <v>0</v>
          </cell>
          <cell r="AM193">
            <v>0</v>
          </cell>
          <cell r="AN193">
            <v>0</v>
          </cell>
          <cell r="AO193">
            <v>0</v>
          </cell>
          <cell r="AP193">
            <v>0</v>
          </cell>
          <cell r="AQ193">
            <v>0</v>
          </cell>
          <cell r="AR193">
            <v>0</v>
          </cell>
          <cell r="AS193">
            <v>0</v>
          </cell>
          <cell r="AT193">
            <v>0</v>
          </cell>
          <cell r="AU193">
            <v>0</v>
          </cell>
          <cell r="AV193">
            <v>0</v>
          </cell>
          <cell r="AW193">
            <v>0</v>
          </cell>
        </row>
        <row r="194">
          <cell r="A194" t="str">
            <v>Comp20</v>
          </cell>
          <cell r="B194">
            <v>0</v>
          </cell>
          <cell r="C194">
            <v>0</v>
          </cell>
          <cell r="D194">
            <v>0</v>
          </cell>
          <cell r="E194">
            <v>0</v>
          </cell>
          <cell r="F194">
            <v>0</v>
          </cell>
          <cell r="G194">
            <v>0</v>
          </cell>
          <cell r="H194">
            <v>0</v>
          </cell>
          <cell r="I194">
            <v>0</v>
          </cell>
          <cell r="J194">
            <v>0</v>
          </cell>
          <cell r="K194">
            <v>0</v>
          </cell>
          <cell r="L194">
            <v>0</v>
          </cell>
          <cell r="M194">
            <v>0</v>
          </cell>
          <cell r="N194">
            <v>0</v>
          </cell>
          <cell r="O194">
            <v>0</v>
          </cell>
          <cell r="P194">
            <v>0</v>
          </cell>
          <cell r="Q194">
            <v>0</v>
          </cell>
          <cell r="R194">
            <v>0</v>
          </cell>
          <cell r="S194">
            <v>0</v>
          </cell>
          <cell r="T194">
            <v>0</v>
          </cell>
          <cell r="U194">
            <v>0</v>
          </cell>
          <cell r="V194">
            <v>0</v>
          </cell>
          <cell r="W194">
            <v>0</v>
          </cell>
          <cell r="X194">
            <v>0</v>
          </cell>
          <cell r="Y194">
            <v>0</v>
          </cell>
          <cell r="Z194">
            <v>0</v>
          </cell>
          <cell r="AA194">
            <v>0</v>
          </cell>
          <cell r="AB194">
            <v>0</v>
          </cell>
          <cell r="AC194">
            <v>0</v>
          </cell>
          <cell r="AD194">
            <v>0</v>
          </cell>
          <cell r="AE194">
            <v>0</v>
          </cell>
          <cell r="AF194">
            <v>0</v>
          </cell>
          <cell r="AG194">
            <v>0</v>
          </cell>
          <cell r="AH194">
            <v>0</v>
          </cell>
          <cell r="AI194">
            <v>0</v>
          </cell>
          <cell r="AJ194">
            <v>0</v>
          </cell>
          <cell r="AK194">
            <v>0</v>
          </cell>
          <cell r="AL194">
            <v>0</v>
          </cell>
          <cell r="AM194">
            <v>0</v>
          </cell>
          <cell r="AN194">
            <v>0</v>
          </cell>
          <cell r="AO194">
            <v>0</v>
          </cell>
          <cell r="AP194">
            <v>0</v>
          </cell>
          <cell r="AQ194">
            <v>0</v>
          </cell>
          <cell r="AR194">
            <v>0</v>
          </cell>
          <cell r="AS194">
            <v>0</v>
          </cell>
          <cell r="AT194">
            <v>0</v>
          </cell>
          <cell r="AU194">
            <v>0</v>
          </cell>
          <cell r="AV194">
            <v>0</v>
          </cell>
          <cell r="AW194">
            <v>0</v>
          </cell>
        </row>
        <row r="195">
          <cell r="A195" t="str">
            <v>Comp21</v>
          </cell>
          <cell r="B195">
            <v>0</v>
          </cell>
          <cell r="C195">
            <v>0</v>
          </cell>
          <cell r="D195">
            <v>0</v>
          </cell>
          <cell r="E195">
            <v>0</v>
          </cell>
          <cell r="F195">
            <v>0</v>
          </cell>
          <cell r="G195">
            <v>0</v>
          </cell>
          <cell r="H195">
            <v>0</v>
          </cell>
          <cell r="I195">
            <v>0</v>
          </cell>
          <cell r="J195">
            <v>0</v>
          </cell>
          <cell r="K195">
            <v>0</v>
          </cell>
          <cell r="L195">
            <v>0</v>
          </cell>
          <cell r="M195">
            <v>0</v>
          </cell>
          <cell r="N195">
            <v>0</v>
          </cell>
          <cell r="O195">
            <v>0</v>
          </cell>
          <cell r="P195">
            <v>0</v>
          </cell>
          <cell r="Q195">
            <v>0</v>
          </cell>
          <cell r="R195">
            <v>0</v>
          </cell>
          <cell r="S195">
            <v>0</v>
          </cell>
          <cell r="T195">
            <v>0</v>
          </cell>
          <cell r="U195">
            <v>0</v>
          </cell>
          <cell r="V195">
            <v>0</v>
          </cell>
          <cell r="W195">
            <v>0</v>
          </cell>
          <cell r="X195">
            <v>0</v>
          </cell>
          <cell r="Y195">
            <v>0</v>
          </cell>
          <cell r="Z195">
            <v>0</v>
          </cell>
          <cell r="AA195">
            <v>0</v>
          </cell>
          <cell r="AB195">
            <v>0</v>
          </cell>
          <cell r="AC195">
            <v>0</v>
          </cell>
          <cell r="AD195">
            <v>0</v>
          </cell>
          <cell r="AE195">
            <v>0</v>
          </cell>
          <cell r="AF195">
            <v>0</v>
          </cell>
          <cell r="AG195">
            <v>0</v>
          </cell>
          <cell r="AH195">
            <v>0</v>
          </cell>
          <cell r="AI195">
            <v>0</v>
          </cell>
          <cell r="AJ195">
            <v>0</v>
          </cell>
          <cell r="AK195">
            <v>0</v>
          </cell>
          <cell r="AL195">
            <v>0</v>
          </cell>
          <cell r="AM195">
            <v>0</v>
          </cell>
          <cell r="AN195">
            <v>0</v>
          </cell>
          <cell r="AO195">
            <v>0</v>
          </cell>
          <cell r="AP195">
            <v>0</v>
          </cell>
          <cell r="AQ195">
            <v>0</v>
          </cell>
          <cell r="AR195">
            <v>0</v>
          </cell>
          <cell r="AS195">
            <v>0</v>
          </cell>
          <cell r="AT195">
            <v>0</v>
          </cell>
          <cell r="AU195">
            <v>0</v>
          </cell>
          <cell r="AV195">
            <v>0</v>
          </cell>
          <cell r="AW195">
            <v>0</v>
          </cell>
        </row>
        <row r="196">
          <cell r="A196" t="str">
            <v>Comp22</v>
          </cell>
          <cell r="B196">
            <v>0</v>
          </cell>
          <cell r="C196">
            <v>0</v>
          </cell>
          <cell r="D196">
            <v>0</v>
          </cell>
          <cell r="E196">
            <v>0</v>
          </cell>
          <cell r="F196">
            <v>0</v>
          </cell>
          <cell r="G196">
            <v>0</v>
          </cell>
          <cell r="H196">
            <v>0</v>
          </cell>
          <cell r="I196">
            <v>0</v>
          </cell>
          <cell r="J196">
            <v>0</v>
          </cell>
          <cell r="K196">
            <v>0</v>
          </cell>
          <cell r="L196">
            <v>0</v>
          </cell>
          <cell r="M196">
            <v>0</v>
          </cell>
          <cell r="N196">
            <v>0</v>
          </cell>
          <cell r="O196">
            <v>0</v>
          </cell>
          <cell r="P196">
            <v>0</v>
          </cell>
          <cell r="Q196">
            <v>0</v>
          </cell>
          <cell r="R196">
            <v>0</v>
          </cell>
          <cell r="S196">
            <v>0</v>
          </cell>
          <cell r="T196">
            <v>0</v>
          </cell>
          <cell r="U196">
            <v>0</v>
          </cell>
          <cell r="V196">
            <v>0</v>
          </cell>
          <cell r="W196">
            <v>0</v>
          </cell>
          <cell r="X196">
            <v>0</v>
          </cell>
          <cell r="Y196">
            <v>0</v>
          </cell>
          <cell r="Z196">
            <v>0</v>
          </cell>
          <cell r="AA196">
            <v>0</v>
          </cell>
          <cell r="AB196">
            <v>0</v>
          </cell>
          <cell r="AC196">
            <v>0</v>
          </cell>
          <cell r="AD196">
            <v>0</v>
          </cell>
          <cell r="AE196">
            <v>0</v>
          </cell>
          <cell r="AF196">
            <v>0</v>
          </cell>
          <cell r="AG196">
            <v>0</v>
          </cell>
          <cell r="AH196">
            <v>0</v>
          </cell>
          <cell r="AI196">
            <v>0</v>
          </cell>
          <cell r="AJ196">
            <v>0</v>
          </cell>
          <cell r="AK196">
            <v>0</v>
          </cell>
          <cell r="AL196">
            <v>0</v>
          </cell>
          <cell r="AM196">
            <v>0</v>
          </cell>
          <cell r="AN196">
            <v>0</v>
          </cell>
          <cell r="AO196">
            <v>0</v>
          </cell>
          <cell r="AP196">
            <v>0</v>
          </cell>
          <cell r="AQ196">
            <v>0</v>
          </cell>
          <cell r="AR196">
            <v>0</v>
          </cell>
          <cell r="AS196">
            <v>0</v>
          </cell>
          <cell r="AT196">
            <v>0</v>
          </cell>
          <cell r="AU196">
            <v>0</v>
          </cell>
          <cell r="AV196">
            <v>0</v>
          </cell>
          <cell r="AW196">
            <v>0</v>
          </cell>
        </row>
        <row r="197">
          <cell r="A197" t="str">
            <v>Comp23</v>
          </cell>
          <cell r="B197">
            <v>0</v>
          </cell>
          <cell r="C197">
            <v>0</v>
          </cell>
          <cell r="D197">
            <v>0</v>
          </cell>
          <cell r="E197">
            <v>0</v>
          </cell>
          <cell r="F197">
            <v>0</v>
          </cell>
          <cell r="G197">
            <v>0</v>
          </cell>
          <cell r="H197">
            <v>0</v>
          </cell>
          <cell r="I197">
            <v>0</v>
          </cell>
          <cell r="J197">
            <v>0</v>
          </cell>
          <cell r="K197">
            <v>0</v>
          </cell>
          <cell r="L197">
            <v>0</v>
          </cell>
          <cell r="M197">
            <v>0</v>
          </cell>
          <cell r="N197">
            <v>0</v>
          </cell>
          <cell r="O197">
            <v>0</v>
          </cell>
          <cell r="P197">
            <v>0</v>
          </cell>
          <cell r="Q197">
            <v>0</v>
          </cell>
          <cell r="R197">
            <v>0</v>
          </cell>
          <cell r="S197">
            <v>0</v>
          </cell>
          <cell r="T197">
            <v>0</v>
          </cell>
          <cell r="U197">
            <v>0</v>
          </cell>
          <cell r="V197">
            <v>0</v>
          </cell>
          <cell r="W197">
            <v>0</v>
          </cell>
          <cell r="X197">
            <v>0</v>
          </cell>
          <cell r="Y197">
            <v>0</v>
          </cell>
          <cell r="Z197">
            <v>0</v>
          </cell>
          <cell r="AA197">
            <v>0</v>
          </cell>
          <cell r="AB197">
            <v>0</v>
          </cell>
          <cell r="AC197">
            <v>0</v>
          </cell>
          <cell r="AD197">
            <v>0</v>
          </cell>
          <cell r="AE197">
            <v>0</v>
          </cell>
          <cell r="AF197">
            <v>0</v>
          </cell>
          <cell r="AG197">
            <v>0</v>
          </cell>
          <cell r="AH197">
            <v>0</v>
          </cell>
          <cell r="AI197">
            <v>0</v>
          </cell>
          <cell r="AJ197">
            <v>0</v>
          </cell>
          <cell r="AK197">
            <v>0</v>
          </cell>
          <cell r="AL197">
            <v>0</v>
          </cell>
          <cell r="AM197">
            <v>0</v>
          </cell>
          <cell r="AN197">
            <v>0</v>
          </cell>
          <cell r="AO197">
            <v>0</v>
          </cell>
          <cell r="AP197">
            <v>0</v>
          </cell>
          <cell r="AQ197">
            <v>0</v>
          </cell>
          <cell r="AR197">
            <v>0</v>
          </cell>
          <cell r="AS197">
            <v>0</v>
          </cell>
          <cell r="AT197">
            <v>0</v>
          </cell>
          <cell r="AU197">
            <v>0</v>
          </cell>
          <cell r="AV197">
            <v>0</v>
          </cell>
          <cell r="AW197">
            <v>0</v>
          </cell>
        </row>
        <row r="198">
          <cell r="A198" t="str">
            <v>Comp24</v>
          </cell>
          <cell r="B198">
            <v>0</v>
          </cell>
          <cell r="C198">
            <v>0</v>
          </cell>
          <cell r="D198">
            <v>0</v>
          </cell>
          <cell r="E198">
            <v>0</v>
          </cell>
          <cell r="F198">
            <v>0</v>
          </cell>
          <cell r="G198">
            <v>0</v>
          </cell>
          <cell r="H198">
            <v>0</v>
          </cell>
          <cell r="I198">
            <v>0</v>
          </cell>
          <cell r="J198">
            <v>0</v>
          </cell>
          <cell r="K198">
            <v>0</v>
          </cell>
          <cell r="L198">
            <v>0</v>
          </cell>
          <cell r="M198">
            <v>0</v>
          </cell>
          <cell r="N198">
            <v>0</v>
          </cell>
          <cell r="O198">
            <v>0</v>
          </cell>
          <cell r="P198">
            <v>0</v>
          </cell>
          <cell r="Q198">
            <v>0</v>
          </cell>
          <cell r="R198">
            <v>0</v>
          </cell>
          <cell r="S198">
            <v>0</v>
          </cell>
          <cell r="T198">
            <v>0</v>
          </cell>
          <cell r="U198">
            <v>0</v>
          </cell>
          <cell r="V198">
            <v>0</v>
          </cell>
          <cell r="W198">
            <v>0</v>
          </cell>
          <cell r="X198">
            <v>0</v>
          </cell>
          <cell r="Y198">
            <v>0</v>
          </cell>
          <cell r="Z198">
            <v>0</v>
          </cell>
          <cell r="AA198">
            <v>0</v>
          </cell>
          <cell r="AB198">
            <v>0</v>
          </cell>
          <cell r="AC198">
            <v>0</v>
          </cell>
          <cell r="AD198">
            <v>0</v>
          </cell>
          <cell r="AE198">
            <v>0</v>
          </cell>
          <cell r="AF198">
            <v>0</v>
          </cell>
          <cell r="AG198">
            <v>0</v>
          </cell>
          <cell r="AH198">
            <v>0</v>
          </cell>
          <cell r="AI198">
            <v>0</v>
          </cell>
          <cell r="AJ198">
            <v>0</v>
          </cell>
          <cell r="AK198">
            <v>0</v>
          </cell>
          <cell r="AL198">
            <v>0</v>
          </cell>
          <cell r="AM198">
            <v>0</v>
          </cell>
          <cell r="AN198">
            <v>0</v>
          </cell>
          <cell r="AO198">
            <v>0</v>
          </cell>
          <cell r="AP198">
            <v>0</v>
          </cell>
          <cell r="AQ198">
            <v>0</v>
          </cell>
          <cell r="AR198">
            <v>0</v>
          </cell>
          <cell r="AS198">
            <v>0</v>
          </cell>
          <cell r="AT198">
            <v>0</v>
          </cell>
          <cell r="AU198">
            <v>0</v>
          </cell>
          <cell r="AV198">
            <v>0</v>
          </cell>
          <cell r="AW198">
            <v>0</v>
          </cell>
        </row>
        <row r="199">
          <cell r="A199" t="str">
            <v>Comp25</v>
          </cell>
          <cell r="B199">
            <v>0</v>
          </cell>
          <cell r="C199">
            <v>0</v>
          </cell>
          <cell r="D199">
            <v>0</v>
          </cell>
          <cell r="E199">
            <v>0</v>
          </cell>
          <cell r="F199">
            <v>0</v>
          </cell>
          <cell r="G199">
            <v>0</v>
          </cell>
          <cell r="H199">
            <v>0</v>
          </cell>
          <cell r="I199">
            <v>0</v>
          </cell>
          <cell r="J199">
            <v>0</v>
          </cell>
          <cell r="K199">
            <v>0</v>
          </cell>
          <cell r="L199">
            <v>0</v>
          </cell>
          <cell r="M199">
            <v>0</v>
          </cell>
          <cell r="N199">
            <v>0</v>
          </cell>
          <cell r="O199">
            <v>0</v>
          </cell>
          <cell r="P199">
            <v>0</v>
          </cell>
          <cell r="Q199">
            <v>0</v>
          </cell>
          <cell r="R199">
            <v>0</v>
          </cell>
          <cell r="S199">
            <v>0</v>
          </cell>
          <cell r="T199">
            <v>0</v>
          </cell>
          <cell r="U199">
            <v>0</v>
          </cell>
          <cell r="V199">
            <v>0</v>
          </cell>
          <cell r="W199">
            <v>0</v>
          </cell>
          <cell r="X199">
            <v>0</v>
          </cell>
          <cell r="Y199">
            <v>0</v>
          </cell>
          <cell r="Z199">
            <v>0</v>
          </cell>
          <cell r="AA199">
            <v>0</v>
          </cell>
          <cell r="AB199">
            <v>0</v>
          </cell>
          <cell r="AC199">
            <v>0</v>
          </cell>
          <cell r="AD199">
            <v>0</v>
          </cell>
          <cell r="AE199">
            <v>0</v>
          </cell>
          <cell r="AF199">
            <v>0</v>
          </cell>
          <cell r="AG199">
            <v>0</v>
          </cell>
          <cell r="AH199">
            <v>0</v>
          </cell>
          <cell r="AI199">
            <v>0</v>
          </cell>
          <cell r="AJ199">
            <v>0</v>
          </cell>
          <cell r="AK199">
            <v>0</v>
          </cell>
          <cell r="AL199">
            <v>0</v>
          </cell>
          <cell r="AM199">
            <v>0</v>
          </cell>
          <cell r="AN199">
            <v>0</v>
          </cell>
          <cell r="AO199">
            <v>0</v>
          </cell>
          <cell r="AP199">
            <v>0</v>
          </cell>
          <cell r="AQ199">
            <v>0</v>
          </cell>
          <cell r="AR199">
            <v>0</v>
          </cell>
          <cell r="AS199">
            <v>0</v>
          </cell>
          <cell r="AT199">
            <v>0</v>
          </cell>
          <cell r="AU199">
            <v>0</v>
          </cell>
          <cell r="AV199">
            <v>0</v>
          </cell>
          <cell r="AW199">
            <v>0</v>
          </cell>
        </row>
        <row r="200">
          <cell r="A200" t="str">
            <v>Addition/Deletion 1</v>
          </cell>
          <cell r="B200">
            <v>0</v>
          </cell>
          <cell r="C200">
            <v>1</v>
          </cell>
          <cell r="D200">
            <v>0</v>
          </cell>
          <cell r="E200">
            <v>0</v>
          </cell>
          <cell r="F200">
            <v>0</v>
          </cell>
          <cell r="G200">
            <v>1</v>
          </cell>
          <cell r="H200">
            <v>0</v>
          </cell>
          <cell r="I200">
            <v>0</v>
          </cell>
          <cell r="J200">
            <v>0</v>
          </cell>
          <cell r="K200">
            <v>1</v>
          </cell>
          <cell r="L200">
            <v>0</v>
          </cell>
          <cell r="M200">
            <v>0</v>
          </cell>
          <cell r="N200">
            <v>0</v>
          </cell>
          <cell r="O200">
            <v>1</v>
          </cell>
          <cell r="P200">
            <v>0</v>
          </cell>
          <cell r="Q200">
            <v>0</v>
          </cell>
          <cell r="R200">
            <v>0</v>
          </cell>
          <cell r="S200">
            <v>1</v>
          </cell>
          <cell r="T200">
            <v>0</v>
          </cell>
          <cell r="U200">
            <v>0</v>
          </cell>
          <cell r="V200">
            <v>0</v>
          </cell>
          <cell r="W200">
            <v>1</v>
          </cell>
          <cell r="X200">
            <v>0</v>
          </cell>
          <cell r="Y200">
            <v>0</v>
          </cell>
          <cell r="Z200">
            <v>0</v>
          </cell>
          <cell r="AA200">
            <v>1</v>
          </cell>
          <cell r="AB200">
            <v>0</v>
          </cell>
          <cell r="AC200">
            <v>0</v>
          </cell>
          <cell r="AD200">
            <v>0</v>
          </cell>
          <cell r="AE200">
            <v>1</v>
          </cell>
          <cell r="AF200">
            <v>0</v>
          </cell>
          <cell r="AG200">
            <v>0</v>
          </cell>
          <cell r="AH200">
            <v>0</v>
          </cell>
          <cell r="AI200">
            <v>1</v>
          </cell>
          <cell r="AJ200">
            <v>0</v>
          </cell>
          <cell r="AK200">
            <v>0</v>
          </cell>
          <cell r="AL200">
            <v>0</v>
          </cell>
          <cell r="AM200">
            <v>1</v>
          </cell>
          <cell r="AN200">
            <v>0</v>
          </cell>
          <cell r="AO200">
            <v>0</v>
          </cell>
          <cell r="AP200">
            <v>0</v>
          </cell>
          <cell r="AQ200">
            <v>1</v>
          </cell>
          <cell r="AR200">
            <v>0</v>
          </cell>
          <cell r="AS200">
            <v>0</v>
          </cell>
          <cell r="AT200">
            <v>0</v>
          </cell>
          <cell r="AU200">
            <v>1</v>
          </cell>
          <cell r="AV200">
            <v>0</v>
          </cell>
          <cell r="AW200">
            <v>0</v>
          </cell>
        </row>
        <row r="201">
          <cell r="A201" t="str">
            <v>Addition/Deletion 2</v>
          </cell>
          <cell r="B201">
            <v>0</v>
          </cell>
          <cell r="C201">
            <v>1</v>
          </cell>
          <cell r="D201">
            <v>0</v>
          </cell>
          <cell r="E201">
            <v>0</v>
          </cell>
          <cell r="F201">
            <v>0</v>
          </cell>
          <cell r="G201">
            <v>1</v>
          </cell>
          <cell r="H201">
            <v>0</v>
          </cell>
          <cell r="I201">
            <v>0</v>
          </cell>
          <cell r="J201">
            <v>0</v>
          </cell>
          <cell r="K201">
            <v>1</v>
          </cell>
          <cell r="L201">
            <v>0</v>
          </cell>
          <cell r="M201">
            <v>0</v>
          </cell>
          <cell r="N201">
            <v>0</v>
          </cell>
          <cell r="O201">
            <v>1</v>
          </cell>
          <cell r="P201">
            <v>0</v>
          </cell>
          <cell r="Q201">
            <v>0</v>
          </cell>
          <cell r="R201">
            <v>0</v>
          </cell>
          <cell r="S201">
            <v>1</v>
          </cell>
          <cell r="T201">
            <v>0</v>
          </cell>
          <cell r="U201">
            <v>0</v>
          </cell>
          <cell r="V201">
            <v>0</v>
          </cell>
          <cell r="W201">
            <v>1</v>
          </cell>
          <cell r="X201">
            <v>0</v>
          </cell>
          <cell r="Y201">
            <v>0</v>
          </cell>
          <cell r="Z201">
            <v>0</v>
          </cell>
          <cell r="AA201">
            <v>1</v>
          </cell>
          <cell r="AB201">
            <v>0</v>
          </cell>
          <cell r="AC201">
            <v>0</v>
          </cell>
          <cell r="AD201">
            <v>0</v>
          </cell>
          <cell r="AE201">
            <v>1</v>
          </cell>
          <cell r="AF201">
            <v>0</v>
          </cell>
          <cell r="AG201">
            <v>0</v>
          </cell>
          <cell r="AH201">
            <v>0</v>
          </cell>
          <cell r="AI201">
            <v>1</v>
          </cell>
          <cell r="AJ201">
            <v>0</v>
          </cell>
          <cell r="AK201">
            <v>0</v>
          </cell>
          <cell r="AL201">
            <v>0</v>
          </cell>
          <cell r="AM201">
            <v>1</v>
          </cell>
          <cell r="AN201">
            <v>0</v>
          </cell>
          <cell r="AO201">
            <v>0</v>
          </cell>
          <cell r="AP201">
            <v>0</v>
          </cell>
          <cell r="AQ201">
            <v>1</v>
          </cell>
          <cell r="AR201">
            <v>0</v>
          </cell>
          <cell r="AS201">
            <v>0</v>
          </cell>
          <cell r="AT201">
            <v>0</v>
          </cell>
          <cell r="AU201">
            <v>1</v>
          </cell>
          <cell r="AV201">
            <v>0</v>
          </cell>
          <cell r="AW201">
            <v>0</v>
          </cell>
        </row>
        <row r="202">
          <cell r="A202" t="str">
            <v>Addition/Deletion 3</v>
          </cell>
          <cell r="B202">
            <v>0</v>
          </cell>
          <cell r="C202">
            <v>1</v>
          </cell>
          <cell r="D202">
            <v>0</v>
          </cell>
          <cell r="E202">
            <v>0</v>
          </cell>
          <cell r="F202">
            <v>0</v>
          </cell>
          <cell r="G202">
            <v>1</v>
          </cell>
          <cell r="H202">
            <v>0</v>
          </cell>
          <cell r="I202">
            <v>0</v>
          </cell>
          <cell r="J202">
            <v>0</v>
          </cell>
          <cell r="K202">
            <v>1</v>
          </cell>
          <cell r="L202">
            <v>0</v>
          </cell>
          <cell r="M202">
            <v>0</v>
          </cell>
          <cell r="N202">
            <v>0</v>
          </cell>
          <cell r="O202">
            <v>1</v>
          </cell>
          <cell r="P202">
            <v>0</v>
          </cell>
          <cell r="Q202">
            <v>0</v>
          </cell>
          <cell r="R202">
            <v>0</v>
          </cell>
          <cell r="S202">
            <v>1</v>
          </cell>
          <cell r="T202">
            <v>0</v>
          </cell>
          <cell r="U202">
            <v>0</v>
          </cell>
          <cell r="V202">
            <v>0</v>
          </cell>
          <cell r="W202">
            <v>1</v>
          </cell>
          <cell r="X202">
            <v>0</v>
          </cell>
          <cell r="Y202">
            <v>0</v>
          </cell>
          <cell r="Z202">
            <v>0</v>
          </cell>
          <cell r="AA202">
            <v>1</v>
          </cell>
          <cell r="AB202">
            <v>0</v>
          </cell>
          <cell r="AC202">
            <v>0</v>
          </cell>
          <cell r="AD202">
            <v>0</v>
          </cell>
          <cell r="AE202">
            <v>1</v>
          </cell>
          <cell r="AF202">
            <v>0</v>
          </cell>
          <cell r="AG202">
            <v>0</v>
          </cell>
          <cell r="AH202">
            <v>0</v>
          </cell>
          <cell r="AI202">
            <v>1</v>
          </cell>
          <cell r="AJ202">
            <v>0</v>
          </cell>
          <cell r="AK202">
            <v>0</v>
          </cell>
          <cell r="AL202">
            <v>0</v>
          </cell>
          <cell r="AM202">
            <v>1</v>
          </cell>
          <cell r="AN202">
            <v>0</v>
          </cell>
          <cell r="AO202">
            <v>0</v>
          </cell>
          <cell r="AP202">
            <v>0</v>
          </cell>
          <cell r="AQ202">
            <v>1</v>
          </cell>
          <cell r="AR202">
            <v>0</v>
          </cell>
          <cell r="AS202">
            <v>0</v>
          </cell>
          <cell r="AT202">
            <v>0</v>
          </cell>
          <cell r="AU202">
            <v>1</v>
          </cell>
          <cell r="AV202">
            <v>0</v>
          </cell>
          <cell r="AW202">
            <v>0</v>
          </cell>
        </row>
        <row r="203">
          <cell r="A203" t="str">
            <v>Addition/Deletion 4</v>
          </cell>
          <cell r="B203">
            <v>0</v>
          </cell>
          <cell r="C203">
            <v>1</v>
          </cell>
          <cell r="D203">
            <v>0</v>
          </cell>
          <cell r="E203">
            <v>0</v>
          </cell>
          <cell r="F203">
            <v>0</v>
          </cell>
          <cell r="G203">
            <v>1</v>
          </cell>
          <cell r="H203">
            <v>0</v>
          </cell>
          <cell r="I203">
            <v>0</v>
          </cell>
          <cell r="J203">
            <v>0</v>
          </cell>
          <cell r="K203">
            <v>1</v>
          </cell>
          <cell r="L203">
            <v>0</v>
          </cell>
          <cell r="M203">
            <v>0</v>
          </cell>
          <cell r="N203">
            <v>0</v>
          </cell>
          <cell r="O203">
            <v>1</v>
          </cell>
          <cell r="P203">
            <v>0</v>
          </cell>
          <cell r="Q203">
            <v>0</v>
          </cell>
          <cell r="R203">
            <v>0</v>
          </cell>
          <cell r="S203">
            <v>1</v>
          </cell>
          <cell r="T203">
            <v>0</v>
          </cell>
          <cell r="U203">
            <v>0</v>
          </cell>
          <cell r="V203">
            <v>0</v>
          </cell>
          <cell r="W203">
            <v>1</v>
          </cell>
          <cell r="X203">
            <v>0</v>
          </cell>
          <cell r="Y203">
            <v>0</v>
          </cell>
          <cell r="Z203">
            <v>0</v>
          </cell>
          <cell r="AA203">
            <v>1</v>
          </cell>
          <cell r="AB203">
            <v>0</v>
          </cell>
          <cell r="AC203">
            <v>0</v>
          </cell>
          <cell r="AD203">
            <v>0</v>
          </cell>
          <cell r="AE203">
            <v>1</v>
          </cell>
          <cell r="AF203">
            <v>0</v>
          </cell>
          <cell r="AG203">
            <v>0</v>
          </cell>
          <cell r="AH203">
            <v>0</v>
          </cell>
          <cell r="AI203">
            <v>1</v>
          </cell>
          <cell r="AJ203">
            <v>0</v>
          </cell>
          <cell r="AK203">
            <v>0</v>
          </cell>
          <cell r="AL203">
            <v>0</v>
          </cell>
          <cell r="AM203">
            <v>1</v>
          </cell>
          <cell r="AN203">
            <v>0</v>
          </cell>
          <cell r="AO203">
            <v>0</v>
          </cell>
          <cell r="AP203">
            <v>0</v>
          </cell>
          <cell r="AQ203">
            <v>1</v>
          </cell>
          <cell r="AR203">
            <v>0</v>
          </cell>
          <cell r="AS203">
            <v>0</v>
          </cell>
          <cell r="AT203">
            <v>0</v>
          </cell>
          <cell r="AU203">
            <v>1</v>
          </cell>
          <cell r="AV203">
            <v>0</v>
          </cell>
          <cell r="AW203">
            <v>0</v>
          </cell>
        </row>
        <row r="204">
          <cell r="A204" t="str">
            <v>Addition/Deletion 5</v>
          </cell>
          <cell r="B204">
            <v>0</v>
          </cell>
          <cell r="C204">
            <v>1</v>
          </cell>
          <cell r="D204">
            <v>0</v>
          </cell>
          <cell r="E204">
            <v>0</v>
          </cell>
          <cell r="F204">
            <v>0</v>
          </cell>
          <cell r="G204">
            <v>1</v>
          </cell>
          <cell r="H204">
            <v>0</v>
          </cell>
          <cell r="I204">
            <v>0</v>
          </cell>
          <cell r="J204">
            <v>0</v>
          </cell>
          <cell r="K204">
            <v>1</v>
          </cell>
          <cell r="L204">
            <v>0</v>
          </cell>
          <cell r="M204">
            <v>0</v>
          </cell>
          <cell r="N204">
            <v>0</v>
          </cell>
          <cell r="O204">
            <v>1</v>
          </cell>
          <cell r="P204">
            <v>0</v>
          </cell>
          <cell r="Q204">
            <v>0</v>
          </cell>
          <cell r="R204">
            <v>0</v>
          </cell>
          <cell r="S204">
            <v>1</v>
          </cell>
          <cell r="T204">
            <v>0</v>
          </cell>
          <cell r="U204">
            <v>0</v>
          </cell>
          <cell r="V204">
            <v>0</v>
          </cell>
          <cell r="W204">
            <v>1</v>
          </cell>
          <cell r="X204">
            <v>0</v>
          </cell>
          <cell r="Y204">
            <v>0</v>
          </cell>
          <cell r="Z204">
            <v>0</v>
          </cell>
          <cell r="AA204">
            <v>1</v>
          </cell>
          <cell r="AB204">
            <v>0</v>
          </cell>
          <cell r="AC204">
            <v>0</v>
          </cell>
          <cell r="AD204">
            <v>0</v>
          </cell>
          <cell r="AE204">
            <v>1</v>
          </cell>
          <cell r="AF204">
            <v>0</v>
          </cell>
          <cell r="AG204">
            <v>0</v>
          </cell>
          <cell r="AH204">
            <v>0</v>
          </cell>
          <cell r="AI204">
            <v>1</v>
          </cell>
          <cell r="AJ204">
            <v>0</v>
          </cell>
          <cell r="AK204">
            <v>0</v>
          </cell>
          <cell r="AL204">
            <v>0</v>
          </cell>
          <cell r="AM204">
            <v>1</v>
          </cell>
          <cell r="AN204">
            <v>0</v>
          </cell>
          <cell r="AO204">
            <v>0</v>
          </cell>
          <cell r="AP204">
            <v>0</v>
          </cell>
          <cell r="AQ204">
            <v>1</v>
          </cell>
          <cell r="AR204">
            <v>0</v>
          </cell>
          <cell r="AS204">
            <v>0</v>
          </cell>
          <cell r="AT204">
            <v>0</v>
          </cell>
          <cell r="AU204">
            <v>1</v>
          </cell>
          <cell r="AV204">
            <v>0</v>
          </cell>
          <cell r="AW204">
            <v>0</v>
          </cell>
        </row>
        <row r="205">
          <cell r="A205" t="str">
            <v>Total</v>
          </cell>
          <cell r="B205">
            <v>1</v>
          </cell>
          <cell r="D205">
            <v>0.99999999999999989</v>
          </cell>
          <cell r="E205">
            <v>45728.159220000001</v>
          </cell>
          <cell r="F205">
            <v>1</v>
          </cell>
          <cell r="H205">
            <v>1.0001961883408073</v>
          </cell>
          <cell r="I205">
            <v>47168.252045964124</v>
          </cell>
          <cell r="J205">
            <v>1</v>
          </cell>
          <cell r="L205">
            <v>0.99988228699551562</v>
          </cell>
          <cell r="M205">
            <v>48096.337769058293</v>
          </cell>
          <cell r="N205">
            <v>1</v>
          </cell>
          <cell r="P205">
            <v>0.99988228699551562</v>
          </cell>
          <cell r="Q205">
            <v>48577.281149103132</v>
          </cell>
          <cell r="R205">
            <v>1</v>
          </cell>
          <cell r="T205">
            <v>0.99988228699551562</v>
          </cell>
          <cell r="U205">
            <v>49063.223940582968</v>
          </cell>
          <cell r="V205">
            <v>1</v>
          </cell>
          <cell r="X205">
            <v>0.99988228699551562</v>
          </cell>
          <cell r="Y205">
            <v>49063.223940582968</v>
          </cell>
          <cell r="Z205">
            <v>1</v>
          </cell>
          <cell r="AB205">
            <v>0.99988228699551562</v>
          </cell>
          <cell r="AC205">
            <v>49063.223940582968</v>
          </cell>
          <cell r="AD205">
            <v>1</v>
          </cell>
          <cell r="AF205">
            <v>0.99988228699551562</v>
          </cell>
          <cell r="AG205">
            <v>49063.223940582968</v>
          </cell>
          <cell r="AH205">
            <v>1</v>
          </cell>
          <cell r="AJ205">
            <v>0.99988228699551562</v>
          </cell>
          <cell r="AK205">
            <v>49063.223940582968</v>
          </cell>
          <cell r="AL205">
            <v>1</v>
          </cell>
          <cell r="AN205">
            <v>0.99988228699551562</v>
          </cell>
          <cell r="AO205">
            <v>49063.223940582968</v>
          </cell>
          <cell r="AP205">
            <v>1</v>
          </cell>
          <cell r="AR205">
            <v>0.99988228699551562</v>
          </cell>
          <cell r="AS205">
            <v>49063.223940582968</v>
          </cell>
          <cell r="AT205">
            <v>1</v>
          </cell>
          <cell r="AV205">
            <v>0.99988228699551562</v>
          </cell>
          <cell r="AW205">
            <v>49063.223940582968</v>
          </cell>
        </row>
        <row r="208">
          <cell r="A208" t="str">
            <v>Leis. Grp</v>
          </cell>
          <cell r="B208" t="str">
            <v>1997(Historical)</v>
          </cell>
          <cell r="F208">
            <v>1999</v>
          </cell>
          <cell r="J208">
            <v>2000</v>
          </cell>
          <cell r="N208">
            <v>2001</v>
          </cell>
          <cell r="R208">
            <v>2002</v>
          </cell>
          <cell r="V208">
            <v>2003</v>
          </cell>
          <cell r="Z208">
            <v>2004</v>
          </cell>
          <cell r="AD208">
            <v>2005</v>
          </cell>
          <cell r="AH208">
            <v>2006</v>
          </cell>
          <cell r="AL208">
            <v>2007</v>
          </cell>
          <cell r="AP208">
            <v>2008</v>
          </cell>
          <cell r="AT208">
            <v>2009</v>
          </cell>
        </row>
        <row r="209">
          <cell r="A209" t="str">
            <v>Property</v>
          </cell>
          <cell r="B209" t="str">
            <v>Fair Share</v>
          </cell>
          <cell r="C209" t="str">
            <v>Penetration</v>
          </cell>
          <cell r="D209" t="str">
            <v>Mkt. Share</v>
          </cell>
          <cell r="E209" t="str">
            <v>Rmnights</v>
          </cell>
          <cell r="F209" t="str">
            <v>Fair Share</v>
          </cell>
          <cell r="G209" t="str">
            <v>Penetration</v>
          </cell>
          <cell r="H209" t="str">
            <v>Mkt. Share</v>
          </cell>
          <cell r="I209" t="str">
            <v>Rmnights</v>
          </cell>
          <cell r="J209" t="str">
            <v>Fair Share</v>
          </cell>
          <cell r="K209" t="str">
            <v>Penetration</v>
          </cell>
          <cell r="L209" t="str">
            <v>Mkt. Share</v>
          </cell>
          <cell r="M209" t="str">
            <v>Rmnights</v>
          </cell>
          <cell r="N209" t="str">
            <v>Fair Share</v>
          </cell>
          <cell r="O209" t="str">
            <v>Penetration</v>
          </cell>
          <cell r="P209" t="str">
            <v>Mkt. Share</v>
          </cell>
          <cell r="Q209" t="str">
            <v>Rmnights</v>
          </cell>
          <cell r="R209" t="str">
            <v>Fair Share</v>
          </cell>
          <cell r="S209" t="str">
            <v>Penetration</v>
          </cell>
          <cell r="T209" t="str">
            <v>Mkt. Share</v>
          </cell>
          <cell r="U209" t="str">
            <v>Rmnights</v>
          </cell>
          <cell r="V209" t="str">
            <v>Fair Share</v>
          </cell>
          <cell r="W209" t="str">
            <v>Penetration</v>
          </cell>
          <cell r="X209" t="str">
            <v>Mkt. Share</v>
          </cell>
          <cell r="Y209" t="str">
            <v>Rmnights</v>
          </cell>
          <cell r="Z209" t="str">
            <v>Fair Share</v>
          </cell>
          <cell r="AA209" t="str">
            <v>Penetration</v>
          </cell>
          <cell r="AB209" t="str">
            <v>Mkt. Share</v>
          </cell>
          <cell r="AC209" t="str">
            <v>Rmnights</v>
          </cell>
          <cell r="AD209" t="str">
            <v>Fair Share</v>
          </cell>
          <cell r="AE209" t="str">
            <v>Penetration</v>
          </cell>
          <cell r="AF209" t="str">
            <v>Mkt. Share</v>
          </cell>
          <cell r="AG209" t="str">
            <v>Rmnights</v>
          </cell>
          <cell r="AH209" t="str">
            <v>Fair Share</v>
          </cell>
          <cell r="AI209" t="str">
            <v>Penetration</v>
          </cell>
          <cell r="AJ209" t="str">
            <v>Mkt. Share</v>
          </cell>
          <cell r="AK209" t="str">
            <v>Rmnights</v>
          </cell>
          <cell r="AL209" t="str">
            <v>Fair Share</v>
          </cell>
          <cell r="AM209" t="str">
            <v>Penetration</v>
          </cell>
          <cell r="AN209" t="str">
            <v>Mkt. Share</v>
          </cell>
          <cell r="AO209" t="str">
            <v>Rmnights</v>
          </cell>
          <cell r="AP209" t="str">
            <v>Fair Share</v>
          </cell>
          <cell r="AQ209" t="str">
            <v>Penetration</v>
          </cell>
          <cell r="AR209" t="str">
            <v>Mkt. Share</v>
          </cell>
          <cell r="AS209" t="str">
            <v>Rmnights</v>
          </cell>
          <cell r="AT209" t="str">
            <v>Fair Share</v>
          </cell>
          <cell r="AU209" t="str">
            <v>Penetration</v>
          </cell>
          <cell r="AV209" t="str">
            <v>Mkt. Share</v>
          </cell>
          <cell r="AW209" t="str">
            <v>Rmnights</v>
          </cell>
        </row>
        <row r="210">
          <cell r="A210" t="str">
            <v>Northeast Atlanta Hilton</v>
          </cell>
          <cell r="B210">
            <v>0.15768115942028985</v>
          </cell>
          <cell r="C210">
            <v>0.68764611075479387</v>
          </cell>
          <cell r="D210">
            <v>0.10842883601466893</v>
          </cell>
          <cell r="E210">
            <v>4783.7075199999999</v>
          </cell>
          <cell r="F210">
            <v>0.15246636771300448</v>
          </cell>
          <cell r="G210">
            <v>1.05</v>
          </cell>
          <cell r="H210">
            <v>0.1600896860986547</v>
          </cell>
          <cell r="I210">
            <v>7728.0094170403581</v>
          </cell>
          <cell r="J210">
            <v>0.15246636771300448</v>
          </cell>
          <cell r="K210">
            <v>1.1499999999999999</v>
          </cell>
          <cell r="L210">
            <v>0.17533632286995515</v>
          </cell>
          <cell r="M210">
            <v>8675.6412556053801</v>
          </cell>
          <cell r="N210">
            <v>0.15246636771300448</v>
          </cell>
          <cell r="O210">
            <v>1.1499999999999999</v>
          </cell>
          <cell r="P210">
            <v>0.17533632286995515</v>
          </cell>
          <cell r="Q210">
            <v>8805.7408071748869</v>
          </cell>
          <cell r="R210">
            <v>0.15246636771300448</v>
          </cell>
          <cell r="S210">
            <v>1.1499999999999999</v>
          </cell>
          <cell r="T210">
            <v>0.17533632286995515</v>
          </cell>
          <cell r="U210">
            <v>8937.769058295964</v>
          </cell>
          <cell r="V210">
            <v>0.15246636771300448</v>
          </cell>
          <cell r="W210">
            <v>1.1499999999999999</v>
          </cell>
          <cell r="X210">
            <v>0.17533632286995515</v>
          </cell>
          <cell r="Y210">
            <v>8937.769058295964</v>
          </cell>
          <cell r="Z210">
            <v>0.15246636771300448</v>
          </cell>
          <cell r="AA210">
            <v>1.1499999999999999</v>
          </cell>
          <cell r="AB210">
            <v>0.17533632286995515</v>
          </cell>
          <cell r="AC210">
            <v>8937.769058295964</v>
          </cell>
          <cell r="AD210">
            <v>0.15246636771300448</v>
          </cell>
          <cell r="AE210">
            <v>1.1499999999999999</v>
          </cell>
          <cell r="AF210">
            <v>0.17533632286995515</v>
          </cell>
          <cell r="AG210">
            <v>8937.769058295964</v>
          </cell>
          <cell r="AH210">
            <v>0.15246636771300448</v>
          </cell>
          <cell r="AI210">
            <v>1.1499999999999999</v>
          </cell>
          <cell r="AJ210">
            <v>0.17533632286995515</v>
          </cell>
          <cell r="AK210">
            <v>8937.769058295964</v>
          </cell>
          <cell r="AL210">
            <v>0.15246636771300448</v>
          </cell>
          <cell r="AM210">
            <v>1.1499999999999999</v>
          </cell>
          <cell r="AN210">
            <v>0.17533632286995515</v>
          </cell>
          <cell r="AO210">
            <v>8937.769058295964</v>
          </cell>
          <cell r="AP210">
            <v>0.15246636771300448</v>
          </cell>
          <cell r="AQ210">
            <v>1.1499999999999999</v>
          </cell>
          <cell r="AR210">
            <v>0.17533632286995515</v>
          </cell>
          <cell r="AS210">
            <v>8937.769058295964</v>
          </cell>
          <cell r="AT210">
            <v>0.15246636771300448</v>
          </cell>
          <cell r="AU210">
            <v>1.1499999999999999</v>
          </cell>
          <cell r="AV210">
            <v>0.17533632286995515</v>
          </cell>
          <cell r="AW210">
            <v>8937.769058295964</v>
          </cell>
        </row>
        <row r="211">
          <cell r="A211" t="str">
            <v>Holiday Inn Select</v>
          </cell>
          <cell r="B211">
            <v>0.14260869565217391</v>
          </cell>
          <cell r="C211">
            <v>0.80918011123602873</v>
          </cell>
          <cell r="D211">
            <v>0.11539612021105104</v>
          </cell>
          <cell r="E211">
            <v>5091.0929999999998</v>
          </cell>
          <cell r="F211">
            <v>0.13789237668161436</v>
          </cell>
          <cell r="G211">
            <v>0.77</v>
          </cell>
          <cell r="H211">
            <v>0.10617713004484305</v>
          </cell>
          <cell r="I211">
            <v>5125.4885986547088</v>
          </cell>
          <cell r="J211">
            <v>0.13789237668161436</v>
          </cell>
          <cell r="K211">
            <v>0.75</v>
          </cell>
          <cell r="L211">
            <v>0.10341928251121077</v>
          </cell>
          <cell r="M211">
            <v>5117.186098654709</v>
          </cell>
          <cell r="N211">
            <v>0.13789237668161436</v>
          </cell>
          <cell r="O211">
            <v>0.75</v>
          </cell>
          <cell r="P211">
            <v>0.10341928251121077</v>
          </cell>
          <cell r="Q211">
            <v>5193.9232062780275</v>
          </cell>
          <cell r="R211">
            <v>0.13789237668161436</v>
          </cell>
          <cell r="S211">
            <v>0.75</v>
          </cell>
          <cell r="T211">
            <v>0.10341928251121077</v>
          </cell>
          <cell r="U211">
            <v>5271.7979260089687</v>
          </cell>
          <cell r="V211">
            <v>0.13789237668161436</v>
          </cell>
          <cell r="W211">
            <v>0.75</v>
          </cell>
          <cell r="X211">
            <v>0.10341928251121077</v>
          </cell>
          <cell r="Y211">
            <v>5271.7979260089687</v>
          </cell>
          <cell r="Z211">
            <v>0.13789237668161436</v>
          </cell>
          <cell r="AA211">
            <v>0.75</v>
          </cell>
          <cell r="AB211">
            <v>0.10341928251121077</v>
          </cell>
          <cell r="AC211">
            <v>5271.7979260089687</v>
          </cell>
          <cell r="AD211">
            <v>0.13789237668161436</v>
          </cell>
          <cell r="AE211">
            <v>0.75</v>
          </cell>
          <cell r="AF211">
            <v>0.10341928251121077</v>
          </cell>
          <cell r="AG211">
            <v>5271.7979260089687</v>
          </cell>
          <cell r="AH211">
            <v>0.13789237668161436</v>
          </cell>
          <cell r="AI211">
            <v>0.75</v>
          </cell>
          <cell r="AJ211">
            <v>0.10341928251121077</v>
          </cell>
          <cell r="AK211">
            <v>5271.7979260089687</v>
          </cell>
          <cell r="AL211">
            <v>0.13789237668161436</v>
          </cell>
          <cell r="AM211">
            <v>0.75</v>
          </cell>
          <cell r="AN211">
            <v>0.10341928251121077</v>
          </cell>
          <cell r="AO211">
            <v>5271.7979260089687</v>
          </cell>
          <cell r="AP211">
            <v>0.13789237668161436</v>
          </cell>
          <cell r="AQ211">
            <v>0.75</v>
          </cell>
          <cell r="AR211">
            <v>0.10341928251121077</v>
          </cell>
          <cell r="AS211">
            <v>5271.7979260089687</v>
          </cell>
          <cell r="AT211">
            <v>0.13789237668161436</v>
          </cell>
          <cell r="AU211">
            <v>0.75</v>
          </cell>
          <cell r="AV211">
            <v>0.10341928251121077</v>
          </cell>
          <cell r="AW211">
            <v>5271.7979260089687</v>
          </cell>
        </row>
        <row r="212">
          <cell r="A212" t="str">
            <v>Marriott Norcross</v>
          </cell>
          <cell r="B212">
            <v>0.12869565217391304</v>
          </cell>
          <cell r="C212">
            <v>1.0418015541486791</v>
          </cell>
          <cell r="D212">
            <v>0.13407533044696043</v>
          </cell>
          <cell r="E212">
            <v>5915.1900000000005</v>
          </cell>
          <cell r="F212">
            <v>0.12443946188340807</v>
          </cell>
          <cell r="G212">
            <v>0.97</v>
          </cell>
          <cell r="H212">
            <v>0.12070627802690582</v>
          </cell>
          <cell r="I212">
            <v>5826.8541591928251</v>
          </cell>
          <cell r="J212">
            <v>0.12443946188340807</v>
          </cell>
          <cell r="K212">
            <v>0.93</v>
          </cell>
          <cell r="L212">
            <v>0.11572869955156952</v>
          </cell>
          <cell r="M212">
            <v>5726.2560538116595</v>
          </cell>
          <cell r="N212">
            <v>0.12443946188340807</v>
          </cell>
          <cell r="O212">
            <v>0.93</v>
          </cell>
          <cell r="P212">
            <v>0.11572869955156952</v>
          </cell>
          <cell r="Q212">
            <v>5812.1267488789244</v>
          </cell>
          <cell r="R212">
            <v>0.12443946188340807</v>
          </cell>
          <cell r="S212">
            <v>0.93</v>
          </cell>
          <cell r="T212">
            <v>0.11572869955156952</v>
          </cell>
          <cell r="U212">
            <v>5899.2704596412559</v>
          </cell>
          <cell r="V212">
            <v>0.12443946188340807</v>
          </cell>
          <cell r="W212">
            <v>0.93</v>
          </cell>
          <cell r="X212">
            <v>0.11572869955156952</v>
          </cell>
          <cell r="Y212">
            <v>5899.2704596412559</v>
          </cell>
          <cell r="Z212">
            <v>0.12443946188340807</v>
          </cell>
          <cell r="AA212">
            <v>0.93</v>
          </cell>
          <cell r="AB212">
            <v>0.11572869955156952</v>
          </cell>
          <cell r="AC212">
            <v>5899.2704596412559</v>
          </cell>
          <cell r="AD212">
            <v>0.12443946188340807</v>
          </cell>
          <cell r="AE212">
            <v>0.93</v>
          </cell>
          <cell r="AF212">
            <v>0.11572869955156952</v>
          </cell>
          <cell r="AG212">
            <v>5899.2704596412559</v>
          </cell>
          <cell r="AH212">
            <v>0.12443946188340807</v>
          </cell>
          <cell r="AI212">
            <v>0.93</v>
          </cell>
          <cell r="AJ212">
            <v>0.11572869955156952</v>
          </cell>
          <cell r="AK212">
            <v>5899.2704596412559</v>
          </cell>
          <cell r="AL212">
            <v>0.12443946188340807</v>
          </cell>
          <cell r="AM212">
            <v>0.93</v>
          </cell>
          <cell r="AN212">
            <v>0.11572869955156952</v>
          </cell>
          <cell r="AO212">
            <v>5899.2704596412559</v>
          </cell>
          <cell r="AP212">
            <v>0.12443946188340807</v>
          </cell>
          <cell r="AQ212">
            <v>0.93</v>
          </cell>
          <cell r="AR212">
            <v>0.11572869955156952</v>
          </cell>
          <cell r="AS212">
            <v>5899.2704596412559</v>
          </cell>
          <cell r="AT212">
            <v>0.12443946188340807</v>
          </cell>
          <cell r="AU212">
            <v>0.93</v>
          </cell>
          <cell r="AV212">
            <v>0.11572869955156952</v>
          </cell>
          <cell r="AW212">
            <v>5899.2704596412559</v>
          </cell>
        </row>
        <row r="213">
          <cell r="A213" t="str">
            <v>Marriott Gwinnett Place</v>
          </cell>
          <cell r="B213">
            <v>0.24695652173913044</v>
          </cell>
          <cell r="C213">
            <v>1.6740181137210968</v>
          </cell>
          <cell r="D213">
            <v>0.41340969069286215</v>
          </cell>
          <cell r="E213">
            <v>18238.977000000003</v>
          </cell>
          <cell r="F213">
            <v>0.23878923766816143</v>
          </cell>
          <cell r="G213">
            <v>1.56</v>
          </cell>
          <cell r="H213">
            <v>0.37251121076233185</v>
          </cell>
          <cell r="I213">
            <v>17982.233677130047</v>
          </cell>
          <cell r="J213">
            <v>0.23878923766816143</v>
          </cell>
          <cell r="K213">
            <v>1.52</v>
          </cell>
          <cell r="L213">
            <v>0.36295964125560537</v>
          </cell>
          <cell r="M213">
            <v>17959.243049327353</v>
          </cell>
          <cell r="N213">
            <v>0.23878923766816143</v>
          </cell>
          <cell r="O213">
            <v>1.52</v>
          </cell>
          <cell r="P213">
            <v>0.36295964125560537</v>
          </cell>
          <cell r="Q213">
            <v>18228.559103139014</v>
          </cell>
          <cell r="R213">
            <v>0.23878923766816143</v>
          </cell>
          <cell r="S213">
            <v>1.52</v>
          </cell>
          <cell r="T213">
            <v>0.36295964125560537</v>
          </cell>
          <cell r="U213">
            <v>18501.867713004485</v>
          </cell>
          <cell r="V213">
            <v>0.23878923766816143</v>
          </cell>
          <cell r="W213">
            <v>1.52</v>
          </cell>
          <cell r="X213">
            <v>0.36295964125560537</v>
          </cell>
          <cell r="Y213">
            <v>18501.867713004485</v>
          </cell>
          <cell r="Z213">
            <v>0.23878923766816143</v>
          </cell>
          <cell r="AA213">
            <v>1.52</v>
          </cell>
          <cell r="AB213">
            <v>0.36295964125560537</v>
          </cell>
          <cell r="AC213">
            <v>18501.867713004485</v>
          </cell>
          <cell r="AD213">
            <v>0.23878923766816143</v>
          </cell>
          <cell r="AE213">
            <v>1.52</v>
          </cell>
          <cell r="AF213">
            <v>0.36295964125560537</v>
          </cell>
          <cell r="AG213">
            <v>18501.867713004485</v>
          </cell>
          <cell r="AH213">
            <v>0.23878923766816143</v>
          </cell>
          <cell r="AI213">
            <v>1.52</v>
          </cell>
          <cell r="AJ213">
            <v>0.36295964125560537</v>
          </cell>
          <cell r="AK213">
            <v>18501.867713004485</v>
          </cell>
          <cell r="AL213">
            <v>0.23878923766816143</v>
          </cell>
          <cell r="AM213">
            <v>1.52</v>
          </cell>
          <cell r="AN213">
            <v>0.36295964125560537</v>
          </cell>
          <cell r="AO213">
            <v>18501.867713004485</v>
          </cell>
          <cell r="AP213">
            <v>0.23878923766816143</v>
          </cell>
          <cell r="AQ213">
            <v>1.52</v>
          </cell>
          <cell r="AR213">
            <v>0.36295964125560537</v>
          </cell>
          <cell r="AS213">
            <v>18501.867713004485</v>
          </cell>
          <cell r="AT213">
            <v>0.23878923766816143</v>
          </cell>
          <cell r="AU213">
            <v>1.52</v>
          </cell>
          <cell r="AV213">
            <v>0.36295964125560537</v>
          </cell>
          <cell r="AW213">
            <v>18501.867713004485</v>
          </cell>
        </row>
        <row r="214">
          <cell r="A214" t="str">
            <v>Hampton Inn Norcross</v>
          </cell>
          <cell r="B214">
            <v>8.6376811594202893E-2</v>
          </cell>
          <cell r="C214">
            <v>1.3871659049760492</v>
          </cell>
          <cell r="D214">
            <v>0.11981896802401816</v>
          </cell>
          <cell r="E214">
            <v>5286.2219999999998</v>
          </cell>
          <cell r="F214">
            <v>8.3520179372197315E-2</v>
          </cell>
          <cell r="G214">
            <v>1.2</v>
          </cell>
          <cell r="H214">
            <v>0.10022421524663677</v>
          </cell>
          <cell r="I214">
            <v>4838.1235426008971</v>
          </cell>
          <cell r="J214">
            <v>8.3520179372197315E-2</v>
          </cell>
          <cell r="K214">
            <v>1.23</v>
          </cell>
          <cell r="L214">
            <v>0.1027298206278027</v>
          </cell>
          <cell r="M214">
            <v>5083.0715246636773</v>
          </cell>
          <cell r="N214">
            <v>8.3520179372197315E-2</v>
          </cell>
          <cell r="O214">
            <v>1.23</v>
          </cell>
          <cell r="P214">
            <v>0.1027298206278027</v>
          </cell>
          <cell r="Q214">
            <v>5159.2970515695069</v>
          </cell>
          <cell r="R214">
            <v>8.3520179372197315E-2</v>
          </cell>
          <cell r="S214">
            <v>1.23</v>
          </cell>
          <cell r="T214">
            <v>0.1027298206278027</v>
          </cell>
          <cell r="U214">
            <v>5236.6526065022426</v>
          </cell>
          <cell r="V214">
            <v>8.3520179372197315E-2</v>
          </cell>
          <cell r="W214">
            <v>1.23</v>
          </cell>
          <cell r="X214">
            <v>0.1027298206278027</v>
          </cell>
          <cell r="Y214">
            <v>5236.6526065022426</v>
          </cell>
          <cell r="Z214">
            <v>8.3520179372197315E-2</v>
          </cell>
          <cell r="AA214">
            <v>1.23</v>
          </cell>
          <cell r="AB214">
            <v>0.1027298206278027</v>
          </cell>
          <cell r="AC214">
            <v>5236.6526065022426</v>
          </cell>
          <cell r="AD214">
            <v>8.3520179372197315E-2</v>
          </cell>
          <cell r="AE214">
            <v>1.23</v>
          </cell>
          <cell r="AF214">
            <v>0.1027298206278027</v>
          </cell>
          <cell r="AG214">
            <v>5236.6526065022426</v>
          </cell>
          <cell r="AH214">
            <v>8.3520179372197315E-2</v>
          </cell>
          <cell r="AI214">
            <v>1.23</v>
          </cell>
          <cell r="AJ214">
            <v>0.1027298206278027</v>
          </cell>
          <cell r="AK214">
            <v>5236.6526065022426</v>
          </cell>
          <cell r="AL214">
            <v>8.3520179372197315E-2</v>
          </cell>
          <cell r="AM214">
            <v>1.23</v>
          </cell>
          <cell r="AN214">
            <v>0.1027298206278027</v>
          </cell>
          <cell r="AO214">
            <v>5236.6526065022426</v>
          </cell>
          <cell r="AP214">
            <v>8.3520179372197315E-2</v>
          </cell>
          <cell r="AQ214">
            <v>1.23</v>
          </cell>
          <cell r="AR214">
            <v>0.1027298206278027</v>
          </cell>
          <cell r="AS214">
            <v>5236.6526065022426</v>
          </cell>
          <cell r="AT214">
            <v>8.3520179372197315E-2</v>
          </cell>
          <cell r="AU214">
            <v>1.23</v>
          </cell>
          <cell r="AV214">
            <v>0.1027298206278027</v>
          </cell>
          <cell r="AW214">
            <v>5236.6526065022426</v>
          </cell>
        </row>
        <row r="215">
          <cell r="A215" t="str">
            <v>Marriott Courtyard Norcross</v>
          </cell>
          <cell r="B215">
            <v>7.594202898550724E-2</v>
          </cell>
          <cell r="C215">
            <v>0.49949389582470899</v>
          </cell>
          <cell r="D215">
            <v>3.7932579914803984E-2</v>
          </cell>
          <cell r="E215">
            <v>1673.5249999999996</v>
          </cell>
          <cell r="F215">
            <v>7.3430493273542605E-2</v>
          </cell>
          <cell r="G215">
            <v>0.48</v>
          </cell>
          <cell r="H215">
            <v>3.5246636771300452E-2</v>
          </cell>
          <cell r="I215">
            <v>1701.4608968609866</v>
          </cell>
          <cell r="J215">
            <v>7.3430493273542605E-2</v>
          </cell>
          <cell r="K215">
            <v>0.45</v>
          </cell>
          <cell r="L215">
            <v>3.3043721973094173E-2</v>
          </cell>
          <cell r="M215">
            <v>1635.0033632286998</v>
          </cell>
          <cell r="N215">
            <v>7.3430493273542605E-2</v>
          </cell>
          <cell r="O215">
            <v>0.45</v>
          </cell>
          <cell r="P215">
            <v>3.3043721973094173E-2</v>
          </cell>
          <cell r="Q215">
            <v>1659.5218049327354</v>
          </cell>
          <cell r="R215">
            <v>7.3430493273542605E-2</v>
          </cell>
          <cell r="S215">
            <v>0.45</v>
          </cell>
          <cell r="T215">
            <v>3.3043721973094173E-2</v>
          </cell>
          <cell r="U215">
            <v>1684.4037275784754</v>
          </cell>
          <cell r="V215">
            <v>7.3430493273542605E-2</v>
          </cell>
          <cell r="W215">
            <v>0.45</v>
          </cell>
          <cell r="X215">
            <v>3.3043721973094173E-2</v>
          </cell>
          <cell r="Y215">
            <v>1684.4037275784754</v>
          </cell>
          <cell r="Z215">
            <v>7.3430493273542605E-2</v>
          </cell>
          <cell r="AA215">
            <v>0.45</v>
          </cell>
          <cell r="AB215">
            <v>3.3043721973094173E-2</v>
          </cell>
          <cell r="AC215">
            <v>1684.4037275784754</v>
          </cell>
          <cell r="AD215">
            <v>7.3430493273542605E-2</v>
          </cell>
          <cell r="AE215">
            <v>0.45</v>
          </cell>
          <cell r="AF215">
            <v>3.3043721973094173E-2</v>
          </cell>
          <cell r="AG215">
            <v>1684.4037275784754</v>
          </cell>
          <cell r="AH215">
            <v>7.3430493273542605E-2</v>
          </cell>
          <cell r="AI215">
            <v>0.45</v>
          </cell>
          <cell r="AJ215">
            <v>3.3043721973094173E-2</v>
          </cell>
          <cell r="AK215">
            <v>1684.4037275784754</v>
          </cell>
          <cell r="AL215">
            <v>7.3430493273542605E-2</v>
          </cell>
          <cell r="AM215">
            <v>0.45</v>
          </cell>
          <cell r="AN215">
            <v>3.3043721973094173E-2</v>
          </cell>
          <cell r="AO215">
            <v>1684.4037275784754</v>
          </cell>
          <cell r="AP215">
            <v>7.3430493273542605E-2</v>
          </cell>
          <cell r="AQ215">
            <v>0.45</v>
          </cell>
          <cell r="AR215">
            <v>3.3043721973094173E-2</v>
          </cell>
          <cell r="AS215">
            <v>1684.4037275784754</v>
          </cell>
          <cell r="AT215">
            <v>7.3430493273542605E-2</v>
          </cell>
          <cell r="AU215">
            <v>0.45</v>
          </cell>
          <cell r="AV215">
            <v>3.3043721973094173E-2</v>
          </cell>
          <cell r="AW215">
            <v>1684.4037275784754</v>
          </cell>
        </row>
        <row r="216">
          <cell r="A216" t="str">
            <v>Homewood Suites Norcross</v>
          </cell>
          <cell r="B216">
            <v>5.3333333333333337E-2</v>
          </cell>
          <cell r="C216">
            <v>0.64220643748891149</v>
          </cell>
          <cell r="D216">
            <v>3.4251009999408617E-2</v>
          </cell>
          <cell r="E216">
            <v>1511.0999999999997</v>
          </cell>
          <cell r="F216">
            <v>5.1569506726457402E-2</v>
          </cell>
          <cell r="G216">
            <v>0.55000000000000004</v>
          </cell>
          <cell r="H216">
            <v>2.8363228699551574E-2</v>
          </cell>
          <cell r="I216">
            <v>1369.1781390134531</v>
          </cell>
          <cell r="J216">
            <v>5.1569506726457402E-2</v>
          </cell>
          <cell r="K216">
            <v>0.54</v>
          </cell>
          <cell r="L216">
            <v>2.7847533632286998E-2</v>
          </cell>
          <cell r="M216">
            <v>1377.8959641255606</v>
          </cell>
          <cell r="N216">
            <v>5.1569506726457402E-2</v>
          </cell>
          <cell r="O216">
            <v>0.54</v>
          </cell>
          <cell r="P216">
            <v>2.7847533632286998E-2</v>
          </cell>
          <cell r="Q216">
            <v>1398.5588340807176</v>
          </cell>
          <cell r="R216">
            <v>5.1569506726457402E-2</v>
          </cell>
          <cell r="S216">
            <v>0.54</v>
          </cell>
          <cell r="T216">
            <v>2.7847533632286998E-2</v>
          </cell>
          <cell r="U216">
            <v>1419.5280269058296</v>
          </cell>
          <cell r="V216">
            <v>5.1569506726457402E-2</v>
          </cell>
          <cell r="W216">
            <v>0.54</v>
          </cell>
          <cell r="X216">
            <v>2.7847533632286998E-2</v>
          </cell>
          <cell r="Y216">
            <v>1419.5280269058296</v>
          </cell>
          <cell r="Z216">
            <v>5.1569506726457402E-2</v>
          </cell>
          <cell r="AA216">
            <v>0.54</v>
          </cell>
          <cell r="AB216">
            <v>2.7847533632286998E-2</v>
          </cell>
          <cell r="AC216">
            <v>1419.5280269058296</v>
          </cell>
          <cell r="AD216">
            <v>5.1569506726457402E-2</v>
          </cell>
          <cell r="AE216">
            <v>0.54</v>
          </cell>
          <cell r="AF216">
            <v>2.7847533632286998E-2</v>
          </cell>
          <cell r="AG216">
            <v>1419.5280269058296</v>
          </cell>
          <cell r="AH216">
            <v>5.1569506726457402E-2</v>
          </cell>
          <cell r="AI216">
            <v>0.54</v>
          </cell>
          <cell r="AJ216">
            <v>2.7847533632286998E-2</v>
          </cell>
          <cell r="AK216">
            <v>1419.5280269058296</v>
          </cell>
          <cell r="AL216">
            <v>5.1569506726457402E-2</v>
          </cell>
          <cell r="AM216">
            <v>0.54</v>
          </cell>
          <cell r="AN216">
            <v>2.7847533632286998E-2</v>
          </cell>
          <cell r="AO216">
            <v>1419.5280269058296</v>
          </cell>
          <cell r="AP216">
            <v>5.1569506726457402E-2</v>
          </cell>
          <cell r="AQ216">
            <v>0.54</v>
          </cell>
          <cell r="AR216">
            <v>2.7847533632286998E-2</v>
          </cell>
          <cell r="AS216">
            <v>1419.5280269058296</v>
          </cell>
          <cell r="AT216">
            <v>5.1569506726457402E-2</v>
          </cell>
          <cell r="AU216">
            <v>0.54</v>
          </cell>
          <cell r="AV216">
            <v>2.7847533632286998E-2</v>
          </cell>
          <cell r="AW216">
            <v>1419.5280269058296</v>
          </cell>
        </row>
        <row r="217">
          <cell r="A217" t="str">
            <v>Amerisuites</v>
          </cell>
          <cell r="B217">
            <v>7.4202898550724636E-2</v>
          </cell>
          <cell r="C217">
            <v>0.39245948957655719</v>
          </cell>
          <cell r="D217">
            <v>2.9121631690318447E-2</v>
          </cell>
          <cell r="E217">
            <v>1284.8000000000002</v>
          </cell>
          <cell r="F217">
            <v>7.1748878923766815E-2</v>
          </cell>
          <cell r="G217">
            <v>0.6</v>
          </cell>
          <cell r="H217">
            <v>4.3049327354260085E-2</v>
          </cell>
          <cell r="I217">
            <v>2078.1201793721971</v>
          </cell>
          <cell r="J217">
            <v>7.1748878923766815E-2</v>
          </cell>
          <cell r="K217">
            <v>0.6</v>
          </cell>
          <cell r="L217">
            <v>4.3049327354260085E-2</v>
          </cell>
          <cell r="M217">
            <v>2130.0807174887891</v>
          </cell>
          <cell r="N217">
            <v>7.1748878923766815E-2</v>
          </cell>
          <cell r="O217">
            <v>0.6</v>
          </cell>
          <cell r="P217">
            <v>4.3049327354260085E-2</v>
          </cell>
          <cell r="Q217">
            <v>2162.0233183856499</v>
          </cell>
          <cell r="R217">
            <v>7.1748878923766815E-2</v>
          </cell>
          <cell r="S217">
            <v>0.6</v>
          </cell>
          <cell r="T217">
            <v>4.3049327354260085E-2</v>
          </cell>
          <cell r="U217">
            <v>2194.4394618834076</v>
          </cell>
          <cell r="V217">
            <v>7.1748878923766815E-2</v>
          </cell>
          <cell r="W217">
            <v>0.6</v>
          </cell>
          <cell r="X217">
            <v>4.3049327354260085E-2</v>
          </cell>
          <cell r="Y217">
            <v>2194.4394618834076</v>
          </cell>
          <cell r="Z217">
            <v>7.1748878923766815E-2</v>
          </cell>
          <cell r="AA217">
            <v>0.6</v>
          </cell>
          <cell r="AB217">
            <v>4.3049327354260085E-2</v>
          </cell>
          <cell r="AC217">
            <v>2194.4394618834076</v>
          </cell>
          <cell r="AD217">
            <v>7.1748878923766815E-2</v>
          </cell>
          <cell r="AE217">
            <v>0.6</v>
          </cell>
          <cell r="AF217">
            <v>4.3049327354260085E-2</v>
          </cell>
          <cell r="AG217">
            <v>2194.4394618834076</v>
          </cell>
          <cell r="AH217">
            <v>7.1748878923766815E-2</v>
          </cell>
          <cell r="AI217">
            <v>0.6</v>
          </cell>
          <cell r="AJ217">
            <v>4.3049327354260085E-2</v>
          </cell>
          <cell r="AK217">
            <v>2194.4394618834076</v>
          </cell>
          <cell r="AL217">
            <v>7.1748878923766815E-2</v>
          </cell>
          <cell r="AM217">
            <v>0.6</v>
          </cell>
          <cell r="AN217">
            <v>4.3049327354260085E-2</v>
          </cell>
          <cell r="AO217">
            <v>2194.4394618834076</v>
          </cell>
          <cell r="AP217">
            <v>7.1748878923766815E-2</v>
          </cell>
          <cell r="AQ217">
            <v>0.6</v>
          </cell>
          <cell r="AR217">
            <v>4.3049327354260085E-2</v>
          </cell>
          <cell r="AS217">
            <v>2194.4394618834076</v>
          </cell>
          <cell r="AT217">
            <v>7.1748878923766815E-2</v>
          </cell>
          <cell r="AU217">
            <v>0.6</v>
          </cell>
          <cell r="AV217">
            <v>4.3049327354260085E-2</v>
          </cell>
          <cell r="AW217">
            <v>2194.4394618834076</v>
          </cell>
        </row>
        <row r="218">
          <cell r="A218" t="str">
            <v>Wingate Inn</v>
          </cell>
          <cell r="B218">
            <v>3.4202898550724635E-2</v>
          </cell>
          <cell r="C218">
            <v>0.22120443957951405</v>
          </cell>
          <cell r="D218">
            <v>7.5658330059080164E-3</v>
          </cell>
          <cell r="E218">
            <v>333.79250000000002</v>
          </cell>
          <cell r="F218">
            <v>6.614349775784753E-2</v>
          </cell>
          <cell r="G218">
            <v>0.51</v>
          </cell>
          <cell r="H218">
            <v>3.3733183856502244E-2</v>
          </cell>
          <cell r="I218">
            <v>1628.4019843049327</v>
          </cell>
          <cell r="J218">
            <v>6.614349775784753E-2</v>
          </cell>
          <cell r="K218">
            <v>0.55000000000000004</v>
          </cell>
          <cell r="L218">
            <v>3.6378923766816146E-2</v>
          </cell>
          <cell r="M218">
            <v>1800.0291479820628</v>
          </cell>
          <cell r="N218">
            <v>6.614349775784753E-2</v>
          </cell>
          <cell r="O218">
            <v>0.55000000000000004</v>
          </cell>
          <cell r="P218">
            <v>3.6378923766816146E-2</v>
          </cell>
          <cell r="Q218">
            <v>1827.0223094170406</v>
          </cell>
          <cell r="R218">
            <v>6.614349775784753E-2</v>
          </cell>
          <cell r="S218">
            <v>0.55000000000000004</v>
          </cell>
          <cell r="T218">
            <v>3.6378923766816146E-2</v>
          </cell>
          <cell r="U218">
            <v>1854.4156390134531</v>
          </cell>
          <cell r="V218">
            <v>6.614349775784753E-2</v>
          </cell>
          <cell r="W218">
            <v>0.55000000000000004</v>
          </cell>
          <cell r="X218">
            <v>3.6378923766816146E-2</v>
          </cell>
          <cell r="Y218">
            <v>1854.4156390134531</v>
          </cell>
          <cell r="Z218">
            <v>6.614349775784753E-2</v>
          </cell>
          <cell r="AA218">
            <v>0.55000000000000004</v>
          </cell>
          <cell r="AB218">
            <v>3.6378923766816146E-2</v>
          </cell>
          <cell r="AC218">
            <v>1854.4156390134531</v>
          </cell>
          <cell r="AD218">
            <v>6.614349775784753E-2</v>
          </cell>
          <cell r="AE218">
            <v>0.55000000000000004</v>
          </cell>
          <cell r="AF218">
            <v>3.6378923766816146E-2</v>
          </cell>
          <cell r="AG218">
            <v>1854.4156390134531</v>
          </cell>
          <cell r="AH218">
            <v>6.614349775784753E-2</v>
          </cell>
          <cell r="AI218">
            <v>0.55000000000000004</v>
          </cell>
          <cell r="AJ218">
            <v>3.6378923766816146E-2</v>
          </cell>
          <cell r="AK218">
            <v>1854.4156390134531</v>
          </cell>
          <cell r="AL218">
            <v>6.614349775784753E-2</v>
          </cell>
          <cell r="AM218">
            <v>0.55000000000000004</v>
          </cell>
          <cell r="AN218">
            <v>3.6378923766816146E-2</v>
          </cell>
          <cell r="AO218">
            <v>1854.4156390134531</v>
          </cell>
          <cell r="AP218">
            <v>6.614349775784753E-2</v>
          </cell>
          <cell r="AQ218">
            <v>0.55000000000000004</v>
          </cell>
          <cell r="AR218">
            <v>3.6378923766816146E-2</v>
          </cell>
          <cell r="AS218">
            <v>1854.4156390134531</v>
          </cell>
          <cell r="AT218">
            <v>6.614349775784753E-2</v>
          </cell>
          <cell r="AU218">
            <v>0.55000000000000004</v>
          </cell>
          <cell r="AV218">
            <v>3.6378923766816146E-2</v>
          </cell>
          <cell r="AW218">
            <v>1854.4156390134531</v>
          </cell>
        </row>
        <row r="219">
          <cell r="A219" t="str">
            <v>Comp9</v>
          </cell>
          <cell r="B219">
            <v>0</v>
          </cell>
          <cell r="C219">
            <v>0</v>
          </cell>
          <cell r="D219">
            <v>0</v>
          </cell>
          <cell r="E219">
            <v>0</v>
          </cell>
          <cell r="F219">
            <v>0</v>
          </cell>
          <cell r="G219">
            <v>0</v>
          </cell>
          <cell r="H219">
            <v>0</v>
          </cell>
          <cell r="I219">
            <v>0</v>
          </cell>
          <cell r="J219">
            <v>0</v>
          </cell>
          <cell r="K219">
            <v>0</v>
          </cell>
          <cell r="L219">
            <v>0</v>
          </cell>
          <cell r="M219">
            <v>0</v>
          </cell>
          <cell r="N219">
            <v>0</v>
          </cell>
          <cell r="O219">
            <v>0</v>
          </cell>
          <cell r="P219">
            <v>0</v>
          </cell>
          <cell r="Q219">
            <v>0</v>
          </cell>
          <cell r="R219">
            <v>0</v>
          </cell>
          <cell r="S219">
            <v>0</v>
          </cell>
          <cell r="T219">
            <v>0</v>
          </cell>
          <cell r="U219">
            <v>0</v>
          </cell>
          <cell r="V219">
            <v>0</v>
          </cell>
          <cell r="W219">
            <v>0</v>
          </cell>
          <cell r="X219">
            <v>0</v>
          </cell>
          <cell r="Y219">
            <v>0</v>
          </cell>
          <cell r="Z219">
            <v>0</v>
          </cell>
          <cell r="AA219">
            <v>0</v>
          </cell>
          <cell r="AB219">
            <v>0</v>
          </cell>
          <cell r="AC219">
            <v>0</v>
          </cell>
          <cell r="AD219">
            <v>0</v>
          </cell>
          <cell r="AE219">
            <v>0</v>
          </cell>
          <cell r="AF219">
            <v>0</v>
          </cell>
          <cell r="AG219">
            <v>0</v>
          </cell>
          <cell r="AH219">
            <v>0</v>
          </cell>
          <cell r="AI219">
            <v>0</v>
          </cell>
          <cell r="AJ219">
            <v>0</v>
          </cell>
          <cell r="AK219">
            <v>0</v>
          </cell>
          <cell r="AL219">
            <v>0</v>
          </cell>
          <cell r="AM219">
            <v>0</v>
          </cell>
          <cell r="AN219">
            <v>0</v>
          </cell>
          <cell r="AO219">
            <v>0</v>
          </cell>
          <cell r="AP219">
            <v>0</v>
          </cell>
          <cell r="AQ219">
            <v>0</v>
          </cell>
          <cell r="AR219">
            <v>0</v>
          </cell>
          <cell r="AS219">
            <v>0</v>
          </cell>
          <cell r="AT219">
            <v>0</v>
          </cell>
          <cell r="AU219">
            <v>0</v>
          </cell>
          <cell r="AV219">
            <v>0</v>
          </cell>
          <cell r="AW219">
            <v>0</v>
          </cell>
        </row>
        <row r="220">
          <cell r="A220" t="str">
            <v>Comp10</v>
          </cell>
          <cell r="B220">
            <v>0</v>
          </cell>
          <cell r="C220">
            <v>0</v>
          </cell>
          <cell r="D220">
            <v>0</v>
          </cell>
          <cell r="E220">
            <v>0</v>
          </cell>
          <cell r="F220">
            <v>0</v>
          </cell>
          <cell r="G220">
            <v>0</v>
          </cell>
          <cell r="H220">
            <v>0</v>
          </cell>
          <cell r="I220">
            <v>0</v>
          </cell>
          <cell r="J220">
            <v>0</v>
          </cell>
          <cell r="K220">
            <v>0</v>
          </cell>
          <cell r="L220">
            <v>0</v>
          </cell>
          <cell r="M220">
            <v>0</v>
          </cell>
          <cell r="N220">
            <v>0</v>
          </cell>
          <cell r="O220">
            <v>0</v>
          </cell>
          <cell r="P220">
            <v>0</v>
          </cell>
          <cell r="Q220">
            <v>0</v>
          </cell>
          <cell r="R220">
            <v>0</v>
          </cell>
          <cell r="S220">
            <v>0</v>
          </cell>
          <cell r="T220">
            <v>0</v>
          </cell>
          <cell r="U220">
            <v>0</v>
          </cell>
          <cell r="V220">
            <v>0</v>
          </cell>
          <cell r="W220">
            <v>0</v>
          </cell>
          <cell r="X220">
            <v>0</v>
          </cell>
          <cell r="Y220">
            <v>0</v>
          </cell>
          <cell r="Z220">
            <v>0</v>
          </cell>
          <cell r="AA220">
            <v>0</v>
          </cell>
          <cell r="AB220">
            <v>0</v>
          </cell>
          <cell r="AC220">
            <v>0</v>
          </cell>
          <cell r="AD220">
            <v>0</v>
          </cell>
          <cell r="AE220">
            <v>0</v>
          </cell>
          <cell r="AF220">
            <v>0</v>
          </cell>
          <cell r="AG220">
            <v>0</v>
          </cell>
          <cell r="AH220">
            <v>0</v>
          </cell>
          <cell r="AI220">
            <v>0</v>
          </cell>
          <cell r="AJ220">
            <v>0</v>
          </cell>
          <cell r="AK220">
            <v>0</v>
          </cell>
          <cell r="AL220">
            <v>0</v>
          </cell>
          <cell r="AM220">
            <v>0</v>
          </cell>
          <cell r="AN220">
            <v>0</v>
          </cell>
          <cell r="AO220">
            <v>0</v>
          </cell>
          <cell r="AP220">
            <v>0</v>
          </cell>
          <cell r="AQ220">
            <v>0</v>
          </cell>
          <cell r="AR220">
            <v>0</v>
          </cell>
          <cell r="AS220">
            <v>0</v>
          </cell>
          <cell r="AT220">
            <v>0</v>
          </cell>
          <cell r="AU220">
            <v>0</v>
          </cell>
          <cell r="AV220">
            <v>0</v>
          </cell>
          <cell r="AW220">
            <v>0</v>
          </cell>
        </row>
        <row r="221">
          <cell r="A221" t="str">
            <v>Comp11</v>
          </cell>
          <cell r="B221">
            <v>0</v>
          </cell>
          <cell r="C221">
            <v>0</v>
          </cell>
          <cell r="D221">
            <v>0</v>
          </cell>
          <cell r="E221">
            <v>0</v>
          </cell>
          <cell r="F221">
            <v>0</v>
          </cell>
          <cell r="G221">
            <v>0</v>
          </cell>
          <cell r="H221">
            <v>0</v>
          </cell>
          <cell r="I221">
            <v>0</v>
          </cell>
          <cell r="J221">
            <v>0</v>
          </cell>
          <cell r="K221">
            <v>0</v>
          </cell>
          <cell r="L221">
            <v>0</v>
          </cell>
          <cell r="M221">
            <v>0</v>
          </cell>
          <cell r="N221">
            <v>0</v>
          </cell>
          <cell r="O221">
            <v>0</v>
          </cell>
          <cell r="P221">
            <v>0</v>
          </cell>
          <cell r="Q221">
            <v>0</v>
          </cell>
          <cell r="R221">
            <v>0</v>
          </cell>
          <cell r="S221">
            <v>0</v>
          </cell>
          <cell r="T221">
            <v>0</v>
          </cell>
          <cell r="U221">
            <v>0</v>
          </cell>
          <cell r="V221">
            <v>0</v>
          </cell>
          <cell r="W221">
            <v>0</v>
          </cell>
          <cell r="X221">
            <v>0</v>
          </cell>
          <cell r="Y221">
            <v>0</v>
          </cell>
          <cell r="Z221">
            <v>0</v>
          </cell>
          <cell r="AA221">
            <v>0</v>
          </cell>
          <cell r="AB221">
            <v>0</v>
          </cell>
          <cell r="AC221">
            <v>0</v>
          </cell>
          <cell r="AD221">
            <v>0</v>
          </cell>
          <cell r="AE221">
            <v>0</v>
          </cell>
          <cell r="AF221">
            <v>0</v>
          </cell>
          <cell r="AG221">
            <v>0</v>
          </cell>
          <cell r="AH221">
            <v>0</v>
          </cell>
          <cell r="AI221">
            <v>0</v>
          </cell>
          <cell r="AJ221">
            <v>0</v>
          </cell>
          <cell r="AK221">
            <v>0</v>
          </cell>
          <cell r="AL221">
            <v>0</v>
          </cell>
          <cell r="AM221">
            <v>0</v>
          </cell>
          <cell r="AN221">
            <v>0</v>
          </cell>
          <cell r="AO221">
            <v>0</v>
          </cell>
          <cell r="AP221">
            <v>0</v>
          </cell>
          <cell r="AQ221">
            <v>0</v>
          </cell>
          <cell r="AR221">
            <v>0</v>
          </cell>
          <cell r="AS221">
            <v>0</v>
          </cell>
          <cell r="AT221">
            <v>0</v>
          </cell>
          <cell r="AU221">
            <v>0</v>
          </cell>
          <cell r="AV221">
            <v>0</v>
          </cell>
          <cell r="AW221">
            <v>0</v>
          </cell>
        </row>
        <row r="222">
          <cell r="A222" t="str">
            <v>Comp12</v>
          </cell>
          <cell r="B222">
            <v>0</v>
          </cell>
          <cell r="C222">
            <v>0</v>
          </cell>
          <cell r="D222">
            <v>0</v>
          </cell>
          <cell r="E222">
            <v>0</v>
          </cell>
          <cell r="F222">
            <v>0</v>
          </cell>
          <cell r="G222">
            <v>0</v>
          </cell>
          <cell r="H222">
            <v>0</v>
          </cell>
          <cell r="I222">
            <v>0</v>
          </cell>
          <cell r="J222">
            <v>0</v>
          </cell>
          <cell r="K222">
            <v>0</v>
          </cell>
          <cell r="L222">
            <v>0</v>
          </cell>
          <cell r="M222">
            <v>0</v>
          </cell>
          <cell r="N222">
            <v>0</v>
          </cell>
          <cell r="O222">
            <v>0</v>
          </cell>
          <cell r="P222">
            <v>0</v>
          </cell>
          <cell r="Q222">
            <v>0</v>
          </cell>
          <cell r="R222">
            <v>0</v>
          </cell>
          <cell r="S222">
            <v>0</v>
          </cell>
          <cell r="T222">
            <v>0</v>
          </cell>
          <cell r="U222">
            <v>0</v>
          </cell>
          <cell r="V222">
            <v>0</v>
          </cell>
          <cell r="W222">
            <v>0</v>
          </cell>
          <cell r="X222">
            <v>0</v>
          </cell>
          <cell r="Y222">
            <v>0</v>
          </cell>
          <cell r="Z222">
            <v>0</v>
          </cell>
          <cell r="AA222">
            <v>0</v>
          </cell>
          <cell r="AB222">
            <v>0</v>
          </cell>
          <cell r="AC222">
            <v>0</v>
          </cell>
          <cell r="AD222">
            <v>0</v>
          </cell>
          <cell r="AE222">
            <v>0</v>
          </cell>
          <cell r="AF222">
            <v>0</v>
          </cell>
          <cell r="AG222">
            <v>0</v>
          </cell>
          <cell r="AH222">
            <v>0</v>
          </cell>
          <cell r="AI222">
            <v>0</v>
          </cell>
          <cell r="AJ222">
            <v>0</v>
          </cell>
          <cell r="AK222">
            <v>0</v>
          </cell>
          <cell r="AL222">
            <v>0</v>
          </cell>
          <cell r="AM222">
            <v>0</v>
          </cell>
          <cell r="AN222">
            <v>0</v>
          </cell>
          <cell r="AO222">
            <v>0</v>
          </cell>
          <cell r="AP222">
            <v>0</v>
          </cell>
          <cell r="AQ222">
            <v>0</v>
          </cell>
          <cell r="AR222">
            <v>0</v>
          </cell>
          <cell r="AS222">
            <v>0</v>
          </cell>
          <cell r="AT222">
            <v>0</v>
          </cell>
          <cell r="AU222">
            <v>0</v>
          </cell>
          <cell r="AV222">
            <v>0</v>
          </cell>
          <cell r="AW222">
            <v>0</v>
          </cell>
        </row>
        <row r="223">
          <cell r="A223" t="str">
            <v>Comp13</v>
          </cell>
          <cell r="B223">
            <v>0</v>
          </cell>
          <cell r="C223">
            <v>0</v>
          </cell>
          <cell r="D223">
            <v>0</v>
          </cell>
          <cell r="E223">
            <v>0</v>
          </cell>
          <cell r="F223">
            <v>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0</v>
          </cell>
          <cell r="AC223">
            <v>0</v>
          </cell>
          <cell r="AD223">
            <v>0</v>
          </cell>
          <cell r="AE223">
            <v>0</v>
          </cell>
          <cell r="AF223">
            <v>0</v>
          </cell>
          <cell r="AG223">
            <v>0</v>
          </cell>
          <cell r="AH223">
            <v>0</v>
          </cell>
          <cell r="AI223">
            <v>0</v>
          </cell>
          <cell r="AJ223">
            <v>0</v>
          </cell>
          <cell r="AK223">
            <v>0</v>
          </cell>
          <cell r="AL223">
            <v>0</v>
          </cell>
          <cell r="AM223">
            <v>0</v>
          </cell>
          <cell r="AN223">
            <v>0</v>
          </cell>
          <cell r="AO223">
            <v>0</v>
          </cell>
          <cell r="AP223">
            <v>0</v>
          </cell>
          <cell r="AQ223">
            <v>0</v>
          </cell>
          <cell r="AR223">
            <v>0</v>
          </cell>
          <cell r="AS223">
            <v>0</v>
          </cell>
          <cell r="AT223">
            <v>0</v>
          </cell>
          <cell r="AU223">
            <v>0</v>
          </cell>
          <cell r="AV223">
            <v>0</v>
          </cell>
          <cell r="AW223">
            <v>0</v>
          </cell>
        </row>
        <row r="224">
          <cell r="A224" t="str">
            <v>Comp14</v>
          </cell>
          <cell r="B224">
            <v>0</v>
          </cell>
          <cell r="C224">
            <v>0</v>
          </cell>
          <cell r="D224">
            <v>0</v>
          </cell>
          <cell r="E224">
            <v>0</v>
          </cell>
          <cell r="F224">
            <v>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0</v>
          </cell>
          <cell r="AE224">
            <v>0</v>
          </cell>
          <cell r="AF224">
            <v>0</v>
          </cell>
          <cell r="AG224">
            <v>0</v>
          </cell>
          <cell r="AH224">
            <v>0</v>
          </cell>
          <cell r="AI224">
            <v>0</v>
          </cell>
          <cell r="AJ224">
            <v>0</v>
          </cell>
          <cell r="AK224">
            <v>0</v>
          </cell>
          <cell r="AL224">
            <v>0</v>
          </cell>
          <cell r="AM224">
            <v>0</v>
          </cell>
          <cell r="AN224">
            <v>0</v>
          </cell>
          <cell r="AO224">
            <v>0</v>
          </cell>
          <cell r="AP224">
            <v>0</v>
          </cell>
          <cell r="AQ224">
            <v>0</v>
          </cell>
          <cell r="AR224">
            <v>0</v>
          </cell>
          <cell r="AS224">
            <v>0</v>
          </cell>
          <cell r="AT224">
            <v>0</v>
          </cell>
          <cell r="AU224">
            <v>0</v>
          </cell>
          <cell r="AV224">
            <v>0</v>
          </cell>
          <cell r="AW224">
            <v>0</v>
          </cell>
        </row>
        <row r="225">
          <cell r="A225" t="str">
            <v>Comp15</v>
          </cell>
          <cell r="B225">
            <v>0</v>
          </cell>
          <cell r="C225">
            <v>0</v>
          </cell>
          <cell r="D225">
            <v>0</v>
          </cell>
          <cell r="E225">
            <v>0</v>
          </cell>
          <cell r="F225">
            <v>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0</v>
          </cell>
          <cell r="U225">
            <v>0</v>
          </cell>
          <cell r="V225">
            <v>0</v>
          </cell>
          <cell r="W225">
            <v>0</v>
          </cell>
          <cell r="X225">
            <v>0</v>
          </cell>
          <cell r="Y225">
            <v>0</v>
          </cell>
          <cell r="Z225">
            <v>0</v>
          </cell>
          <cell r="AA225">
            <v>0</v>
          </cell>
          <cell r="AB225">
            <v>0</v>
          </cell>
          <cell r="AC225">
            <v>0</v>
          </cell>
          <cell r="AD225">
            <v>0</v>
          </cell>
          <cell r="AE225">
            <v>0</v>
          </cell>
          <cell r="AF225">
            <v>0</v>
          </cell>
          <cell r="AG225">
            <v>0</v>
          </cell>
          <cell r="AH225">
            <v>0</v>
          </cell>
          <cell r="AI225">
            <v>0</v>
          </cell>
          <cell r="AJ225">
            <v>0</v>
          </cell>
          <cell r="AK225">
            <v>0</v>
          </cell>
          <cell r="AL225">
            <v>0</v>
          </cell>
          <cell r="AM225">
            <v>0</v>
          </cell>
          <cell r="AN225">
            <v>0</v>
          </cell>
          <cell r="AO225">
            <v>0</v>
          </cell>
          <cell r="AP225">
            <v>0</v>
          </cell>
          <cell r="AQ225">
            <v>0</v>
          </cell>
          <cell r="AR225">
            <v>0</v>
          </cell>
          <cell r="AS225">
            <v>0</v>
          </cell>
          <cell r="AT225">
            <v>0</v>
          </cell>
          <cell r="AU225">
            <v>0</v>
          </cell>
          <cell r="AV225">
            <v>0</v>
          </cell>
          <cell r="AW225">
            <v>0</v>
          </cell>
        </row>
        <row r="226">
          <cell r="A226" t="str">
            <v>Comp16</v>
          </cell>
          <cell r="B226">
            <v>0</v>
          </cell>
          <cell r="C226">
            <v>0</v>
          </cell>
          <cell r="D226">
            <v>0</v>
          </cell>
          <cell r="E226">
            <v>0</v>
          </cell>
          <cell r="F226">
            <v>0</v>
          </cell>
          <cell r="G226">
            <v>0</v>
          </cell>
          <cell r="H226">
            <v>0</v>
          </cell>
          <cell r="I226">
            <v>0</v>
          </cell>
          <cell r="J226">
            <v>0</v>
          </cell>
          <cell r="K226">
            <v>0</v>
          </cell>
          <cell r="L226">
            <v>0</v>
          </cell>
          <cell r="M226">
            <v>0</v>
          </cell>
          <cell r="N226">
            <v>0</v>
          </cell>
          <cell r="O226">
            <v>0</v>
          </cell>
          <cell r="P226">
            <v>0</v>
          </cell>
          <cell r="Q226">
            <v>0</v>
          </cell>
          <cell r="R226">
            <v>0</v>
          </cell>
          <cell r="S226">
            <v>0</v>
          </cell>
          <cell r="T226">
            <v>0</v>
          </cell>
          <cell r="U226">
            <v>0</v>
          </cell>
          <cell r="V226">
            <v>0</v>
          </cell>
          <cell r="W226">
            <v>0</v>
          </cell>
          <cell r="X226">
            <v>0</v>
          </cell>
          <cell r="Y226">
            <v>0</v>
          </cell>
          <cell r="Z226">
            <v>0</v>
          </cell>
          <cell r="AA226">
            <v>0</v>
          </cell>
          <cell r="AB226">
            <v>0</v>
          </cell>
          <cell r="AC226">
            <v>0</v>
          </cell>
          <cell r="AD226">
            <v>0</v>
          </cell>
          <cell r="AE226">
            <v>0</v>
          </cell>
          <cell r="AF226">
            <v>0</v>
          </cell>
          <cell r="AG226">
            <v>0</v>
          </cell>
          <cell r="AH226">
            <v>0</v>
          </cell>
          <cell r="AI226">
            <v>0</v>
          </cell>
          <cell r="AJ226">
            <v>0</v>
          </cell>
          <cell r="AK226">
            <v>0</v>
          </cell>
          <cell r="AL226">
            <v>0</v>
          </cell>
          <cell r="AM226">
            <v>0</v>
          </cell>
          <cell r="AN226">
            <v>0</v>
          </cell>
          <cell r="AO226">
            <v>0</v>
          </cell>
          <cell r="AP226">
            <v>0</v>
          </cell>
          <cell r="AQ226">
            <v>0</v>
          </cell>
          <cell r="AR226">
            <v>0</v>
          </cell>
          <cell r="AS226">
            <v>0</v>
          </cell>
          <cell r="AT226">
            <v>0</v>
          </cell>
          <cell r="AU226">
            <v>0</v>
          </cell>
          <cell r="AV226">
            <v>0</v>
          </cell>
          <cell r="AW226">
            <v>0</v>
          </cell>
        </row>
        <row r="227">
          <cell r="A227" t="str">
            <v>Comp17</v>
          </cell>
          <cell r="B227">
            <v>0</v>
          </cell>
          <cell r="C227">
            <v>0</v>
          </cell>
          <cell r="D227">
            <v>0</v>
          </cell>
          <cell r="E227">
            <v>0</v>
          </cell>
          <cell r="F227">
            <v>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0</v>
          </cell>
          <cell r="U227">
            <v>0</v>
          </cell>
          <cell r="V227">
            <v>0</v>
          </cell>
          <cell r="W227">
            <v>0</v>
          </cell>
          <cell r="X227">
            <v>0</v>
          </cell>
          <cell r="Y227">
            <v>0</v>
          </cell>
          <cell r="Z227">
            <v>0</v>
          </cell>
          <cell r="AA227">
            <v>0</v>
          </cell>
          <cell r="AB227">
            <v>0</v>
          </cell>
          <cell r="AC227">
            <v>0</v>
          </cell>
          <cell r="AD227">
            <v>0</v>
          </cell>
          <cell r="AE227">
            <v>0</v>
          </cell>
          <cell r="AF227">
            <v>0</v>
          </cell>
          <cell r="AG227">
            <v>0</v>
          </cell>
          <cell r="AH227">
            <v>0</v>
          </cell>
          <cell r="AI227">
            <v>0</v>
          </cell>
          <cell r="AJ227">
            <v>0</v>
          </cell>
          <cell r="AK227">
            <v>0</v>
          </cell>
          <cell r="AL227">
            <v>0</v>
          </cell>
          <cell r="AM227">
            <v>0</v>
          </cell>
          <cell r="AN227">
            <v>0</v>
          </cell>
          <cell r="AO227">
            <v>0</v>
          </cell>
          <cell r="AP227">
            <v>0</v>
          </cell>
          <cell r="AQ227">
            <v>0</v>
          </cell>
          <cell r="AR227">
            <v>0</v>
          </cell>
          <cell r="AS227">
            <v>0</v>
          </cell>
          <cell r="AT227">
            <v>0</v>
          </cell>
          <cell r="AU227">
            <v>0</v>
          </cell>
          <cell r="AV227">
            <v>0</v>
          </cell>
          <cell r="AW227">
            <v>0</v>
          </cell>
        </row>
        <row r="228">
          <cell r="A228" t="str">
            <v>Comp18</v>
          </cell>
          <cell r="B228">
            <v>0</v>
          </cell>
          <cell r="C228">
            <v>0</v>
          </cell>
          <cell r="D228">
            <v>0</v>
          </cell>
          <cell r="E228">
            <v>0</v>
          </cell>
          <cell r="F228">
            <v>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v>
          </cell>
          <cell r="AF228">
            <v>0</v>
          </cell>
          <cell r="AG228">
            <v>0</v>
          </cell>
          <cell r="AH228">
            <v>0</v>
          </cell>
          <cell r="AI228">
            <v>0</v>
          </cell>
          <cell r="AJ228">
            <v>0</v>
          </cell>
          <cell r="AK228">
            <v>0</v>
          </cell>
          <cell r="AL228">
            <v>0</v>
          </cell>
          <cell r="AM228">
            <v>0</v>
          </cell>
          <cell r="AN228">
            <v>0</v>
          </cell>
          <cell r="AO228">
            <v>0</v>
          </cell>
          <cell r="AP228">
            <v>0</v>
          </cell>
          <cell r="AQ228">
            <v>0</v>
          </cell>
          <cell r="AR228">
            <v>0</v>
          </cell>
          <cell r="AS228">
            <v>0</v>
          </cell>
          <cell r="AT228">
            <v>0</v>
          </cell>
          <cell r="AU228">
            <v>0</v>
          </cell>
          <cell r="AV228">
            <v>0</v>
          </cell>
          <cell r="AW228">
            <v>0</v>
          </cell>
        </row>
        <row r="229">
          <cell r="A229" t="str">
            <v>Comp19</v>
          </cell>
          <cell r="B229">
            <v>0</v>
          </cell>
          <cell r="C229">
            <v>0</v>
          </cell>
          <cell r="D229">
            <v>0</v>
          </cell>
          <cell r="E229">
            <v>0</v>
          </cell>
          <cell r="F229">
            <v>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0</v>
          </cell>
          <cell r="AH229">
            <v>0</v>
          </cell>
          <cell r="AI229">
            <v>0</v>
          </cell>
          <cell r="AJ229">
            <v>0</v>
          </cell>
          <cell r="AK229">
            <v>0</v>
          </cell>
          <cell r="AL229">
            <v>0</v>
          </cell>
          <cell r="AM229">
            <v>0</v>
          </cell>
          <cell r="AN229">
            <v>0</v>
          </cell>
          <cell r="AO229">
            <v>0</v>
          </cell>
          <cell r="AP229">
            <v>0</v>
          </cell>
          <cell r="AQ229">
            <v>0</v>
          </cell>
          <cell r="AR229">
            <v>0</v>
          </cell>
          <cell r="AS229">
            <v>0</v>
          </cell>
          <cell r="AT229">
            <v>0</v>
          </cell>
          <cell r="AU229">
            <v>0</v>
          </cell>
          <cell r="AV229">
            <v>0</v>
          </cell>
          <cell r="AW229">
            <v>0</v>
          </cell>
        </row>
        <row r="230">
          <cell r="A230" t="str">
            <v>Comp20</v>
          </cell>
          <cell r="B230">
            <v>0</v>
          </cell>
          <cell r="C230">
            <v>0</v>
          </cell>
          <cell r="D230">
            <v>0</v>
          </cell>
          <cell r="E230">
            <v>0</v>
          </cell>
          <cell r="F230">
            <v>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0</v>
          </cell>
          <cell r="AD230">
            <v>0</v>
          </cell>
          <cell r="AE230">
            <v>0</v>
          </cell>
          <cell r="AF230">
            <v>0</v>
          </cell>
          <cell r="AG230">
            <v>0</v>
          </cell>
          <cell r="AH230">
            <v>0</v>
          </cell>
          <cell r="AI230">
            <v>0</v>
          </cell>
          <cell r="AJ230">
            <v>0</v>
          </cell>
          <cell r="AK230">
            <v>0</v>
          </cell>
          <cell r="AL230">
            <v>0</v>
          </cell>
          <cell r="AM230">
            <v>0</v>
          </cell>
          <cell r="AN230">
            <v>0</v>
          </cell>
          <cell r="AO230">
            <v>0</v>
          </cell>
          <cell r="AP230">
            <v>0</v>
          </cell>
          <cell r="AQ230">
            <v>0</v>
          </cell>
          <cell r="AR230">
            <v>0</v>
          </cell>
          <cell r="AS230">
            <v>0</v>
          </cell>
          <cell r="AT230">
            <v>0</v>
          </cell>
          <cell r="AU230">
            <v>0</v>
          </cell>
          <cell r="AV230">
            <v>0</v>
          </cell>
          <cell r="AW230">
            <v>0</v>
          </cell>
        </row>
        <row r="231">
          <cell r="A231" t="str">
            <v>Comp21</v>
          </cell>
          <cell r="B231">
            <v>0</v>
          </cell>
          <cell r="C231">
            <v>0</v>
          </cell>
          <cell r="D231">
            <v>0</v>
          </cell>
          <cell r="E231">
            <v>0</v>
          </cell>
          <cell r="F231">
            <v>0</v>
          </cell>
          <cell r="G231">
            <v>0</v>
          </cell>
          <cell r="H231">
            <v>0</v>
          </cell>
          <cell r="I231">
            <v>0</v>
          </cell>
          <cell r="J231">
            <v>0</v>
          </cell>
          <cell r="K231">
            <v>0</v>
          </cell>
          <cell r="L231">
            <v>0</v>
          </cell>
          <cell r="M231">
            <v>0</v>
          </cell>
          <cell r="N231">
            <v>0</v>
          </cell>
          <cell r="O231">
            <v>0</v>
          </cell>
          <cell r="P231">
            <v>0</v>
          </cell>
          <cell r="Q231">
            <v>0</v>
          </cell>
          <cell r="R231">
            <v>0</v>
          </cell>
          <cell r="S231">
            <v>0</v>
          </cell>
          <cell r="T231">
            <v>0</v>
          </cell>
          <cell r="U231">
            <v>0</v>
          </cell>
          <cell r="V231">
            <v>0</v>
          </cell>
          <cell r="W231">
            <v>0</v>
          </cell>
          <cell r="X231">
            <v>0</v>
          </cell>
          <cell r="Y231">
            <v>0</v>
          </cell>
          <cell r="Z231">
            <v>0</v>
          </cell>
          <cell r="AA231">
            <v>0</v>
          </cell>
          <cell r="AB231">
            <v>0</v>
          </cell>
          <cell r="AC231">
            <v>0</v>
          </cell>
          <cell r="AD231">
            <v>0</v>
          </cell>
          <cell r="AE231">
            <v>0</v>
          </cell>
          <cell r="AF231">
            <v>0</v>
          </cell>
          <cell r="AG231">
            <v>0</v>
          </cell>
          <cell r="AH231">
            <v>0</v>
          </cell>
          <cell r="AI231">
            <v>0</v>
          </cell>
          <cell r="AJ231">
            <v>0</v>
          </cell>
          <cell r="AK231">
            <v>0</v>
          </cell>
          <cell r="AL231">
            <v>0</v>
          </cell>
          <cell r="AM231">
            <v>0</v>
          </cell>
          <cell r="AN231">
            <v>0</v>
          </cell>
          <cell r="AO231">
            <v>0</v>
          </cell>
          <cell r="AP231">
            <v>0</v>
          </cell>
          <cell r="AQ231">
            <v>0</v>
          </cell>
          <cell r="AR231">
            <v>0</v>
          </cell>
          <cell r="AS231">
            <v>0</v>
          </cell>
          <cell r="AT231">
            <v>0</v>
          </cell>
          <cell r="AU231">
            <v>0</v>
          </cell>
          <cell r="AV231">
            <v>0</v>
          </cell>
          <cell r="AW231">
            <v>0</v>
          </cell>
        </row>
        <row r="232">
          <cell r="A232" t="str">
            <v>Comp22</v>
          </cell>
          <cell r="B232">
            <v>0</v>
          </cell>
          <cell r="C232">
            <v>0</v>
          </cell>
          <cell r="D232">
            <v>0</v>
          </cell>
          <cell r="E232">
            <v>0</v>
          </cell>
          <cell r="F232">
            <v>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0</v>
          </cell>
          <cell r="Z232">
            <v>0</v>
          </cell>
          <cell r="AA232">
            <v>0</v>
          </cell>
          <cell r="AB232">
            <v>0</v>
          </cell>
          <cell r="AC232">
            <v>0</v>
          </cell>
          <cell r="AD232">
            <v>0</v>
          </cell>
          <cell r="AE232">
            <v>0</v>
          </cell>
          <cell r="AF232">
            <v>0</v>
          </cell>
          <cell r="AG232">
            <v>0</v>
          </cell>
          <cell r="AH232">
            <v>0</v>
          </cell>
          <cell r="AI232">
            <v>0</v>
          </cell>
          <cell r="AJ232">
            <v>0</v>
          </cell>
          <cell r="AK232">
            <v>0</v>
          </cell>
          <cell r="AL232">
            <v>0</v>
          </cell>
          <cell r="AM232">
            <v>0</v>
          </cell>
          <cell r="AN232">
            <v>0</v>
          </cell>
          <cell r="AO232">
            <v>0</v>
          </cell>
          <cell r="AP232">
            <v>0</v>
          </cell>
          <cell r="AQ232">
            <v>0</v>
          </cell>
          <cell r="AR232">
            <v>0</v>
          </cell>
          <cell r="AS232">
            <v>0</v>
          </cell>
          <cell r="AT232">
            <v>0</v>
          </cell>
          <cell r="AU232">
            <v>0</v>
          </cell>
          <cell r="AV232">
            <v>0</v>
          </cell>
          <cell r="AW232">
            <v>0</v>
          </cell>
        </row>
        <row r="233">
          <cell r="A233" t="str">
            <v>Comp23</v>
          </cell>
          <cell r="B233">
            <v>0</v>
          </cell>
          <cell r="C233">
            <v>0</v>
          </cell>
          <cell r="D233">
            <v>0</v>
          </cell>
          <cell r="E233">
            <v>0</v>
          </cell>
          <cell r="F233">
            <v>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0</v>
          </cell>
          <cell r="AH233">
            <v>0</v>
          </cell>
          <cell r="AI233">
            <v>0</v>
          </cell>
          <cell r="AJ233">
            <v>0</v>
          </cell>
          <cell r="AK233">
            <v>0</v>
          </cell>
          <cell r="AL233">
            <v>0</v>
          </cell>
          <cell r="AM233">
            <v>0</v>
          </cell>
          <cell r="AN233">
            <v>0</v>
          </cell>
          <cell r="AO233">
            <v>0</v>
          </cell>
          <cell r="AP233">
            <v>0</v>
          </cell>
          <cell r="AQ233">
            <v>0</v>
          </cell>
          <cell r="AR233">
            <v>0</v>
          </cell>
          <cell r="AS233">
            <v>0</v>
          </cell>
          <cell r="AT233">
            <v>0</v>
          </cell>
          <cell r="AU233">
            <v>0</v>
          </cell>
          <cell r="AV233">
            <v>0</v>
          </cell>
          <cell r="AW233">
            <v>0</v>
          </cell>
        </row>
        <row r="234">
          <cell r="A234" t="str">
            <v>Comp24</v>
          </cell>
          <cell r="B234">
            <v>0</v>
          </cell>
          <cell r="C234">
            <v>0</v>
          </cell>
          <cell r="D234">
            <v>0</v>
          </cell>
          <cell r="E234">
            <v>0</v>
          </cell>
          <cell r="F234">
            <v>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0</v>
          </cell>
          <cell r="AH234">
            <v>0</v>
          </cell>
          <cell r="AI234">
            <v>0</v>
          </cell>
          <cell r="AJ234">
            <v>0</v>
          </cell>
          <cell r="AK234">
            <v>0</v>
          </cell>
          <cell r="AL234">
            <v>0</v>
          </cell>
          <cell r="AM234">
            <v>0</v>
          </cell>
          <cell r="AN234">
            <v>0</v>
          </cell>
          <cell r="AO234">
            <v>0</v>
          </cell>
          <cell r="AP234">
            <v>0</v>
          </cell>
          <cell r="AQ234">
            <v>0</v>
          </cell>
          <cell r="AR234">
            <v>0</v>
          </cell>
          <cell r="AS234">
            <v>0</v>
          </cell>
          <cell r="AT234">
            <v>0</v>
          </cell>
          <cell r="AU234">
            <v>0</v>
          </cell>
          <cell r="AV234">
            <v>0</v>
          </cell>
          <cell r="AW234">
            <v>0</v>
          </cell>
        </row>
        <row r="235">
          <cell r="A235" t="str">
            <v>Comp25</v>
          </cell>
          <cell r="B235">
            <v>0</v>
          </cell>
          <cell r="C235">
            <v>0</v>
          </cell>
          <cell r="D235">
            <v>0</v>
          </cell>
          <cell r="E235">
            <v>0</v>
          </cell>
          <cell r="F235">
            <v>0</v>
          </cell>
          <cell r="G235">
            <v>0</v>
          </cell>
          <cell r="H235">
            <v>0</v>
          </cell>
          <cell r="I235">
            <v>0</v>
          </cell>
          <cell r="J235">
            <v>0</v>
          </cell>
          <cell r="K235">
            <v>0</v>
          </cell>
          <cell r="L235">
            <v>0</v>
          </cell>
          <cell r="M235">
            <v>0</v>
          </cell>
          <cell r="N235">
            <v>0</v>
          </cell>
          <cell r="O235">
            <v>0</v>
          </cell>
          <cell r="P235">
            <v>0</v>
          </cell>
          <cell r="Q235">
            <v>0</v>
          </cell>
          <cell r="R235">
            <v>0</v>
          </cell>
          <cell r="S235">
            <v>0</v>
          </cell>
          <cell r="T235">
            <v>0</v>
          </cell>
          <cell r="U235">
            <v>0</v>
          </cell>
          <cell r="V235">
            <v>0</v>
          </cell>
          <cell r="W235">
            <v>0</v>
          </cell>
          <cell r="X235">
            <v>0</v>
          </cell>
          <cell r="Y235">
            <v>0</v>
          </cell>
          <cell r="Z235">
            <v>0</v>
          </cell>
          <cell r="AA235">
            <v>0</v>
          </cell>
          <cell r="AB235">
            <v>0</v>
          </cell>
          <cell r="AC235">
            <v>0</v>
          </cell>
          <cell r="AD235">
            <v>0</v>
          </cell>
          <cell r="AE235">
            <v>0</v>
          </cell>
          <cell r="AF235">
            <v>0</v>
          </cell>
          <cell r="AG235">
            <v>0</v>
          </cell>
          <cell r="AH235">
            <v>0</v>
          </cell>
          <cell r="AI235">
            <v>0</v>
          </cell>
          <cell r="AJ235">
            <v>0</v>
          </cell>
          <cell r="AK235">
            <v>0</v>
          </cell>
          <cell r="AL235">
            <v>0</v>
          </cell>
          <cell r="AM235">
            <v>0</v>
          </cell>
          <cell r="AN235">
            <v>0</v>
          </cell>
          <cell r="AO235">
            <v>0</v>
          </cell>
          <cell r="AP235">
            <v>0</v>
          </cell>
          <cell r="AQ235">
            <v>0</v>
          </cell>
          <cell r="AR235">
            <v>0</v>
          </cell>
          <cell r="AS235">
            <v>0</v>
          </cell>
          <cell r="AT235">
            <v>0</v>
          </cell>
          <cell r="AU235">
            <v>0</v>
          </cell>
          <cell r="AV235">
            <v>0</v>
          </cell>
          <cell r="AW235">
            <v>0</v>
          </cell>
        </row>
        <row r="236">
          <cell r="A236" t="str">
            <v>Addition/Deletion 1</v>
          </cell>
          <cell r="B236">
            <v>0</v>
          </cell>
          <cell r="C236">
            <v>1</v>
          </cell>
          <cell r="D236">
            <v>0</v>
          </cell>
          <cell r="E236">
            <v>0</v>
          </cell>
          <cell r="F236">
            <v>0</v>
          </cell>
          <cell r="G236">
            <v>1</v>
          </cell>
          <cell r="H236">
            <v>0</v>
          </cell>
          <cell r="I236">
            <v>0</v>
          </cell>
          <cell r="J236">
            <v>0</v>
          </cell>
          <cell r="K236">
            <v>1</v>
          </cell>
          <cell r="L236">
            <v>0</v>
          </cell>
          <cell r="M236">
            <v>0</v>
          </cell>
          <cell r="N236">
            <v>0</v>
          </cell>
          <cell r="O236">
            <v>1</v>
          </cell>
          <cell r="P236">
            <v>0</v>
          </cell>
          <cell r="Q236">
            <v>0</v>
          </cell>
          <cell r="R236">
            <v>0</v>
          </cell>
          <cell r="S236">
            <v>1</v>
          </cell>
          <cell r="T236">
            <v>0</v>
          </cell>
          <cell r="U236">
            <v>0</v>
          </cell>
          <cell r="V236">
            <v>0</v>
          </cell>
          <cell r="W236">
            <v>1</v>
          </cell>
          <cell r="X236">
            <v>0</v>
          </cell>
          <cell r="Y236">
            <v>0</v>
          </cell>
          <cell r="Z236">
            <v>0</v>
          </cell>
          <cell r="AA236">
            <v>1</v>
          </cell>
          <cell r="AB236">
            <v>0</v>
          </cell>
          <cell r="AC236">
            <v>0</v>
          </cell>
          <cell r="AD236">
            <v>0</v>
          </cell>
          <cell r="AE236">
            <v>1</v>
          </cell>
          <cell r="AF236">
            <v>0</v>
          </cell>
          <cell r="AG236">
            <v>0</v>
          </cell>
          <cell r="AH236">
            <v>0</v>
          </cell>
          <cell r="AI236">
            <v>1</v>
          </cell>
          <cell r="AJ236">
            <v>0</v>
          </cell>
          <cell r="AK236">
            <v>0</v>
          </cell>
          <cell r="AL236">
            <v>0</v>
          </cell>
          <cell r="AM236">
            <v>1</v>
          </cell>
          <cell r="AN236">
            <v>0</v>
          </cell>
          <cell r="AO236">
            <v>0</v>
          </cell>
          <cell r="AP236">
            <v>0</v>
          </cell>
          <cell r="AQ236">
            <v>1</v>
          </cell>
          <cell r="AR236">
            <v>0</v>
          </cell>
          <cell r="AS236">
            <v>0</v>
          </cell>
          <cell r="AT236">
            <v>0</v>
          </cell>
          <cell r="AU236">
            <v>1</v>
          </cell>
          <cell r="AV236">
            <v>0</v>
          </cell>
          <cell r="AW236">
            <v>0</v>
          </cell>
        </row>
        <row r="237">
          <cell r="A237" t="str">
            <v>Addition/Deletion 2</v>
          </cell>
          <cell r="B237">
            <v>0</v>
          </cell>
          <cell r="C237">
            <v>1</v>
          </cell>
          <cell r="D237">
            <v>0</v>
          </cell>
          <cell r="E237">
            <v>0</v>
          </cell>
          <cell r="F237">
            <v>0</v>
          </cell>
          <cell r="G237">
            <v>1</v>
          </cell>
          <cell r="H237">
            <v>0</v>
          </cell>
          <cell r="I237">
            <v>0</v>
          </cell>
          <cell r="J237">
            <v>0</v>
          </cell>
          <cell r="K237">
            <v>1</v>
          </cell>
          <cell r="L237">
            <v>0</v>
          </cell>
          <cell r="M237">
            <v>0</v>
          </cell>
          <cell r="N237">
            <v>0</v>
          </cell>
          <cell r="O237">
            <v>1</v>
          </cell>
          <cell r="P237">
            <v>0</v>
          </cell>
          <cell r="Q237">
            <v>0</v>
          </cell>
          <cell r="R237">
            <v>0</v>
          </cell>
          <cell r="S237">
            <v>1</v>
          </cell>
          <cell r="T237">
            <v>0</v>
          </cell>
          <cell r="U237">
            <v>0</v>
          </cell>
          <cell r="V237">
            <v>0</v>
          </cell>
          <cell r="W237">
            <v>1</v>
          </cell>
          <cell r="X237">
            <v>0</v>
          </cell>
          <cell r="Y237">
            <v>0</v>
          </cell>
          <cell r="Z237">
            <v>0</v>
          </cell>
          <cell r="AA237">
            <v>1</v>
          </cell>
          <cell r="AB237">
            <v>0</v>
          </cell>
          <cell r="AC237">
            <v>0</v>
          </cell>
          <cell r="AD237">
            <v>0</v>
          </cell>
          <cell r="AE237">
            <v>1</v>
          </cell>
          <cell r="AF237">
            <v>0</v>
          </cell>
          <cell r="AG237">
            <v>0</v>
          </cell>
          <cell r="AH237">
            <v>0</v>
          </cell>
          <cell r="AI237">
            <v>1</v>
          </cell>
          <cell r="AJ237">
            <v>0</v>
          </cell>
          <cell r="AK237">
            <v>0</v>
          </cell>
          <cell r="AL237">
            <v>0</v>
          </cell>
          <cell r="AM237">
            <v>1</v>
          </cell>
          <cell r="AN237">
            <v>0</v>
          </cell>
          <cell r="AO237">
            <v>0</v>
          </cell>
          <cell r="AP237">
            <v>0</v>
          </cell>
          <cell r="AQ237">
            <v>1</v>
          </cell>
          <cell r="AR237">
            <v>0</v>
          </cell>
          <cell r="AS237">
            <v>0</v>
          </cell>
          <cell r="AT237">
            <v>0</v>
          </cell>
          <cell r="AU237">
            <v>1</v>
          </cell>
          <cell r="AV237">
            <v>0</v>
          </cell>
          <cell r="AW237">
            <v>0</v>
          </cell>
        </row>
        <row r="238">
          <cell r="A238" t="str">
            <v>Addition/Deletion 3</v>
          </cell>
          <cell r="B238">
            <v>0</v>
          </cell>
          <cell r="C238">
            <v>1</v>
          </cell>
          <cell r="D238">
            <v>0</v>
          </cell>
          <cell r="E238">
            <v>0</v>
          </cell>
          <cell r="F238">
            <v>0</v>
          </cell>
          <cell r="G238">
            <v>1</v>
          </cell>
          <cell r="H238">
            <v>0</v>
          </cell>
          <cell r="I238">
            <v>0</v>
          </cell>
          <cell r="J238">
            <v>0</v>
          </cell>
          <cell r="K238">
            <v>1</v>
          </cell>
          <cell r="L238">
            <v>0</v>
          </cell>
          <cell r="M238">
            <v>0</v>
          </cell>
          <cell r="N238">
            <v>0</v>
          </cell>
          <cell r="O238">
            <v>1</v>
          </cell>
          <cell r="P238">
            <v>0</v>
          </cell>
          <cell r="Q238">
            <v>0</v>
          </cell>
          <cell r="R238">
            <v>0</v>
          </cell>
          <cell r="S238">
            <v>1</v>
          </cell>
          <cell r="T238">
            <v>0</v>
          </cell>
          <cell r="U238">
            <v>0</v>
          </cell>
          <cell r="V238">
            <v>0</v>
          </cell>
          <cell r="W238">
            <v>1</v>
          </cell>
          <cell r="X238">
            <v>0</v>
          </cell>
          <cell r="Y238">
            <v>0</v>
          </cell>
          <cell r="Z238">
            <v>0</v>
          </cell>
          <cell r="AA238">
            <v>1</v>
          </cell>
          <cell r="AB238">
            <v>0</v>
          </cell>
          <cell r="AC238">
            <v>0</v>
          </cell>
          <cell r="AD238">
            <v>0</v>
          </cell>
          <cell r="AE238">
            <v>1</v>
          </cell>
          <cell r="AF238">
            <v>0</v>
          </cell>
          <cell r="AG238">
            <v>0</v>
          </cell>
          <cell r="AH238">
            <v>0</v>
          </cell>
          <cell r="AI238">
            <v>1</v>
          </cell>
          <cell r="AJ238">
            <v>0</v>
          </cell>
          <cell r="AK238">
            <v>0</v>
          </cell>
          <cell r="AL238">
            <v>0</v>
          </cell>
          <cell r="AM238">
            <v>1</v>
          </cell>
          <cell r="AN238">
            <v>0</v>
          </cell>
          <cell r="AO238">
            <v>0</v>
          </cell>
          <cell r="AP238">
            <v>0</v>
          </cell>
          <cell r="AQ238">
            <v>1</v>
          </cell>
          <cell r="AR238">
            <v>0</v>
          </cell>
          <cell r="AS238">
            <v>0</v>
          </cell>
          <cell r="AT238">
            <v>0</v>
          </cell>
          <cell r="AU238">
            <v>1</v>
          </cell>
          <cell r="AV238">
            <v>0</v>
          </cell>
          <cell r="AW238">
            <v>0</v>
          </cell>
        </row>
        <row r="239">
          <cell r="A239" t="str">
            <v>Addition/Deletion 4</v>
          </cell>
          <cell r="B239">
            <v>0</v>
          </cell>
          <cell r="C239">
            <v>1</v>
          </cell>
          <cell r="D239">
            <v>0</v>
          </cell>
          <cell r="E239">
            <v>0</v>
          </cell>
          <cell r="F239">
            <v>0</v>
          </cell>
          <cell r="G239">
            <v>1</v>
          </cell>
          <cell r="H239">
            <v>0</v>
          </cell>
          <cell r="I239">
            <v>0</v>
          </cell>
          <cell r="J239">
            <v>0</v>
          </cell>
          <cell r="K239">
            <v>1</v>
          </cell>
          <cell r="L239">
            <v>0</v>
          </cell>
          <cell r="M239">
            <v>0</v>
          </cell>
          <cell r="N239">
            <v>0</v>
          </cell>
          <cell r="O239">
            <v>1</v>
          </cell>
          <cell r="P239">
            <v>0</v>
          </cell>
          <cell r="Q239">
            <v>0</v>
          </cell>
          <cell r="R239">
            <v>0</v>
          </cell>
          <cell r="S239">
            <v>1</v>
          </cell>
          <cell r="T239">
            <v>0</v>
          </cell>
          <cell r="U239">
            <v>0</v>
          </cell>
          <cell r="V239">
            <v>0</v>
          </cell>
          <cell r="W239">
            <v>1</v>
          </cell>
          <cell r="X239">
            <v>0</v>
          </cell>
          <cell r="Y239">
            <v>0</v>
          </cell>
          <cell r="Z239">
            <v>0</v>
          </cell>
          <cell r="AA239">
            <v>1</v>
          </cell>
          <cell r="AB239">
            <v>0</v>
          </cell>
          <cell r="AC239">
            <v>0</v>
          </cell>
          <cell r="AD239">
            <v>0</v>
          </cell>
          <cell r="AE239">
            <v>1</v>
          </cell>
          <cell r="AF239">
            <v>0</v>
          </cell>
          <cell r="AG239">
            <v>0</v>
          </cell>
          <cell r="AH239">
            <v>0</v>
          </cell>
          <cell r="AI239">
            <v>1</v>
          </cell>
          <cell r="AJ239">
            <v>0</v>
          </cell>
          <cell r="AK239">
            <v>0</v>
          </cell>
          <cell r="AL239">
            <v>0</v>
          </cell>
          <cell r="AM239">
            <v>1</v>
          </cell>
          <cell r="AN239">
            <v>0</v>
          </cell>
          <cell r="AO239">
            <v>0</v>
          </cell>
          <cell r="AP239">
            <v>0</v>
          </cell>
          <cell r="AQ239">
            <v>1</v>
          </cell>
          <cell r="AR239">
            <v>0</v>
          </cell>
          <cell r="AS239">
            <v>0</v>
          </cell>
          <cell r="AT239">
            <v>0</v>
          </cell>
          <cell r="AU239">
            <v>1</v>
          </cell>
          <cell r="AV239">
            <v>0</v>
          </cell>
          <cell r="AW239">
            <v>0</v>
          </cell>
        </row>
        <row r="240">
          <cell r="A240" t="str">
            <v>Addition/Deletion 5</v>
          </cell>
          <cell r="B240">
            <v>0</v>
          </cell>
          <cell r="C240">
            <v>1</v>
          </cell>
          <cell r="D240">
            <v>0</v>
          </cell>
          <cell r="E240">
            <v>0</v>
          </cell>
          <cell r="F240">
            <v>0</v>
          </cell>
          <cell r="G240">
            <v>1</v>
          </cell>
          <cell r="H240">
            <v>0</v>
          </cell>
          <cell r="I240">
            <v>0</v>
          </cell>
          <cell r="J240">
            <v>0</v>
          </cell>
          <cell r="K240">
            <v>1</v>
          </cell>
          <cell r="L240">
            <v>0</v>
          </cell>
          <cell r="M240">
            <v>0</v>
          </cell>
          <cell r="N240">
            <v>0</v>
          </cell>
          <cell r="O240">
            <v>1</v>
          </cell>
          <cell r="P240">
            <v>0</v>
          </cell>
          <cell r="Q240">
            <v>0</v>
          </cell>
          <cell r="R240">
            <v>0</v>
          </cell>
          <cell r="S240">
            <v>1</v>
          </cell>
          <cell r="T240">
            <v>0</v>
          </cell>
          <cell r="U240">
            <v>0</v>
          </cell>
          <cell r="V240">
            <v>0</v>
          </cell>
          <cell r="W240">
            <v>1</v>
          </cell>
          <cell r="X240">
            <v>0</v>
          </cell>
          <cell r="Y240">
            <v>0</v>
          </cell>
          <cell r="Z240">
            <v>0</v>
          </cell>
          <cell r="AA240">
            <v>1</v>
          </cell>
          <cell r="AB240">
            <v>0</v>
          </cell>
          <cell r="AC240">
            <v>0</v>
          </cell>
          <cell r="AD240">
            <v>0</v>
          </cell>
          <cell r="AE240">
            <v>1</v>
          </cell>
          <cell r="AF240">
            <v>0</v>
          </cell>
          <cell r="AG240">
            <v>0</v>
          </cell>
          <cell r="AH240">
            <v>0</v>
          </cell>
          <cell r="AI240">
            <v>1</v>
          </cell>
          <cell r="AJ240">
            <v>0</v>
          </cell>
          <cell r="AK240">
            <v>0</v>
          </cell>
          <cell r="AL240">
            <v>0</v>
          </cell>
          <cell r="AM240">
            <v>1</v>
          </cell>
          <cell r="AN240">
            <v>0</v>
          </cell>
          <cell r="AO240">
            <v>0</v>
          </cell>
          <cell r="AP240">
            <v>0</v>
          </cell>
          <cell r="AQ240">
            <v>1</v>
          </cell>
          <cell r="AR240">
            <v>0</v>
          </cell>
          <cell r="AS240">
            <v>0</v>
          </cell>
          <cell r="AT240">
            <v>0</v>
          </cell>
          <cell r="AU240">
            <v>1</v>
          </cell>
          <cell r="AV240">
            <v>0</v>
          </cell>
          <cell r="AW240">
            <v>0</v>
          </cell>
        </row>
        <row r="241">
          <cell r="A241" t="str">
            <v>Total</v>
          </cell>
          <cell r="B241">
            <v>1</v>
          </cell>
          <cell r="D241">
            <v>0.99999999999999978</v>
          </cell>
          <cell r="E241">
            <v>44118.407020000013</v>
          </cell>
          <cell r="F241">
            <v>1</v>
          </cell>
          <cell r="H241">
            <v>1.0001008968609864</v>
          </cell>
          <cell r="I241">
            <v>48277.870594170417</v>
          </cell>
          <cell r="J241">
            <v>1</v>
          </cell>
          <cell r="L241">
            <v>1.0004932735426009</v>
          </cell>
          <cell r="M241">
            <v>49504.4071748879</v>
          </cell>
          <cell r="N241">
            <v>1</v>
          </cell>
          <cell r="P241">
            <v>1.0004932735426009</v>
          </cell>
          <cell r="Q241">
            <v>50246.773183856501</v>
          </cell>
          <cell r="R241">
            <v>1</v>
          </cell>
          <cell r="T241">
            <v>1.0004932735426009</v>
          </cell>
          <cell r="U241">
            <v>51000.144618834071</v>
          </cell>
          <cell r="V241">
            <v>1</v>
          </cell>
          <cell r="X241">
            <v>1.0004932735426009</v>
          </cell>
          <cell r="Y241">
            <v>51000.144618834071</v>
          </cell>
          <cell r="Z241">
            <v>1</v>
          </cell>
          <cell r="AB241">
            <v>1.0004932735426009</v>
          </cell>
          <cell r="AC241">
            <v>51000.144618834071</v>
          </cell>
          <cell r="AD241">
            <v>1</v>
          </cell>
          <cell r="AF241">
            <v>1.0004932735426009</v>
          </cell>
          <cell r="AG241">
            <v>51000.144618834071</v>
          </cell>
          <cell r="AH241">
            <v>1</v>
          </cell>
          <cell r="AJ241">
            <v>1.0004932735426009</v>
          </cell>
          <cell r="AK241">
            <v>51000.144618834071</v>
          </cell>
          <cell r="AL241">
            <v>1</v>
          </cell>
          <cell r="AN241">
            <v>1.0004932735426009</v>
          </cell>
          <cell r="AO241">
            <v>51000.144618834071</v>
          </cell>
          <cell r="AP241">
            <v>1</v>
          </cell>
          <cell r="AR241">
            <v>1.0004932735426009</v>
          </cell>
          <cell r="AS241">
            <v>51000.144618834071</v>
          </cell>
          <cell r="AT241">
            <v>1</v>
          </cell>
          <cell r="AV241">
            <v>1.0004932735426009</v>
          </cell>
          <cell r="AW241">
            <v>51000.144618834071</v>
          </cell>
        </row>
        <row r="244">
          <cell r="A244" t="str">
            <v>Other</v>
          </cell>
          <cell r="B244" t="str">
            <v>1997(Historical)</v>
          </cell>
          <cell r="F244">
            <v>1999</v>
          </cell>
          <cell r="J244">
            <v>1</v>
          </cell>
          <cell r="N244">
            <v>2</v>
          </cell>
          <cell r="R244">
            <v>3</v>
          </cell>
          <cell r="V244">
            <v>4</v>
          </cell>
          <cell r="Z244">
            <v>5</v>
          </cell>
          <cell r="AD244">
            <v>6</v>
          </cell>
          <cell r="AH244">
            <v>7</v>
          </cell>
          <cell r="AL244">
            <v>8</v>
          </cell>
          <cell r="AP244">
            <v>9</v>
          </cell>
          <cell r="AT244">
            <v>10</v>
          </cell>
        </row>
        <row r="245">
          <cell r="A245" t="str">
            <v>Property</v>
          </cell>
          <cell r="B245" t="str">
            <v>Fair Share</v>
          </cell>
          <cell r="C245" t="str">
            <v>Penetration</v>
          </cell>
          <cell r="D245" t="str">
            <v>Mkt. Share</v>
          </cell>
          <cell r="E245" t="str">
            <v>Rmnights</v>
          </cell>
          <cell r="F245" t="str">
            <v>Fair Share</v>
          </cell>
          <cell r="G245" t="str">
            <v>Penetration</v>
          </cell>
          <cell r="H245" t="str">
            <v>Mkt. Share</v>
          </cell>
          <cell r="I245" t="str">
            <v>Rmnights</v>
          </cell>
          <cell r="J245" t="str">
            <v>Fair Share</v>
          </cell>
          <cell r="K245" t="str">
            <v>Penetration</v>
          </cell>
          <cell r="L245" t="str">
            <v>Mkt. Share</v>
          </cell>
          <cell r="M245" t="str">
            <v>Rmnights</v>
          </cell>
          <cell r="N245" t="str">
            <v>Fair Share</v>
          </cell>
          <cell r="O245" t="str">
            <v>Penetration</v>
          </cell>
          <cell r="P245" t="str">
            <v>Mkt. Share</v>
          </cell>
          <cell r="Q245" t="str">
            <v>Rmnights</v>
          </cell>
          <cell r="R245" t="str">
            <v>Fair Share</v>
          </cell>
          <cell r="S245" t="str">
            <v>Penetration</v>
          </cell>
          <cell r="T245" t="str">
            <v>Mkt. Share</v>
          </cell>
          <cell r="U245" t="str">
            <v>Rmnights</v>
          </cell>
          <cell r="V245" t="str">
            <v>Fair Share</v>
          </cell>
          <cell r="W245" t="str">
            <v>Penetration</v>
          </cell>
          <cell r="X245" t="str">
            <v>Mkt. Share</v>
          </cell>
          <cell r="Y245" t="str">
            <v>Rmnights</v>
          </cell>
          <cell r="Z245" t="str">
            <v>Fair Share</v>
          </cell>
          <cell r="AA245" t="str">
            <v>Penetration</v>
          </cell>
          <cell r="AB245" t="str">
            <v>Mkt. Share</v>
          </cell>
          <cell r="AC245" t="str">
            <v>Rmnights</v>
          </cell>
          <cell r="AD245" t="str">
            <v>Fair Share</v>
          </cell>
          <cell r="AE245" t="str">
            <v>Penetration</v>
          </cell>
          <cell r="AF245" t="str">
            <v>Mkt. Share</v>
          </cell>
          <cell r="AG245" t="str">
            <v>Rmnights</v>
          </cell>
          <cell r="AH245" t="str">
            <v>Fair Share</v>
          </cell>
          <cell r="AI245" t="str">
            <v>Penetration</v>
          </cell>
          <cell r="AJ245" t="str">
            <v>Mkt. Share</v>
          </cell>
          <cell r="AK245" t="str">
            <v>Rmnights</v>
          </cell>
          <cell r="AL245" t="str">
            <v>Fair Share</v>
          </cell>
          <cell r="AM245" t="str">
            <v>Penetration</v>
          </cell>
          <cell r="AN245" t="str">
            <v>Mkt. Share</v>
          </cell>
          <cell r="AO245" t="str">
            <v>Rmnights</v>
          </cell>
          <cell r="AP245" t="str">
            <v>Fair Share</v>
          </cell>
          <cell r="AQ245" t="str">
            <v>Penetration</v>
          </cell>
          <cell r="AR245" t="str">
            <v>Mkt. Share</v>
          </cell>
          <cell r="AS245" t="str">
            <v>Rmnights</v>
          </cell>
          <cell r="AT245" t="str">
            <v>Fair Share</v>
          </cell>
          <cell r="AU245" t="str">
            <v>Penetration</v>
          </cell>
          <cell r="AV245" t="str">
            <v>Mkt. Share</v>
          </cell>
          <cell r="AW245" t="str">
            <v>Rmnights</v>
          </cell>
        </row>
        <row r="246">
          <cell r="A246" t="str">
            <v>Northeast Atlanta Hilton</v>
          </cell>
          <cell r="B246">
            <v>0.15768115942028985</v>
          </cell>
          <cell r="C246">
            <v>0.76051008033111556</v>
          </cell>
          <cell r="D246">
            <v>0.11991811121742807</v>
          </cell>
          <cell r="E246">
            <v>755.32224000000008</v>
          </cell>
          <cell r="F246">
            <v>0.15246636771300448</v>
          </cell>
          <cell r="G246">
            <v>1.1499999999999999</v>
          </cell>
          <cell r="H246">
            <v>0.17533632286995515</v>
          </cell>
          <cell r="I246">
            <v>1090.5919282511211</v>
          </cell>
          <cell r="J246">
            <v>0.15246636771300448</v>
          </cell>
          <cell r="K246">
            <v>1.1499999999999999</v>
          </cell>
          <cell r="L246">
            <v>0.17533632286995515</v>
          </cell>
          <cell r="M246">
            <v>1079.7210762331838</v>
          </cell>
          <cell r="N246">
            <v>0.15246636771300448</v>
          </cell>
          <cell r="O246">
            <v>1.1499999999999999</v>
          </cell>
          <cell r="P246">
            <v>0.17533632286995515</v>
          </cell>
          <cell r="Q246">
            <v>1068.8502242152465</v>
          </cell>
          <cell r="R246">
            <v>0.15246636771300448</v>
          </cell>
          <cell r="S246">
            <v>1.1499999999999999</v>
          </cell>
          <cell r="T246">
            <v>0.17533632286995515</v>
          </cell>
          <cell r="U246">
            <v>1058.1547085201794</v>
          </cell>
          <cell r="V246">
            <v>0.15246636771300448</v>
          </cell>
          <cell r="W246">
            <v>1.1499999999999999</v>
          </cell>
          <cell r="X246">
            <v>0.17533632286995515</v>
          </cell>
          <cell r="Y246">
            <v>1058.1547085201794</v>
          </cell>
          <cell r="Z246">
            <v>0.15246636771300448</v>
          </cell>
          <cell r="AA246">
            <v>1.1499999999999999</v>
          </cell>
          <cell r="AB246">
            <v>0.17533632286995515</v>
          </cell>
          <cell r="AC246">
            <v>1058.1547085201794</v>
          </cell>
          <cell r="AD246">
            <v>0.15246636771300448</v>
          </cell>
          <cell r="AE246">
            <v>1.1499999999999999</v>
          </cell>
          <cell r="AF246">
            <v>0.17533632286995515</v>
          </cell>
          <cell r="AG246">
            <v>1058.1547085201794</v>
          </cell>
          <cell r="AH246">
            <v>0.15246636771300448</v>
          </cell>
          <cell r="AI246">
            <v>1.1499999999999999</v>
          </cell>
          <cell r="AJ246">
            <v>0.17533632286995515</v>
          </cell>
          <cell r="AK246">
            <v>1058.1547085201794</v>
          </cell>
          <cell r="AL246">
            <v>0.15246636771300448</v>
          </cell>
          <cell r="AM246">
            <v>1.1499999999999999</v>
          </cell>
          <cell r="AN246">
            <v>0.17533632286995515</v>
          </cell>
          <cell r="AO246">
            <v>1058.1547085201794</v>
          </cell>
          <cell r="AP246">
            <v>0.15246636771300448</v>
          </cell>
          <cell r="AQ246">
            <v>1.1499999999999999</v>
          </cell>
          <cell r="AR246">
            <v>0.17533632286995515</v>
          </cell>
          <cell r="AS246">
            <v>1058.1547085201794</v>
          </cell>
          <cell r="AT246">
            <v>0.15246636771300448</v>
          </cell>
          <cell r="AU246">
            <v>1.1499999999999999</v>
          </cell>
          <cell r="AV246">
            <v>0.17533632286995515</v>
          </cell>
          <cell r="AW246">
            <v>1058.1547085201794</v>
          </cell>
        </row>
        <row r="247">
          <cell r="A247" t="str">
            <v>Holiday Inn Select</v>
          </cell>
          <cell r="B247">
            <v>0.14260869565217391</v>
          </cell>
          <cell r="C247">
            <v>1.2595198491288189</v>
          </cell>
          <cell r="D247">
            <v>0.17961848283228374</v>
          </cell>
          <cell r="E247">
            <v>1131.354</v>
          </cell>
          <cell r="F247">
            <v>0.13789237668161436</v>
          </cell>
          <cell r="G247">
            <v>1.2</v>
          </cell>
          <cell r="H247">
            <v>0.16547085201793724</v>
          </cell>
          <cell r="I247">
            <v>1029.2286995515697</v>
          </cell>
          <cell r="J247">
            <v>0.13789237668161436</v>
          </cell>
          <cell r="K247">
            <v>1.2</v>
          </cell>
          <cell r="L247">
            <v>0.16547085201793724</v>
          </cell>
          <cell r="M247">
            <v>1018.9695067264576</v>
          </cell>
          <cell r="N247">
            <v>0.13789237668161436</v>
          </cell>
          <cell r="O247">
            <v>1.2</v>
          </cell>
          <cell r="P247">
            <v>0.16547085201793724</v>
          </cell>
          <cell r="Q247">
            <v>1008.7103139013454</v>
          </cell>
          <cell r="R247">
            <v>0.13789237668161436</v>
          </cell>
          <cell r="S247">
            <v>1.2</v>
          </cell>
          <cell r="T247">
            <v>0.16547085201793724</v>
          </cell>
          <cell r="U247">
            <v>998.61659192825118</v>
          </cell>
          <cell r="V247">
            <v>0.13789237668161436</v>
          </cell>
          <cell r="W247">
            <v>1.2</v>
          </cell>
          <cell r="X247">
            <v>0.16547085201793724</v>
          </cell>
          <cell r="Y247">
            <v>998.61659192825118</v>
          </cell>
          <cell r="Z247">
            <v>0.13789237668161436</v>
          </cell>
          <cell r="AA247">
            <v>1.2</v>
          </cell>
          <cell r="AB247">
            <v>0.16547085201793724</v>
          </cell>
          <cell r="AC247">
            <v>998.61659192825118</v>
          </cell>
          <cell r="AD247">
            <v>0.13789237668161436</v>
          </cell>
          <cell r="AE247">
            <v>1.2</v>
          </cell>
          <cell r="AF247">
            <v>0.16547085201793724</v>
          </cell>
          <cell r="AG247">
            <v>998.61659192825118</v>
          </cell>
          <cell r="AH247">
            <v>0.13789237668161436</v>
          </cell>
          <cell r="AI247">
            <v>1.2</v>
          </cell>
          <cell r="AJ247">
            <v>0.16547085201793724</v>
          </cell>
          <cell r="AK247">
            <v>998.61659192825118</v>
          </cell>
          <cell r="AL247">
            <v>0.13789237668161436</v>
          </cell>
          <cell r="AM247">
            <v>1.2</v>
          </cell>
          <cell r="AN247">
            <v>0.16547085201793724</v>
          </cell>
          <cell r="AO247">
            <v>998.61659192825118</v>
          </cell>
          <cell r="AP247">
            <v>0.13789237668161436</v>
          </cell>
          <cell r="AQ247">
            <v>1.2</v>
          </cell>
          <cell r="AR247">
            <v>0.16547085201793724</v>
          </cell>
          <cell r="AS247">
            <v>998.61659192825118</v>
          </cell>
          <cell r="AT247">
            <v>0.13789237668161436</v>
          </cell>
          <cell r="AU247">
            <v>1.2</v>
          </cell>
          <cell r="AV247">
            <v>0.16547085201793724</v>
          </cell>
          <cell r="AW247">
            <v>998.61659192825118</v>
          </cell>
        </row>
        <row r="248">
          <cell r="A248" t="str">
            <v>Marriott Norcross</v>
          </cell>
          <cell r="B248">
            <v>0.12869565217391304</v>
          </cell>
          <cell r="C248">
            <v>1.4594436347048219</v>
          </cell>
          <cell r="D248">
            <v>0.18782405037940317</v>
          </cell>
          <cell r="E248">
            <v>1183.038</v>
          </cell>
          <cell r="F248">
            <v>0.12443946188340807</v>
          </cell>
          <cell r="G248">
            <v>1.35</v>
          </cell>
          <cell r="H248">
            <v>0.16799327354260091</v>
          </cell>
          <cell r="I248">
            <v>1044.9181614349777</v>
          </cell>
          <cell r="J248">
            <v>0.12443946188340807</v>
          </cell>
          <cell r="K248">
            <v>1.35</v>
          </cell>
          <cell r="L248">
            <v>0.16799327354260091</v>
          </cell>
          <cell r="M248">
            <v>1034.5025784753363</v>
          </cell>
          <cell r="N248">
            <v>0.12443946188340807</v>
          </cell>
          <cell r="O248">
            <v>1.35</v>
          </cell>
          <cell r="P248">
            <v>0.16799327354260091</v>
          </cell>
          <cell r="Q248">
            <v>1024.0869955156952</v>
          </cell>
          <cell r="R248">
            <v>0.12443946188340807</v>
          </cell>
          <cell r="S248">
            <v>1.35</v>
          </cell>
          <cell r="T248">
            <v>0.16799327354260091</v>
          </cell>
          <cell r="U248">
            <v>1013.8394058295964</v>
          </cell>
          <cell r="V248">
            <v>0.12443946188340807</v>
          </cell>
          <cell r="W248">
            <v>1.35</v>
          </cell>
          <cell r="X248">
            <v>0.16799327354260091</v>
          </cell>
          <cell r="Y248">
            <v>1013.8394058295964</v>
          </cell>
          <cell r="Z248">
            <v>0.12443946188340807</v>
          </cell>
          <cell r="AA248">
            <v>1.35</v>
          </cell>
          <cell r="AB248">
            <v>0.16799327354260091</v>
          </cell>
          <cell r="AC248">
            <v>1013.8394058295964</v>
          </cell>
          <cell r="AD248">
            <v>0.12443946188340807</v>
          </cell>
          <cell r="AE248">
            <v>1.35</v>
          </cell>
          <cell r="AF248">
            <v>0.16799327354260091</v>
          </cell>
          <cell r="AG248">
            <v>1013.8394058295964</v>
          </cell>
          <cell r="AH248">
            <v>0.12443946188340807</v>
          </cell>
          <cell r="AI248">
            <v>1.35</v>
          </cell>
          <cell r="AJ248">
            <v>0.16799327354260091</v>
          </cell>
          <cell r="AK248">
            <v>1013.8394058295964</v>
          </cell>
          <cell r="AL248">
            <v>0.12443946188340807</v>
          </cell>
          <cell r="AM248">
            <v>1.35</v>
          </cell>
          <cell r="AN248">
            <v>0.16799327354260091</v>
          </cell>
          <cell r="AO248">
            <v>1013.8394058295964</v>
          </cell>
          <cell r="AP248">
            <v>0.12443946188340807</v>
          </cell>
          <cell r="AQ248">
            <v>1.35</v>
          </cell>
          <cell r="AR248">
            <v>0.16799327354260091</v>
          </cell>
          <cell r="AS248">
            <v>1013.8394058295964</v>
          </cell>
          <cell r="AT248">
            <v>0.12443946188340807</v>
          </cell>
          <cell r="AU248">
            <v>1.35</v>
          </cell>
          <cell r="AV248">
            <v>0.16799327354260091</v>
          </cell>
          <cell r="AW248">
            <v>1013.8394058295964</v>
          </cell>
        </row>
        <row r="249">
          <cell r="A249" t="str">
            <v>Marriott Gwinnett Place</v>
          </cell>
          <cell r="B249">
            <v>0.24695652173913044</v>
          </cell>
          <cell r="C249">
            <v>0.68973706023721038</v>
          </cell>
          <cell r="D249">
            <v>0.17033506531075457</v>
          </cell>
          <cell r="E249">
            <v>1072.8810000000001</v>
          </cell>
          <cell r="F249">
            <v>0.23878923766816143</v>
          </cell>
          <cell r="G249">
            <v>0.69</v>
          </cell>
          <cell r="H249">
            <v>0.16476457399103137</v>
          </cell>
          <cell r="I249">
            <v>1024.835650224215</v>
          </cell>
          <cell r="J249">
            <v>0.23878923766816143</v>
          </cell>
          <cell r="K249">
            <v>0.69</v>
          </cell>
          <cell r="L249">
            <v>0.16476457399103137</v>
          </cell>
          <cell r="M249">
            <v>1014.6202466367712</v>
          </cell>
          <cell r="N249">
            <v>0.23878923766816143</v>
          </cell>
          <cell r="O249">
            <v>0.69</v>
          </cell>
          <cell r="P249">
            <v>0.16476457399103137</v>
          </cell>
          <cell r="Q249">
            <v>1004.4048430493272</v>
          </cell>
          <cell r="R249">
            <v>0.23878923766816143</v>
          </cell>
          <cell r="S249">
            <v>0.69</v>
          </cell>
          <cell r="T249">
            <v>0.16476457399103137</v>
          </cell>
          <cell r="U249">
            <v>994.35420403587432</v>
          </cell>
          <cell r="V249">
            <v>0.23878923766816143</v>
          </cell>
          <cell r="W249">
            <v>0.69</v>
          </cell>
          <cell r="X249">
            <v>0.16476457399103137</v>
          </cell>
          <cell r="Y249">
            <v>994.35420403587432</v>
          </cell>
          <cell r="Z249">
            <v>0.23878923766816143</v>
          </cell>
          <cell r="AA249">
            <v>0.69</v>
          </cell>
          <cell r="AB249">
            <v>0.16476457399103137</v>
          </cell>
          <cell r="AC249">
            <v>994.35420403587432</v>
          </cell>
          <cell r="AD249">
            <v>0.23878923766816143</v>
          </cell>
          <cell r="AE249">
            <v>0.69</v>
          </cell>
          <cell r="AF249">
            <v>0.16476457399103137</v>
          </cell>
          <cell r="AG249">
            <v>994.35420403587432</v>
          </cell>
          <cell r="AH249">
            <v>0.23878923766816143</v>
          </cell>
          <cell r="AI249">
            <v>0.69</v>
          </cell>
          <cell r="AJ249">
            <v>0.16476457399103137</v>
          </cell>
          <cell r="AK249">
            <v>994.35420403587432</v>
          </cell>
          <cell r="AL249">
            <v>0.23878923766816143</v>
          </cell>
          <cell r="AM249">
            <v>0.69</v>
          </cell>
          <cell r="AN249">
            <v>0.16476457399103137</v>
          </cell>
          <cell r="AO249">
            <v>994.35420403587432</v>
          </cell>
          <cell r="AP249">
            <v>0.23878923766816143</v>
          </cell>
          <cell r="AQ249">
            <v>0.69</v>
          </cell>
          <cell r="AR249">
            <v>0.16476457399103137</v>
          </cell>
          <cell r="AS249">
            <v>994.35420403587432</v>
          </cell>
          <cell r="AT249">
            <v>0.23878923766816143</v>
          </cell>
          <cell r="AU249">
            <v>0.69</v>
          </cell>
          <cell r="AV249">
            <v>0.16476457399103137</v>
          </cell>
          <cell r="AW249">
            <v>994.35420403587432</v>
          </cell>
        </row>
        <row r="250">
          <cell r="A250" t="str">
            <v>Hampton Inn Norcross</v>
          </cell>
          <cell r="B250">
            <v>8.6376811594202893E-2</v>
          </cell>
          <cell r="C250">
            <v>1.0795884421104165</v>
          </cell>
          <cell r="D250">
            <v>9.3251407463450467E-2</v>
          </cell>
          <cell r="E250">
            <v>587.35800000000017</v>
          </cell>
          <cell r="F250">
            <v>8.3520179372197315E-2</v>
          </cell>
          <cell r="G250">
            <v>1.04</v>
          </cell>
          <cell r="H250">
            <v>8.6860986547085212E-2</v>
          </cell>
          <cell r="I250">
            <v>540.27533632286998</v>
          </cell>
          <cell r="J250">
            <v>8.3520179372197315E-2</v>
          </cell>
          <cell r="K250">
            <v>1.04</v>
          </cell>
          <cell r="L250">
            <v>8.6860986547085212E-2</v>
          </cell>
          <cell r="M250">
            <v>534.88995515695069</v>
          </cell>
          <cell r="N250">
            <v>8.3520179372197315E-2</v>
          </cell>
          <cell r="O250">
            <v>1.04</v>
          </cell>
          <cell r="P250">
            <v>8.6860986547085212E-2</v>
          </cell>
          <cell r="Q250">
            <v>529.50457399103141</v>
          </cell>
          <cell r="R250">
            <v>8.3520179372197315E-2</v>
          </cell>
          <cell r="S250">
            <v>1.04</v>
          </cell>
          <cell r="T250">
            <v>8.6860986547085212E-2</v>
          </cell>
          <cell r="U250">
            <v>524.20605381165922</v>
          </cell>
          <cell r="V250">
            <v>8.3520179372197315E-2</v>
          </cell>
          <cell r="W250">
            <v>1.04</v>
          </cell>
          <cell r="X250">
            <v>8.6860986547085212E-2</v>
          </cell>
          <cell r="Y250">
            <v>524.20605381165922</v>
          </cell>
          <cell r="Z250">
            <v>8.3520179372197315E-2</v>
          </cell>
          <cell r="AA250">
            <v>1.04</v>
          </cell>
          <cell r="AB250">
            <v>8.6860986547085212E-2</v>
          </cell>
          <cell r="AC250">
            <v>524.20605381165922</v>
          </cell>
          <cell r="AD250">
            <v>8.3520179372197315E-2</v>
          </cell>
          <cell r="AE250">
            <v>1.04</v>
          </cell>
          <cell r="AF250">
            <v>8.6860986547085212E-2</v>
          </cell>
          <cell r="AG250">
            <v>524.20605381165922</v>
          </cell>
          <cell r="AH250">
            <v>8.3520179372197315E-2</v>
          </cell>
          <cell r="AI250">
            <v>1.04</v>
          </cell>
          <cell r="AJ250">
            <v>8.6860986547085212E-2</v>
          </cell>
          <cell r="AK250">
            <v>524.20605381165922</v>
          </cell>
          <cell r="AL250">
            <v>8.3520179372197315E-2</v>
          </cell>
          <cell r="AM250">
            <v>1.04</v>
          </cell>
          <cell r="AN250">
            <v>8.6860986547085212E-2</v>
          </cell>
          <cell r="AO250">
            <v>524.20605381165922</v>
          </cell>
          <cell r="AP250">
            <v>8.3520179372197315E-2</v>
          </cell>
          <cell r="AQ250">
            <v>1.04</v>
          </cell>
          <cell r="AR250">
            <v>8.6860986547085212E-2</v>
          </cell>
          <cell r="AS250">
            <v>524.20605381165922</v>
          </cell>
          <cell r="AT250">
            <v>8.3520179372197315E-2</v>
          </cell>
          <cell r="AU250">
            <v>1.04</v>
          </cell>
          <cell r="AV250">
            <v>8.6860986547085212E-2</v>
          </cell>
          <cell r="AW250">
            <v>524.20605381165922</v>
          </cell>
        </row>
        <row r="251">
          <cell r="A251" t="str">
            <v>Marriott Courtyard Norcross</v>
          </cell>
          <cell r="B251">
            <v>7.594202898550724E-2</v>
          </cell>
          <cell r="C251">
            <v>1.3994664990320209</v>
          </cell>
          <cell r="D251">
            <v>0.10627832543373607</v>
          </cell>
          <cell r="E251">
            <v>669.40999999999985</v>
          </cell>
          <cell r="F251">
            <v>7.3430493273542605E-2</v>
          </cell>
          <cell r="G251">
            <v>1.3</v>
          </cell>
          <cell r="H251">
            <v>9.5459641255605396E-2</v>
          </cell>
          <cell r="I251">
            <v>593.75896860986552</v>
          </cell>
          <cell r="J251">
            <v>7.3430493273542605E-2</v>
          </cell>
          <cell r="K251">
            <v>1.3</v>
          </cell>
          <cell r="L251">
            <v>9.5459641255605396E-2</v>
          </cell>
          <cell r="M251">
            <v>587.84047085201803</v>
          </cell>
          <cell r="N251">
            <v>7.3430493273542605E-2</v>
          </cell>
          <cell r="O251">
            <v>1.3</v>
          </cell>
          <cell r="P251">
            <v>9.5459641255605396E-2</v>
          </cell>
          <cell r="Q251">
            <v>581.92197309417054</v>
          </cell>
          <cell r="R251">
            <v>7.3430493273542605E-2</v>
          </cell>
          <cell r="S251">
            <v>1.3</v>
          </cell>
          <cell r="T251">
            <v>9.5459641255605396E-2</v>
          </cell>
          <cell r="U251">
            <v>576.09893497757855</v>
          </cell>
          <cell r="V251">
            <v>7.3430493273542605E-2</v>
          </cell>
          <cell r="W251">
            <v>1.3</v>
          </cell>
          <cell r="X251">
            <v>9.5459641255605396E-2</v>
          </cell>
          <cell r="Y251">
            <v>576.09893497757855</v>
          </cell>
          <cell r="Z251">
            <v>7.3430493273542605E-2</v>
          </cell>
          <cell r="AA251">
            <v>1.3</v>
          </cell>
          <cell r="AB251">
            <v>9.5459641255605396E-2</v>
          </cell>
          <cell r="AC251">
            <v>576.09893497757855</v>
          </cell>
          <cell r="AD251">
            <v>7.3430493273542605E-2</v>
          </cell>
          <cell r="AE251">
            <v>1.3</v>
          </cell>
          <cell r="AF251">
            <v>9.5459641255605396E-2</v>
          </cell>
          <cell r="AG251">
            <v>576.09893497757855</v>
          </cell>
          <cell r="AH251">
            <v>7.3430493273542605E-2</v>
          </cell>
          <cell r="AI251">
            <v>1.3</v>
          </cell>
          <cell r="AJ251">
            <v>9.5459641255605396E-2</v>
          </cell>
          <cell r="AK251">
            <v>576.09893497757855</v>
          </cell>
          <cell r="AL251">
            <v>7.3430493273542605E-2</v>
          </cell>
          <cell r="AM251">
            <v>1.3</v>
          </cell>
          <cell r="AN251">
            <v>9.5459641255605396E-2</v>
          </cell>
          <cell r="AO251">
            <v>576.09893497757855</v>
          </cell>
          <cell r="AP251">
            <v>7.3430493273542605E-2</v>
          </cell>
          <cell r="AQ251">
            <v>1.3</v>
          </cell>
          <cell r="AR251">
            <v>9.5459641255605396E-2</v>
          </cell>
          <cell r="AS251">
            <v>576.09893497757855</v>
          </cell>
          <cell r="AT251">
            <v>7.3430493273542605E-2</v>
          </cell>
          <cell r="AU251">
            <v>1.3</v>
          </cell>
          <cell r="AV251">
            <v>9.5459641255605396E-2</v>
          </cell>
          <cell r="AW251">
            <v>576.09893497757855</v>
          </cell>
        </row>
        <row r="252">
          <cell r="A252" t="str">
            <v>Homewood Suites Norcross</v>
          </cell>
          <cell r="B252">
            <v>5.3333333333333337E-2</v>
          </cell>
          <cell r="C252">
            <v>0.74971419591001121</v>
          </cell>
          <cell r="D252">
            <v>3.9984757115200602E-2</v>
          </cell>
          <cell r="E252">
            <v>251.85000000000002</v>
          </cell>
          <cell r="F252">
            <v>5.1569506726457402E-2</v>
          </cell>
          <cell r="G252">
            <v>0.65</v>
          </cell>
          <cell r="H252">
            <v>3.3520179372197312E-2</v>
          </cell>
          <cell r="I252">
            <v>208.49551569506727</v>
          </cell>
          <cell r="J252">
            <v>5.1569506726457402E-2</v>
          </cell>
          <cell r="K252">
            <v>0.65</v>
          </cell>
          <cell r="L252">
            <v>3.3520179372197312E-2</v>
          </cell>
          <cell r="M252">
            <v>206.41726457399105</v>
          </cell>
          <cell r="N252">
            <v>5.1569506726457402E-2</v>
          </cell>
          <cell r="O252">
            <v>0.65</v>
          </cell>
          <cell r="P252">
            <v>3.3520179372197312E-2</v>
          </cell>
          <cell r="Q252">
            <v>204.3390134529148</v>
          </cell>
          <cell r="R252">
            <v>5.1569506726457402E-2</v>
          </cell>
          <cell r="S252">
            <v>0.65</v>
          </cell>
          <cell r="T252">
            <v>3.3520179372197312E-2</v>
          </cell>
          <cell r="U252">
            <v>202.29428251121078</v>
          </cell>
          <cell r="V252">
            <v>5.1569506726457402E-2</v>
          </cell>
          <cell r="W252">
            <v>0.65</v>
          </cell>
          <cell r="X252">
            <v>3.3520179372197312E-2</v>
          </cell>
          <cell r="Y252">
            <v>202.29428251121078</v>
          </cell>
          <cell r="Z252">
            <v>5.1569506726457402E-2</v>
          </cell>
          <cell r="AA252">
            <v>0.65</v>
          </cell>
          <cell r="AB252">
            <v>3.3520179372197312E-2</v>
          </cell>
          <cell r="AC252">
            <v>202.29428251121078</v>
          </cell>
          <cell r="AD252">
            <v>5.1569506726457402E-2</v>
          </cell>
          <cell r="AE252">
            <v>0.65</v>
          </cell>
          <cell r="AF252">
            <v>3.3520179372197312E-2</v>
          </cell>
          <cell r="AG252">
            <v>202.29428251121078</v>
          </cell>
          <cell r="AH252">
            <v>5.1569506726457402E-2</v>
          </cell>
          <cell r="AI252">
            <v>0.65</v>
          </cell>
          <cell r="AJ252">
            <v>3.3520179372197312E-2</v>
          </cell>
          <cell r="AK252">
            <v>202.29428251121078</v>
          </cell>
          <cell r="AL252">
            <v>5.1569506726457402E-2</v>
          </cell>
          <cell r="AM252">
            <v>0.65</v>
          </cell>
          <cell r="AN252">
            <v>3.3520179372197312E-2</v>
          </cell>
          <cell r="AO252">
            <v>202.29428251121078</v>
          </cell>
          <cell r="AP252">
            <v>5.1569506726457402E-2</v>
          </cell>
          <cell r="AQ252">
            <v>0.65</v>
          </cell>
          <cell r="AR252">
            <v>3.3520179372197312E-2</v>
          </cell>
          <cell r="AS252">
            <v>202.29428251121078</v>
          </cell>
          <cell r="AT252">
            <v>5.1569506726457402E-2</v>
          </cell>
          <cell r="AU252">
            <v>0.65</v>
          </cell>
          <cell r="AV252">
            <v>3.3520179372197312E-2</v>
          </cell>
          <cell r="AW252">
            <v>202.29428251121078</v>
          </cell>
        </row>
        <row r="253">
          <cell r="A253" t="str">
            <v>Amerisuites</v>
          </cell>
          <cell r="B253">
            <v>7.4202898550724636E-2</v>
          </cell>
          <cell r="C253">
            <v>1.0995808206680167</v>
          </cell>
          <cell r="D253">
            <v>8.1592084084351382E-2</v>
          </cell>
          <cell r="E253">
            <v>513.92000000000007</v>
          </cell>
          <cell r="F253">
            <v>7.1748878923766815E-2</v>
          </cell>
          <cell r="G253">
            <v>1.08</v>
          </cell>
          <cell r="H253">
            <v>7.7488789237668165E-2</v>
          </cell>
          <cell r="I253">
            <v>481.98026905829596</v>
          </cell>
          <cell r="J253">
            <v>7.1748878923766815E-2</v>
          </cell>
          <cell r="K253">
            <v>1.08</v>
          </cell>
          <cell r="L253">
            <v>7.7488789237668165E-2</v>
          </cell>
          <cell r="M253">
            <v>477.17596412556054</v>
          </cell>
          <cell r="N253">
            <v>7.1748878923766815E-2</v>
          </cell>
          <cell r="O253">
            <v>1.08</v>
          </cell>
          <cell r="P253">
            <v>7.7488789237668165E-2</v>
          </cell>
          <cell r="Q253">
            <v>472.37165919282512</v>
          </cell>
          <cell r="R253">
            <v>7.1748878923766815E-2</v>
          </cell>
          <cell r="S253">
            <v>1.08</v>
          </cell>
          <cell r="T253">
            <v>7.7488789237668165E-2</v>
          </cell>
          <cell r="U253">
            <v>467.64484304932739</v>
          </cell>
          <cell r="V253">
            <v>7.1748878923766815E-2</v>
          </cell>
          <cell r="W253">
            <v>1.08</v>
          </cell>
          <cell r="X253">
            <v>7.7488789237668165E-2</v>
          </cell>
          <cell r="Y253">
            <v>467.64484304932739</v>
          </cell>
          <cell r="Z253">
            <v>7.1748878923766815E-2</v>
          </cell>
          <cell r="AA253">
            <v>1.08</v>
          </cell>
          <cell r="AB253">
            <v>7.7488789237668165E-2</v>
          </cell>
          <cell r="AC253">
            <v>467.64484304932739</v>
          </cell>
          <cell r="AD253">
            <v>7.1748878923766815E-2</v>
          </cell>
          <cell r="AE253">
            <v>1.08</v>
          </cell>
          <cell r="AF253">
            <v>7.7488789237668165E-2</v>
          </cell>
          <cell r="AG253">
            <v>467.64484304932739</v>
          </cell>
          <cell r="AH253">
            <v>7.1748878923766815E-2</v>
          </cell>
          <cell r="AI253">
            <v>1.08</v>
          </cell>
          <cell r="AJ253">
            <v>7.7488789237668165E-2</v>
          </cell>
          <cell r="AK253">
            <v>467.64484304932739</v>
          </cell>
          <cell r="AL253">
            <v>7.1748878923766815E-2</v>
          </cell>
          <cell r="AM253">
            <v>1.08</v>
          </cell>
          <cell r="AN253">
            <v>7.7488789237668165E-2</v>
          </cell>
          <cell r="AO253">
            <v>467.64484304932739</v>
          </cell>
          <cell r="AP253">
            <v>7.1748878923766815E-2</v>
          </cell>
          <cell r="AQ253">
            <v>1.08</v>
          </cell>
          <cell r="AR253">
            <v>7.7488789237668165E-2</v>
          </cell>
          <cell r="AS253">
            <v>467.64484304932739</v>
          </cell>
          <cell r="AT253">
            <v>7.1748878923766815E-2</v>
          </cell>
          <cell r="AU253">
            <v>1.08</v>
          </cell>
          <cell r="AV253">
            <v>7.7488789237668165E-2</v>
          </cell>
          <cell r="AW253">
            <v>467.64484304932739</v>
          </cell>
        </row>
        <row r="254">
          <cell r="A254" t="str">
            <v>Wingate Inn</v>
          </cell>
          <cell r="B254">
            <v>3.4202898550724635E-2</v>
          </cell>
          <cell r="C254">
            <v>0.61976373528560935</v>
          </cell>
          <cell r="D254">
            <v>2.1197716163391854E-2</v>
          </cell>
          <cell r="E254">
            <v>133.517</v>
          </cell>
          <cell r="F254">
            <v>6.614349775784753E-2</v>
          </cell>
          <cell r="G254">
            <v>0.5</v>
          </cell>
          <cell r="H254">
            <v>3.3071748878923765E-2</v>
          </cell>
          <cell r="I254">
            <v>205.70627802690581</v>
          </cell>
          <cell r="J254">
            <v>6.614349775784753E-2</v>
          </cell>
          <cell r="K254">
            <v>0.5</v>
          </cell>
          <cell r="L254">
            <v>3.3071748878923765E-2</v>
          </cell>
          <cell r="M254">
            <v>203.65582959641256</v>
          </cell>
          <cell r="N254">
            <v>6.614349775784753E-2</v>
          </cell>
          <cell r="O254">
            <v>0.5</v>
          </cell>
          <cell r="P254">
            <v>3.3071748878923765E-2</v>
          </cell>
          <cell r="Q254">
            <v>201.60538116591928</v>
          </cell>
          <cell r="R254">
            <v>6.614349775784753E-2</v>
          </cell>
          <cell r="S254">
            <v>0.5</v>
          </cell>
          <cell r="T254">
            <v>3.3071748878923765E-2</v>
          </cell>
          <cell r="U254">
            <v>199.58800448430492</v>
          </cell>
          <cell r="V254">
            <v>6.614349775784753E-2</v>
          </cell>
          <cell r="W254">
            <v>0.5</v>
          </cell>
          <cell r="X254">
            <v>3.3071748878923765E-2</v>
          </cell>
          <cell r="Y254">
            <v>199.58800448430492</v>
          </cell>
          <cell r="Z254">
            <v>6.614349775784753E-2</v>
          </cell>
          <cell r="AA254">
            <v>0.5</v>
          </cell>
          <cell r="AB254">
            <v>3.3071748878923765E-2</v>
          </cell>
          <cell r="AC254">
            <v>199.58800448430492</v>
          </cell>
          <cell r="AD254">
            <v>6.614349775784753E-2</v>
          </cell>
          <cell r="AE254">
            <v>0.5</v>
          </cell>
          <cell r="AF254">
            <v>3.3071748878923765E-2</v>
          </cell>
          <cell r="AG254">
            <v>199.58800448430492</v>
          </cell>
          <cell r="AH254">
            <v>6.614349775784753E-2</v>
          </cell>
          <cell r="AI254">
            <v>0.5</v>
          </cell>
          <cell r="AJ254">
            <v>3.3071748878923765E-2</v>
          </cell>
          <cell r="AK254">
            <v>199.58800448430492</v>
          </cell>
          <cell r="AL254">
            <v>6.614349775784753E-2</v>
          </cell>
          <cell r="AM254">
            <v>0.5</v>
          </cell>
          <cell r="AN254">
            <v>3.3071748878923765E-2</v>
          </cell>
          <cell r="AO254">
            <v>199.58800448430492</v>
          </cell>
          <cell r="AP254">
            <v>6.614349775784753E-2</v>
          </cell>
          <cell r="AQ254">
            <v>0.5</v>
          </cell>
          <cell r="AR254">
            <v>3.3071748878923765E-2</v>
          </cell>
          <cell r="AS254">
            <v>199.58800448430492</v>
          </cell>
          <cell r="AT254">
            <v>6.614349775784753E-2</v>
          </cell>
          <cell r="AU254">
            <v>0.5</v>
          </cell>
          <cell r="AV254">
            <v>3.3071748878923765E-2</v>
          </cell>
          <cell r="AW254">
            <v>199.58800448430492</v>
          </cell>
        </row>
        <row r="255">
          <cell r="A255" t="str">
            <v>Comp9</v>
          </cell>
          <cell r="B255">
            <v>0</v>
          </cell>
          <cell r="C255">
            <v>0</v>
          </cell>
          <cell r="D255">
            <v>0</v>
          </cell>
          <cell r="E255">
            <v>0</v>
          </cell>
          <cell r="F255">
            <v>0</v>
          </cell>
          <cell r="G255">
            <v>0</v>
          </cell>
          <cell r="H255">
            <v>0</v>
          </cell>
          <cell r="I255">
            <v>0</v>
          </cell>
          <cell r="J255">
            <v>0</v>
          </cell>
          <cell r="K255">
            <v>0</v>
          </cell>
          <cell r="L255">
            <v>0</v>
          </cell>
          <cell r="M255">
            <v>0</v>
          </cell>
          <cell r="N255">
            <v>0</v>
          </cell>
          <cell r="O255">
            <v>0</v>
          </cell>
          <cell r="P255">
            <v>0</v>
          </cell>
          <cell r="Q255">
            <v>0</v>
          </cell>
          <cell r="R255">
            <v>0</v>
          </cell>
          <cell r="S255">
            <v>0</v>
          </cell>
          <cell r="T255">
            <v>0</v>
          </cell>
          <cell r="U255">
            <v>0</v>
          </cell>
          <cell r="V255">
            <v>0</v>
          </cell>
          <cell r="W255">
            <v>0</v>
          </cell>
          <cell r="X255">
            <v>0</v>
          </cell>
          <cell r="Y255">
            <v>0</v>
          </cell>
          <cell r="Z255">
            <v>0</v>
          </cell>
          <cell r="AA255">
            <v>0</v>
          </cell>
          <cell r="AB255">
            <v>0</v>
          </cell>
          <cell r="AC255">
            <v>0</v>
          </cell>
          <cell r="AD255">
            <v>0</v>
          </cell>
          <cell r="AE255">
            <v>0</v>
          </cell>
          <cell r="AF255">
            <v>0</v>
          </cell>
          <cell r="AG255">
            <v>0</v>
          </cell>
          <cell r="AH255">
            <v>0</v>
          </cell>
          <cell r="AI255">
            <v>0</v>
          </cell>
          <cell r="AJ255">
            <v>0</v>
          </cell>
          <cell r="AK255">
            <v>0</v>
          </cell>
          <cell r="AL255">
            <v>0</v>
          </cell>
          <cell r="AM255">
            <v>0</v>
          </cell>
          <cell r="AN255">
            <v>0</v>
          </cell>
          <cell r="AO255">
            <v>0</v>
          </cell>
          <cell r="AP255">
            <v>0</v>
          </cell>
          <cell r="AQ255">
            <v>0</v>
          </cell>
          <cell r="AR255">
            <v>0</v>
          </cell>
          <cell r="AS255">
            <v>0</v>
          </cell>
          <cell r="AT255">
            <v>0</v>
          </cell>
          <cell r="AU255">
            <v>0</v>
          </cell>
          <cell r="AV255">
            <v>0</v>
          </cell>
          <cell r="AW255">
            <v>0</v>
          </cell>
        </row>
        <row r="256">
          <cell r="A256" t="str">
            <v>Comp10</v>
          </cell>
          <cell r="B256">
            <v>0</v>
          </cell>
          <cell r="C256">
            <v>0</v>
          </cell>
          <cell r="D256">
            <v>0</v>
          </cell>
          <cell r="E256">
            <v>0</v>
          </cell>
          <cell r="F256">
            <v>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0</v>
          </cell>
          <cell r="V256">
            <v>0</v>
          </cell>
          <cell r="W256">
            <v>0</v>
          </cell>
          <cell r="X256">
            <v>0</v>
          </cell>
          <cell r="Y256">
            <v>0</v>
          </cell>
          <cell r="Z256">
            <v>0</v>
          </cell>
          <cell r="AA256">
            <v>0</v>
          </cell>
          <cell r="AB256">
            <v>0</v>
          </cell>
          <cell r="AC256">
            <v>0</v>
          </cell>
          <cell r="AD256">
            <v>0</v>
          </cell>
          <cell r="AE256">
            <v>0</v>
          </cell>
          <cell r="AF256">
            <v>0</v>
          </cell>
          <cell r="AG256">
            <v>0</v>
          </cell>
          <cell r="AH256">
            <v>0</v>
          </cell>
          <cell r="AI256">
            <v>0</v>
          </cell>
          <cell r="AJ256">
            <v>0</v>
          </cell>
          <cell r="AK256">
            <v>0</v>
          </cell>
          <cell r="AL256">
            <v>0</v>
          </cell>
          <cell r="AM256">
            <v>0</v>
          </cell>
          <cell r="AN256">
            <v>0</v>
          </cell>
          <cell r="AO256">
            <v>0</v>
          </cell>
          <cell r="AP256">
            <v>0</v>
          </cell>
          <cell r="AQ256">
            <v>0</v>
          </cell>
          <cell r="AR256">
            <v>0</v>
          </cell>
          <cell r="AS256">
            <v>0</v>
          </cell>
          <cell r="AT256">
            <v>0</v>
          </cell>
          <cell r="AU256">
            <v>0</v>
          </cell>
          <cell r="AV256">
            <v>0</v>
          </cell>
          <cell r="AW256">
            <v>0</v>
          </cell>
        </row>
        <row r="257">
          <cell r="A257" t="str">
            <v>Comp11</v>
          </cell>
          <cell r="B257">
            <v>0</v>
          </cell>
          <cell r="C257">
            <v>0</v>
          </cell>
          <cell r="D257">
            <v>0</v>
          </cell>
          <cell r="E257">
            <v>0</v>
          </cell>
          <cell r="F257">
            <v>0</v>
          </cell>
          <cell r="G257">
            <v>0</v>
          </cell>
          <cell r="H257">
            <v>0</v>
          </cell>
          <cell r="I257">
            <v>0</v>
          </cell>
          <cell r="J257">
            <v>0</v>
          </cell>
          <cell r="K257">
            <v>0</v>
          </cell>
          <cell r="L257">
            <v>0</v>
          </cell>
          <cell r="M257">
            <v>0</v>
          </cell>
          <cell r="N257">
            <v>0</v>
          </cell>
          <cell r="O257">
            <v>0</v>
          </cell>
          <cell r="P257">
            <v>0</v>
          </cell>
          <cell r="Q257">
            <v>0</v>
          </cell>
          <cell r="R257">
            <v>0</v>
          </cell>
          <cell r="S257">
            <v>0</v>
          </cell>
          <cell r="T257">
            <v>0</v>
          </cell>
          <cell r="U257">
            <v>0</v>
          </cell>
          <cell r="V257">
            <v>0</v>
          </cell>
          <cell r="W257">
            <v>0</v>
          </cell>
          <cell r="X257">
            <v>0</v>
          </cell>
          <cell r="Y257">
            <v>0</v>
          </cell>
          <cell r="Z257">
            <v>0</v>
          </cell>
          <cell r="AA257">
            <v>0</v>
          </cell>
          <cell r="AB257">
            <v>0</v>
          </cell>
          <cell r="AC257">
            <v>0</v>
          </cell>
          <cell r="AD257">
            <v>0</v>
          </cell>
          <cell r="AE257">
            <v>0</v>
          </cell>
          <cell r="AF257">
            <v>0</v>
          </cell>
          <cell r="AG257">
            <v>0</v>
          </cell>
          <cell r="AH257">
            <v>0</v>
          </cell>
          <cell r="AI257">
            <v>0</v>
          </cell>
          <cell r="AJ257">
            <v>0</v>
          </cell>
          <cell r="AK257">
            <v>0</v>
          </cell>
          <cell r="AL257">
            <v>0</v>
          </cell>
          <cell r="AM257">
            <v>0</v>
          </cell>
          <cell r="AN257">
            <v>0</v>
          </cell>
          <cell r="AO257">
            <v>0</v>
          </cell>
          <cell r="AP257">
            <v>0</v>
          </cell>
          <cell r="AQ257">
            <v>0</v>
          </cell>
          <cell r="AR257">
            <v>0</v>
          </cell>
          <cell r="AS257">
            <v>0</v>
          </cell>
          <cell r="AT257">
            <v>0</v>
          </cell>
          <cell r="AU257">
            <v>0</v>
          </cell>
          <cell r="AV257">
            <v>0</v>
          </cell>
          <cell r="AW257">
            <v>0</v>
          </cell>
        </row>
        <row r="258">
          <cell r="A258" t="str">
            <v>Comp12</v>
          </cell>
          <cell r="B258">
            <v>0</v>
          </cell>
          <cell r="C258">
            <v>0</v>
          </cell>
          <cell r="D258">
            <v>0</v>
          </cell>
          <cell r="E258">
            <v>0</v>
          </cell>
          <cell r="F258">
            <v>0</v>
          </cell>
          <cell r="G258">
            <v>0</v>
          </cell>
          <cell r="H258">
            <v>0</v>
          </cell>
          <cell r="I258">
            <v>0</v>
          </cell>
          <cell r="J258">
            <v>0</v>
          </cell>
          <cell r="K258">
            <v>0</v>
          </cell>
          <cell r="L258">
            <v>0</v>
          </cell>
          <cell r="M258">
            <v>0</v>
          </cell>
          <cell r="N258">
            <v>0</v>
          </cell>
          <cell r="O258">
            <v>0</v>
          </cell>
          <cell r="P258">
            <v>0</v>
          </cell>
          <cell r="Q258">
            <v>0</v>
          </cell>
          <cell r="R258">
            <v>0</v>
          </cell>
          <cell r="S258">
            <v>0</v>
          </cell>
          <cell r="T258">
            <v>0</v>
          </cell>
          <cell r="U258">
            <v>0</v>
          </cell>
          <cell r="V258">
            <v>0</v>
          </cell>
          <cell r="W258">
            <v>0</v>
          </cell>
          <cell r="X258">
            <v>0</v>
          </cell>
          <cell r="Y258">
            <v>0</v>
          </cell>
          <cell r="Z258">
            <v>0</v>
          </cell>
          <cell r="AA258">
            <v>0</v>
          </cell>
          <cell r="AB258">
            <v>0</v>
          </cell>
          <cell r="AC258">
            <v>0</v>
          </cell>
          <cell r="AD258">
            <v>0</v>
          </cell>
          <cell r="AE258">
            <v>0</v>
          </cell>
          <cell r="AF258">
            <v>0</v>
          </cell>
          <cell r="AG258">
            <v>0</v>
          </cell>
          <cell r="AH258">
            <v>0</v>
          </cell>
          <cell r="AI258">
            <v>0</v>
          </cell>
          <cell r="AJ258">
            <v>0</v>
          </cell>
          <cell r="AK258">
            <v>0</v>
          </cell>
          <cell r="AL258">
            <v>0</v>
          </cell>
          <cell r="AM258">
            <v>0</v>
          </cell>
          <cell r="AN258">
            <v>0</v>
          </cell>
          <cell r="AO258">
            <v>0</v>
          </cell>
          <cell r="AP258">
            <v>0</v>
          </cell>
          <cell r="AQ258">
            <v>0</v>
          </cell>
          <cell r="AR258">
            <v>0</v>
          </cell>
          <cell r="AS258">
            <v>0</v>
          </cell>
          <cell r="AT258">
            <v>0</v>
          </cell>
          <cell r="AU258">
            <v>0</v>
          </cell>
          <cell r="AV258">
            <v>0</v>
          </cell>
          <cell r="AW258">
            <v>0</v>
          </cell>
        </row>
        <row r="259">
          <cell r="A259" t="str">
            <v>Comp13</v>
          </cell>
          <cell r="B259">
            <v>0</v>
          </cell>
          <cell r="C259">
            <v>0</v>
          </cell>
          <cell r="D259">
            <v>0</v>
          </cell>
          <cell r="E259">
            <v>0</v>
          </cell>
          <cell r="F259">
            <v>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0</v>
          </cell>
          <cell r="Z259">
            <v>0</v>
          </cell>
          <cell r="AA259">
            <v>0</v>
          </cell>
          <cell r="AB259">
            <v>0</v>
          </cell>
          <cell r="AC259">
            <v>0</v>
          </cell>
          <cell r="AD259">
            <v>0</v>
          </cell>
          <cell r="AE259">
            <v>0</v>
          </cell>
          <cell r="AF259">
            <v>0</v>
          </cell>
          <cell r="AG259">
            <v>0</v>
          </cell>
          <cell r="AH259">
            <v>0</v>
          </cell>
          <cell r="AI259">
            <v>0</v>
          </cell>
          <cell r="AJ259">
            <v>0</v>
          </cell>
          <cell r="AK259">
            <v>0</v>
          </cell>
          <cell r="AL259">
            <v>0</v>
          </cell>
          <cell r="AM259">
            <v>0</v>
          </cell>
          <cell r="AN259">
            <v>0</v>
          </cell>
          <cell r="AO259">
            <v>0</v>
          </cell>
          <cell r="AP259">
            <v>0</v>
          </cell>
          <cell r="AQ259">
            <v>0</v>
          </cell>
          <cell r="AR259">
            <v>0</v>
          </cell>
          <cell r="AS259">
            <v>0</v>
          </cell>
          <cell r="AT259">
            <v>0</v>
          </cell>
          <cell r="AU259">
            <v>0</v>
          </cell>
          <cell r="AV259">
            <v>0</v>
          </cell>
          <cell r="AW259">
            <v>0</v>
          </cell>
        </row>
        <row r="260">
          <cell r="A260" t="str">
            <v>Comp14</v>
          </cell>
          <cell r="B260">
            <v>0</v>
          </cell>
          <cell r="C260">
            <v>0</v>
          </cell>
          <cell r="D260">
            <v>0</v>
          </cell>
          <cell r="E260">
            <v>0</v>
          </cell>
          <cell r="F260">
            <v>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0</v>
          </cell>
          <cell r="AB260">
            <v>0</v>
          </cell>
          <cell r="AC260">
            <v>0</v>
          </cell>
          <cell r="AD260">
            <v>0</v>
          </cell>
          <cell r="AE260">
            <v>0</v>
          </cell>
          <cell r="AF260">
            <v>0</v>
          </cell>
          <cell r="AG260">
            <v>0</v>
          </cell>
          <cell r="AH260">
            <v>0</v>
          </cell>
          <cell r="AI260">
            <v>0</v>
          </cell>
          <cell r="AJ260">
            <v>0</v>
          </cell>
          <cell r="AK260">
            <v>0</v>
          </cell>
          <cell r="AL260">
            <v>0</v>
          </cell>
          <cell r="AM260">
            <v>0</v>
          </cell>
          <cell r="AN260">
            <v>0</v>
          </cell>
          <cell r="AO260">
            <v>0</v>
          </cell>
          <cell r="AP260">
            <v>0</v>
          </cell>
          <cell r="AQ260">
            <v>0</v>
          </cell>
          <cell r="AR260">
            <v>0</v>
          </cell>
          <cell r="AS260">
            <v>0</v>
          </cell>
          <cell r="AT260">
            <v>0</v>
          </cell>
          <cell r="AU260">
            <v>0</v>
          </cell>
          <cell r="AV260">
            <v>0</v>
          </cell>
          <cell r="AW260">
            <v>0</v>
          </cell>
        </row>
        <row r="261">
          <cell r="A261" t="str">
            <v>Comp15</v>
          </cell>
          <cell r="B261">
            <v>0</v>
          </cell>
          <cell r="C261">
            <v>0</v>
          </cell>
          <cell r="D261">
            <v>0</v>
          </cell>
          <cell r="E261">
            <v>0</v>
          </cell>
          <cell r="F261">
            <v>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0</v>
          </cell>
          <cell r="AB261">
            <v>0</v>
          </cell>
          <cell r="AC261">
            <v>0</v>
          </cell>
          <cell r="AD261">
            <v>0</v>
          </cell>
          <cell r="AE261">
            <v>0</v>
          </cell>
          <cell r="AF261">
            <v>0</v>
          </cell>
          <cell r="AG261">
            <v>0</v>
          </cell>
          <cell r="AH261">
            <v>0</v>
          </cell>
          <cell r="AI261">
            <v>0</v>
          </cell>
          <cell r="AJ261">
            <v>0</v>
          </cell>
          <cell r="AK261">
            <v>0</v>
          </cell>
          <cell r="AL261">
            <v>0</v>
          </cell>
          <cell r="AM261">
            <v>0</v>
          </cell>
          <cell r="AN261">
            <v>0</v>
          </cell>
          <cell r="AO261">
            <v>0</v>
          </cell>
          <cell r="AP261">
            <v>0</v>
          </cell>
          <cell r="AQ261">
            <v>0</v>
          </cell>
          <cell r="AR261">
            <v>0</v>
          </cell>
          <cell r="AS261">
            <v>0</v>
          </cell>
          <cell r="AT261">
            <v>0</v>
          </cell>
          <cell r="AU261">
            <v>0</v>
          </cell>
          <cell r="AV261">
            <v>0</v>
          </cell>
          <cell r="AW261">
            <v>0</v>
          </cell>
        </row>
        <row r="262">
          <cell r="A262" t="str">
            <v>Comp16</v>
          </cell>
          <cell r="B262">
            <v>0</v>
          </cell>
          <cell r="C262">
            <v>0</v>
          </cell>
          <cell r="D262">
            <v>0</v>
          </cell>
          <cell r="E262">
            <v>0</v>
          </cell>
          <cell r="F262">
            <v>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0</v>
          </cell>
          <cell r="AC262">
            <v>0</v>
          </cell>
          <cell r="AD262">
            <v>0</v>
          </cell>
          <cell r="AE262">
            <v>0</v>
          </cell>
          <cell r="AF262">
            <v>0</v>
          </cell>
          <cell r="AG262">
            <v>0</v>
          </cell>
          <cell r="AH262">
            <v>0</v>
          </cell>
          <cell r="AI262">
            <v>0</v>
          </cell>
          <cell r="AJ262">
            <v>0</v>
          </cell>
          <cell r="AK262">
            <v>0</v>
          </cell>
          <cell r="AL262">
            <v>0</v>
          </cell>
          <cell r="AM262">
            <v>0</v>
          </cell>
          <cell r="AN262">
            <v>0</v>
          </cell>
          <cell r="AO262">
            <v>0</v>
          </cell>
          <cell r="AP262">
            <v>0</v>
          </cell>
          <cell r="AQ262">
            <v>0</v>
          </cell>
          <cell r="AR262">
            <v>0</v>
          </cell>
          <cell r="AS262">
            <v>0</v>
          </cell>
          <cell r="AT262">
            <v>0</v>
          </cell>
          <cell r="AU262">
            <v>0</v>
          </cell>
          <cell r="AV262">
            <v>0</v>
          </cell>
          <cell r="AW262">
            <v>0</v>
          </cell>
        </row>
        <row r="263">
          <cell r="A263" t="str">
            <v>Comp17</v>
          </cell>
          <cell r="B263">
            <v>0</v>
          </cell>
          <cell r="C263">
            <v>0</v>
          </cell>
          <cell r="D263">
            <v>0</v>
          </cell>
          <cell r="E263">
            <v>0</v>
          </cell>
          <cell r="F263">
            <v>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0</v>
          </cell>
          <cell r="AI263">
            <v>0</v>
          </cell>
          <cell r="AJ263">
            <v>0</v>
          </cell>
          <cell r="AK263">
            <v>0</v>
          </cell>
          <cell r="AL263">
            <v>0</v>
          </cell>
          <cell r="AM263">
            <v>0</v>
          </cell>
          <cell r="AN263">
            <v>0</v>
          </cell>
          <cell r="AO263">
            <v>0</v>
          </cell>
          <cell r="AP263">
            <v>0</v>
          </cell>
          <cell r="AQ263">
            <v>0</v>
          </cell>
          <cell r="AR263">
            <v>0</v>
          </cell>
          <cell r="AS263">
            <v>0</v>
          </cell>
          <cell r="AT263">
            <v>0</v>
          </cell>
          <cell r="AU263">
            <v>0</v>
          </cell>
          <cell r="AV263">
            <v>0</v>
          </cell>
          <cell r="AW263">
            <v>0</v>
          </cell>
        </row>
        <row r="264">
          <cell r="A264" t="str">
            <v>Comp18</v>
          </cell>
          <cell r="B264">
            <v>0</v>
          </cell>
          <cell r="C264">
            <v>0</v>
          </cell>
          <cell r="D264">
            <v>0</v>
          </cell>
          <cell r="E264">
            <v>0</v>
          </cell>
          <cell r="F264">
            <v>0</v>
          </cell>
          <cell r="G264">
            <v>0</v>
          </cell>
          <cell r="H264">
            <v>0</v>
          </cell>
          <cell r="I264">
            <v>0</v>
          </cell>
          <cell r="J264">
            <v>0</v>
          </cell>
          <cell r="K264">
            <v>0</v>
          </cell>
          <cell r="L264">
            <v>0</v>
          </cell>
          <cell r="M264">
            <v>0</v>
          </cell>
          <cell r="N264">
            <v>0</v>
          </cell>
          <cell r="O264">
            <v>0</v>
          </cell>
          <cell r="P264">
            <v>0</v>
          </cell>
          <cell r="Q264">
            <v>0</v>
          </cell>
          <cell r="R264">
            <v>0</v>
          </cell>
          <cell r="S264">
            <v>0</v>
          </cell>
          <cell r="T264">
            <v>0</v>
          </cell>
          <cell r="U264">
            <v>0</v>
          </cell>
          <cell r="V264">
            <v>0</v>
          </cell>
          <cell r="W264">
            <v>0</v>
          </cell>
          <cell r="X264">
            <v>0</v>
          </cell>
          <cell r="Y264">
            <v>0</v>
          </cell>
          <cell r="Z264">
            <v>0</v>
          </cell>
          <cell r="AA264">
            <v>0</v>
          </cell>
          <cell r="AB264">
            <v>0</v>
          </cell>
          <cell r="AC264">
            <v>0</v>
          </cell>
          <cell r="AD264">
            <v>0</v>
          </cell>
          <cell r="AE264">
            <v>0</v>
          </cell>
          <cell r="AF264">
            <v>0</v>
          </cell>
          <cell r="AG264">
            <v>0</v>
          </cell>
          <cell r="AH264">
            <v>0</v>
          </cell>
          <cell r="AI264">
            <v>0</v>
          </cell>
          <cell r="AJ264">
            <v>0</v>
          </cell>
          <cell r="AK264">
            <v>0</v>
          </cell>
          <cell r="AL264">
            <v>0</v>
          </cell>
          <cell r="AM264">
            <v>0</v>
          </cell>
          <cell r="AN264">
            <v>0</v>
          </cell>
          <cell r="AO264">
            <v>0</v>
          </cell>
          <cell r="AP264">
            <v>0</v>
          </cell>
          <cell r="AQ264">
            <v>0</v>
          </cell>
          <cell r="AR264">
            <v>0</v>
          </cell>
          <cell r="AS264">
            <v>0</v>
          </cell>
          <cell r="AT264">
            <v>0</v>
          </cell>
          <cell r="AU264">
            <v>0</v>
          </cell>
          <cell r="AV264">
            <v>0</v>
          </cell>
          <cell r="AW264">
            <v>0</v>
          </cell>
        </row>
        <row r="265">
          <cell r="A265" t="str">
            <v>Comp19</v>
          </cell>
          <cell r="B265">
            <v>0</v>
          </cell>
          <cell r="C265">
            <v>0</v>
          </cell>
          <cell r="D265">
            <v>0</v>
          </cell>
          <cell r="E265">
            <v>0</v>
          </cell>
          <cell r="F265">
            <v>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0</v>
          </cell>
          <cell r="AA265">
            <v>0</v>
          </cell>
          <cell r="AB265">
            <v>0</v>
          </cell>
          <cell r="AC265">
            <v>0</v>
          </cell>
          <cell r="AD265">
            <v>0</v>
          </cell>
          <cell r="AE265">
            <v>0</v>
          </cell>
          <cell r="AF265">
            <v>0</v>
          </cell>
          <cell r="AG265">
            <v>0</v>
          </cell>
          <cell r="AH265">
            <v>0</v>
          </cell>
          <cell r="AI265">
            <v>0</v>
          </cell>
          <cell r="AJ265">
            <v>0</v>
          </cell>
          <cell r="AK265">
            <v>0</v>
          </cell>
          <cell r="AL265">
            <v>0</v>
          </cell>
          <cell r="AM265">
            <v>0</v>
          </cell>
          <cell r="AN265">
            <v>0</v>
          </cell>
          <cell r="AO265">
            <v>0</v>
          </cell>
          <cell r="AP265">
            <v>0</v>
          </cell>
          <cell r="AQ265">
            <v>0</v>
          </cell>
          <cell r="AR265">
            <v>0</v>
          </cell>
          <cell r="AS265">
            <v>0</v>
          </cell>
          <cell r="AT265">
            <v>0</v>
          </cell>
          <cell r="AU265">
            <v>0</v>
          </cell>
          <cell r="AV265">
            <v>0</v>
          </cell>
          <cell r="AW265">
            <v>0</v>
          </cell>
        </row>
        <row r="266">
          <cell r="A266" t="str">
            <v>Comp20</v>
          </cell>
          <cell r="B266">
            <v>0</v>
          </cell>
          <cell r="C266">
            <v>0</v>
          </cell>
          <cell r="D266">
            <v>0</v>
          </cell>
          <cell r="E266">
            <v>0</v>
          </cell>
          <cell r="F266">
            <v>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0</v>
          </cell>
          <cell r="AK266">
            <v>0</v>
          </cell>
          <cell r="AL266">
            <v>0</v>
          </cell>
          <cell r="AM266">
            <v>0</v>
          </cell>
          <cell r="AN266">
            <v>0</v>
          </cell>
          <cell r="AO266">
            <v>0</v>
          </cell>
          <cell r="AP266">
            <v>0</v>
          </cell>
          <cell r="AQ266">
            <v>0</v>
          </cell>
          <cell r="AR266">
            <v>0</v>
          </cell>
          <cell r="AS266">
            <v>0</v>
          </cell>
          <cell r="AT266">
            <v>0</v>
          </cell>
          <cell r="AU266">
            <v>0</v>
          </cell>
          <cell r="AV266">
            <v>0</v>
          </cell>
          <cell r="AW266">
            <v>0</v>
          </cell>
        </row>
        <row r="267">
          <cell r="A267" t="str">
            <v>Comp21</v>
          </cell>
          <cell r="B267">
            <v>0</v>
          </cell>
          <cell r="C267">
            <v>0</v>
          </cell>
          <cell r="D267">
            <v>0</v>
          </cell>
          <cell r="E267">
            <v>0</v>
          </cell>
          <cell r="F267">
            <v>0</v>
          </cell>
          <cell r="G267">
            <v>0</v>
          </cell>
          <cell r="H267">
            <v>0</v>
          </cell>
          <cell r="I267">
            <v>0</v>
          </cell>
          <cell r="J267">
            <v>0</v>
          </cell>
          <cell r="K267">
            <v>0</v>
          </cell>
          <cell r="L267">
            <v>0</v>
          </cell>
          <cell r="M267">
            <v>0</v>
          </cell>
          <cell r="N267">
            <v>0</v>
          </cell>
          <cell r="O267">
            <v>0</v>
          </cell>
          <cell r="P267">
            <v>0</v>
          </cell>
          <cell r="Q267">
            <v>0</v>
          </cell>
          <cell r="R267">
            <v>0</v>
          </cell>
          <cell r="S267">
            <v>0</v>
          </cell>
          <cell r="T267">
            <v>0</v>
          </cell>
          <cell r="U267">
            <v>0</v>
          </cell>
          <cell r="V267">
            <v>0</v>
          </cell>
          <cell r="W267">
            <v>0</v>
          </cell>
          <cell r="X267">
            <v>0</v>
          </cell>
          <cell r="Y267">
            <v>0</v>
          </cell>
          <cell r="Z267">
            <v>0</v>
          </cell>
          <cell r="AA267">
            <v>0</v>
          </cell>
          <cell r="AB267">
            <v>0</v>
          </cell>
          <cell r="AC267">
            <v>0</v>
          </cell>
          <cell r="AD267">
            <v>0</v>
          </cell>
          <cell r="AE267">
            <v>0</v>
          </cell>
          <cell r="AF267">
            <v>0</v>
          </cell>
          <cell r="AG267">
            <v>0</v>
          </cell>
          <cell r="AH267">
            <v>0</v>
          </cell>
          <cell r="AI267">
            <v>0</v>
          </cell>
          <cell r="AJ267">
            <v>0</v>
          </cell>
          <cell r="AK267">
            <v>0</v>
          </cell>
          <cell r="AL267">
            <v>0</v>
          </cell>
          <cell r="AM267">
            <v>0</v>
          </cell>
          <cell r="AN267">
            <v>0</v>
          </cell>
          <cell r="AO267">
            <v>0</v>
          </cell>
          <cell r="AP267">
            <v>0</v>
          </cell>
          <cell r="AQ267">
            <v>0</v>
          </cell>
          <cell r="AR267">
            <v>0</v>
          </cell>
          <cell r="AS267">
            <v>0</v>
          </cell>
          <cell r="AT267">
            <v>0</v>
          </cell>
          <cell r="AU267">
            <v>0</v>
          </cell>
          <cell r="AV267">
            <v>0</v>
          </cell>
          <cell r="AW267">
            <v>0</v>
          </cell>
        </row>
        <row r="268">
          <cell r="A268" t="str">
            <v>Comp22</v>
          </cell>
          <cell r="B268">
            <v>0</v>
          </cell>
          <cell r="C268">
            <v>0</v>
          </cell>
          <cell r="D268">
            <v>0</v>
          </cell>
          <cell r="E268">
            <v>0</v>
          </cell>
          <cell r="F268">
            <v>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v>
          </cell>
          <cell r="V268">
            <v>0</v>
          </cell>
          <cell r="W268">
            <v>0</v>
          </cell>
          <cell r="X268">
            <v>0</v>
          </cell>
          <cell r="Y268">
            <v>0</v>
          </cell>
          <cell r="Z268">
            <v>0</v>
          </cell>
          <cell r="AA268">
            <v>0</v>
          </cell>
          <cell r="AB268">
            <v>0</v>
          </cell>
          <cell r="AC268">
            <v>0</v>
          </cell>
          <cell r="AD268">
            <v>0</v>
          </cell>
          <cell r="AE268">
            <v>0</v>
          </cell>
          <cell r="AF268">
            <v>0</v>
          </cell>
          <cell r="AG268">
            <v>0</v>
          </cell>
          <cell r="AH268">
            <v>0</v>
          </cell>
          <cell r="AI268">
            <v>0</v>
          </cell>
          <cell r="AJ268">
            <v>0</v>
          </cell>
          <cell r="AK268">
            <v>0</v>
          </cell>
          <cell r="AL268">
            <v>0</v>
          </cell>
          <cell r="AM268">
            <v>0</v>
          </cell>
          <cell r="AN268">
            <v>0</v>
          </cell>
          <cell r="AO268">
            <v>0</v>
          </cell>
          <cell r="AP268">
            <v>0</v>
          </cell>
          <cell r="AQ268">
            <v>0</v>
          </cell>
          <cell r="AR268">
            <v>0</v>
          </cell>
          <cell r="AS268">
            <v>0</v>
          </cell>
          <cell r="AT268">
            <v>0</v>
          </cell>
          <cell r="AU268">
            <v>0</v>
          </cell>
          <cell r="AV268">
            <v>0</v>
          </cell>
          <cell r="AW268">
            <v>0</v>
          </cell>
        </row>
        <row r="269">
          <cell r="A269" t="str">
            <v>Comp23</v>
          </cell>
          <cell r="B269">
            <v>0</v>
          </cell>
          <cell r="C269">
            <v>0</v>
          </cell>
          <cell r="D269">
            <v>0</v>
          </cell>
          <cell r="E269">
            <v>0</v>
          </cell>
          <cell r="F269">
            <v>0</v>
          </cell>
          <cell r="G269">
            <v>0</v>
          </cell>
          <cell r="H269">
            <v>0</v>
          </cell>
          <cell r="I269">
            <v>0</v>
          </cell>
          <cell r="J269">
            <v>0</v>
          </cell>
          <cell r="K269">
            <v>0</v>
          </cell>
          <cell r="L269">
            <v>0</v>
          </cell>
          <cell r="M269">
            <v>0</v>
          </cell>
          <cell r="N269">
            <v>0</v>
          </cell>
          <cell r="O269">
            <v>0</v>
          </cell>
          <cell r="P269">
            <v>0</v>
          </cell>
          <cell r="Q269">
            <v>0</v>
          </cell>
          <cell r="R269">
            <v>0</v>
          </cell>
          <cell r="S269">
            <v>0</v>
          </cell>
          <cell r="T269">
            <v>0</v>
          </cell>
          <cell r="U269">
            <v>0</v>
          </cell>
          <cell r="V269">
            <v>0</v>
          </cell>
          <cell r="W269">
            <v>0</v>
          </cell>
          <cell r="X269">
            <v>0</v>
          </cell>
          <cell r="Y269">
            <v>0</v>
          </cell>
          <cell r="Z269">
            <v>0</v>
          </cell>
          <cell r="AA269">
            <v>0</v>
          </cell>
          <cell r="AB269">
            <v>0</v>
          </cell>
          <cell r="AC269">
            <v>0</v>
          </cell>
          <cell r="AD269">
            <v>0</v>
          </cell>
          <cell r="AE269">
            <v>0</v>
          </cell>
          <cell r="AF269">
            <v>0</v>
          </cell>
          <cell r="AG269">
            <v>0</v>
          </cell>
          <cell r="AH269">
            <v>0</v>
          </cell>
          <cell r="AI269">
            <v>0</v>
          </cell>
          <cell r="AJ269">
            <v>0</v>
          </cell>
          <cell r="AK269">
            <v>0</v>
          </cell>
          <cell r="AL269">
            <v>0</v>
          </cell>
          <cell r="AM269">
            <v>0</v>
          </cell>
          <cell r="AN269">
            <v>0</v>
          </cell>
          <cell r="AO269">
            <v>0</v>
          </cell>
          <cell r="AP269">
            <v>0</v>
          </cell>
          <cell r="AQ269">
            <v>0</v>
          </cell>
          <cell r="AR269">
            <v>0</v>
          </cell>
          <cell r="AS269">
            <v>0</v>
          </cell>
          <cell r="AT269">
            <v>0</v>
          </cell>
          <cell r="AU269">
            <v>0</v>
          </cell>
          <cell r="AV269">
            <v>0</v>
          </cell>
          <cell r="AW269">
            <v>0</v>
          </cell>
        </row>
        <row r="270">
          <cell r="A270" t="str">
            <v>Comp24</v>
          </cell>
          <cell r="B270">
            <v>0</v>
          </cell>
          <cell r="C270">
            <v>0</v>
          </cell>
          <cell r="D270">
            <v>0</v>
          </cell>
          <cell r="E270">
            <v>0</v>
          </cell>
          <cell r="F270">
            <v>0</v>
          </cell>
          <cell r="G270">
            <v>0</v>
          </cell>
          <cell r="H270">
            <v>0</v>
          </cell>
          <cell r="I270">
            <v>0</v>
          </cell>
          <cell r="J270">
            <v>0</v>
          </cell>
          <cell r="K270">
            <v>0</v>
          </cell>
          <cell r="L270">
            <v>0</v>
          </cell>
          <cell r="M270">
            <v>0</v>
          </cell>
          <cell r="N270">
            <v>0</v>
          </cell>
          <cell r="O270">
            <v>0</v>
          </cell>
          <cell r="P270">
            <v>0</v>
          </cell>
          <cell r="Q270">
            <v>0</v>
          </cell>
          <cell r="R270">
            <v>0</v>
          </cell>
          <cell r="S270">
            <v>0</v>
          </cell>
          <cell r="T270">
            <v>0</v>
          </cell>
          <cell r="U270">
            <v>0</v>
          </cell>
          <cell r="V270">
            <v>0</v>
          </cell>
          <cell r="W270">
            <v>0</v>
          </cell>
          <cell r="X270">
            <v>0</v>
          </cell>
          <cell r="Y270">
            <v>0</v>
          </cell>
          <cell r="Z270">
            <v>0</v>
          </cell>
          <cell r="AA270">
            <v>0</v>
          </cell>
          <cell r="AB270">
            <v>0</v>
          </cell>
          <cell r="AC270">
            <v>0</v>
          </cell>
          <cell r="AD270">
            <v>0</v>
          </cell>
          <cell r="AE270">
            <v>0</v>
          </cell>
          <cell r="AF270">
            <v>0</v>
          </cell>
          <cell r="AG270">
            <v>0</v>
          </cell>
          <cell r="AH270">
            <v>0</v>
          </cell>
          <cell r="AI270">
            <v>0</v>
          </cell>
          <cell r="AJ270">
            <v>0</v>
          </cell>
          <cell r="AK270">
            <v>0</v>
          </cell>
          <cell r="AL270">
            <v>0</v>
          </cell>
          <cell r="AM270">
            <v>0</v>
          </cell>
          <cell r="AN270">
            <v>0</v>
          </cell>
          <cell r="AO270">
            <v>0</v>
          </cell>
          <cell r="AP270">
            <v>0</v>
          </cell>
          <cell r="AQ270">
            <v>0</v>
          </cell>
          <cell r="AR270">
            <v>0</v>
          </cell>
          <cell r="AS270">
            <v>0</v>
          </cell>
          <cell r="AT270">
            <v>0</v>
          </cell>
          <cell r="AU270">
            <v>0</v>
          </cell>
          <cell r="AV270">
            <v>0</v>
          </cell>
          <cell r="AW270">
            <v>0</v>
          </cell>
        </row>
        <row r="271">
          <cell r="A271" t="str">
            <v>Comp25</v>
          </cell>
          <cell r="B271">
            <v>0</v>
          </cell>
          <cell r="C271">
            <v>0</v>
          </cell>
          <cell r="D271">
            <v>0</v>
          </cell>
          <cell r="E271">
            <v>0</v>
          </cell>
          <cell r="F271">
            <v>0</v>
          </cell>
          <cell r="G271">
            <v>0</v>
          </cell>
          <cell r="H271">
            <v>0</v>
          </cell>
          <cell r="I271">
            <v>0</v>
          </cell>
          <cell r="J271">
            <v>0</v>
          </cell>
          <cell r="K271">
            <v>0</v>
          </cell>
          <cell r="L271">
            <v>0</v>
          </cell>
          <cell r="M271">
            <v>0</v>
          </cell>
          <cell r="N271">
            <v>0</v>
          </cell>
          <cell r="O271">
            <v>0</v>
          </cell>
          <cell r="P271">
            <v>0</v>
          </cell>
          <cell r="Q271">
            <v>0</v>
          </cell>
          <cell r="R271">
            <v>0</v>
          </cell>
          <cell r="S271">
            <v>0</v>
          </cell>
          <cell r="T271">
            <v>0</v>
          </cell>
          <cell r="U271">
            <v>0</v>
          </cell>
          <cell r="V271">
            <v>0</v>
          </cell>
          <cell r="W271">
            <v>0</v>
          </cell>
          <cell r="X271">
            <v>0</v>
          </cell>
          <cell r="Y271">
            <v>0</v>
          </cell>
          <cell r="Z271">
            <v>0</v>
          </cell>
          <cell r="AA271">
            <v>0</v>
          </cell>
          <cell r="AB271">
            <v>0</v>
          </cell>
          <cell r="AC271">
            <v>0</v>
          </cell>
          <cell r="AD271">
            <v>0</v>
          </cell>
          <cell r="AE271">
            <v>0</v>
          </cell>
          <cell r="AF271">
            <v>0</v>
          </cell>
          <cell r="AG271">
            <v>0</v>
          </cell>
          <cell r="AH271">
            <v>0</v>
          </cell>
          <cell r="AI271">
            <v>0</v>
          </cell>
          <cell r="AJ271">
            <v>0</v>
          </cell>
          <cell r="AK271">
            <v>0</v>
          </cell>
          <cell r="AL271">
            <v>0</v>
          </cell>
          <cell r="AM271">
            <v>0</v>
          </cell>
          <cell r="AN271">
            <v>0</v>
          </cell>
          <cell r="AO271">
            <v>0</v>
          </cell>
          <cell r="AP271">
            <v>0</v>
          </cell>
          <cell r="AQ271">
            <v>0</v>
          </cell>
          <cell r="AR271">
            <v>0</v>
          </cell>
          <cell r="AS271">
            <v>0</v>
          </cell>
          <cell r="AT271">
            <v>0</v>
          </cell>
          <cell r="AU271">
            <v>0</v>
          </cell>
          <cell r="AV271">
            <v>0</v>
          </cell>
          <cell r="AW271">
            <v>0</v>
          </cell>
        </row>
        <row r="272">
          <cell r="A272" t="str">
            <v>Addition/Deletion 1</v>
          </cell>
          <cell r="B272">
            <v>0</v>
          </cell>
          <cell r="C272">
            <v>1</v>
          </cell>
          <cell r="D272">
            <v>0</v>
          </cell>
          <cell r="E272">
            <v>0</v>
          </cell>
          <cell r="F272">
            <v>0</v>
          </cell>
          <cell r="G272">
            <v>1</v>
          </cell>
          <cell r="H272">
            <v>0</v>
          </cell>
          <cell r="I272">
            <v>0</v>
          </cell>
          <cell r="J272">
            <v>0</v>
          </cell>
          <cell r="K272">
            <v>1</v>
          </cell>
          <cell r="L272">
            <v>0</v>
          </cell>
          <cell r="M272">
            <v>0</v>
          </cell>
          <cell r="N272">
            <v>0</v>
          </cell>
          <cell r="O272">
            <v>1</v>
          </cell>
          <cell r="P272">
            <v>0</v>
          </cell>
          <cell r="Q272">
            <v>0</v>
          </cell>
          <cell r="R272">
            <v>0</v>
          </cell>
          <cell r="S272">
            <v>1</v>
          </cell>
          <cell r="T272">
            <v>0</v>
          </cell>
          <cell r="U272">
            <v>0</v>
          </cell>
          <cell r="V272">
            <v>0</v>
          </cell>
          <cell r="W272">
            <v>1</v>
          </cell>
          <cell r="X272">
            <v>0</v>
          </cell>
          <cell r="Y272">
            <v>0</v>
          </cell>
          <cell r="Z272">
            <v>0</v>
          </cell>
          <cell r="AA272">
            <v>1</v>
          </cell>
          <cell r="AB272">
            <v>0</v>
          </cell>
          <cell r="AC272">
            <v>0</v>
          </cell>
          <cell r="AD272">
            <v>0</v>
          </cell>
          <cell r="AE272">
            <v>1</v>
          </cell>
          <cell r="AF272">
            <v>0</v>
          </cell>
          <cell r="AG272">
            <v>0</v>
          </cell>
          <cell r="AH272">
            <v>0</v>
          </cell>
          <cell r="AI272">
            <v>1</v>
          </cell>
          <cell r="AJ272">
            <v>0</v>
          </cell>
          <cell r="AK272">
            <v>0</v>
          </cell>
          <cell r="AL272">
            <v>0</v>
          </cell>
          <cell r="AM272">
            <v>1</v>
          </cell>
          <cell r="AN272">
            <v>0</v>
          </cell>
          <cell r="AO272">
            <v>0</v>
          </cell>
          <cell r="AP272">
            <v>0</v>
          </cell>
          <cell r="AQ272">
            <v>1</v>
          </cell>
          <cell r="AR272">
            <v>0</v>
          </cell>
          <cell r="AS272">
            <v>0</v>
          </cell>
          <cell r="AT272">
            <v>0</v>
          </cell>
          <cell r="AU272">
            <v>1</v>
          </cell>
          <cell r="AV272">
            <v>0</v>
          </cell>
          <cell r="AW272">
            <v>0</v>
          </cell>
        </row>
        <row r="273">
          <cell r="A273" t="str">
            <v>Addition/Deletion 2</v>
          </cell>
          <cell r="B273">
            <v>0</v>
          </cell>
          <cell r="C273">
            <v>1</v>
          </cell>
          <cell r="D273">
            <v>0</v>
          </cell>
          <cell r="E273">
            <v>0</v>
          </cell>
          <cell r="F273">
            <v>0</v>
          </cell>
          <cell r="G273">
            <v>1</v>
          </cell>
          <cell r="H273">
            <v>0</v>
          </cell>
          <cell r="I273">
            <v>0</v>
          </cell>
          <cell r="J273">
            <v>0</v>
          </cell>
          <cell r="K273">
            <v>1</v>
          </cell>
          <cell r="L273">
            <v>0</v>
          </cell>
          <cell r="M273">
            <v>0</v>
          </cell>
          <cell r="N273">
            <v>0</v>
          </cell>
          <cell r="O273">
            <v>1</v>
          </cell>
          <cell r="P273">
            <v>0</v>
          </cell>
          <cell r="Q273">
            <v>0</v>
          </cell>
          <cell r="R273">
            <v>0</v>
          </cell>
          <cell r="S273">
            <v>1</v>
          </cell>
          <cell r="T273">
            <v>0</v>
          </cell>
          <cell r="U273">
            <v>0</v>
          </cell>
          <cell r="V273">
            <v>0</v>
          </cell>
          <cell r="W273">
            <v>1</v>
          </cell>
          <cell r="X273">
            <v>0</v>
          </cell>
          <cell r="Y273">
            <v>0</v>
          </cell>
          <cell r="Z273">
            <v>0</v>
          </cell>
          <cell r="AA273">
            <v>1</v>
          </cell>
          <cell r="AB273">
            <v>0</v>
          </cell>
          <cell r="AC273">
            <v>0</v>
          </cell>
          <cell r="AD273">
            <v>0</v>
          </cell>
          <cell r="AE273">
            <v>1</v>
          </cell>
          <cell r="AF273">
            <v>0</v>
          </cell>
          <cell r="AG273">
            <v>0</v>
          </cell>
          <cell r="AH273">
            <v>0</v>
          </cell>
          <cell r="AI273">
            <v>1</v>
          </cell>
          <cell r="AJ273">
            <v>0</v>
          </cell>
          <cell r="AK273">
            <v>0</v>
          </cell>
          <cell r="AL273">
            <v>0</v>
          </cell>
          <cell r="AM273">
            <v>1</v>
          </cell>
          <cell r="AN273">
            <v>0</v>
          </cell>
          <cell r="AO273">
            <v>0</v>
          </cell>
          <cell r="AP273">
            <v>0</v>
          </cell>
          <cell r="AQ273">
            <v>1</v>
          </cell>
          <cell r="AR273">
            <v>0</v>
          </cell>
          <cell r="AS273">
            <v>0</v>
          </cell>
          <cell r="AT273">
            <v>0</v>
          </cell>
          <cell r="AU273">
            <v>1</v>
          </cell>
          <cell r="AV273">
            <v>0</v>
          </cell>
          <cell r="AW273">
            <v>0</v>
          </cell>
        </row>
        <row r="274">
          <cell r="A274" t="str">
            <v>Addition/Deletion 3</v>
          </cell>
          <cell r="B274">
            <v>0</v>
          </cell>
          <cell r="C274">
            <v>1</v>
          </cell>
          <cell r="D274">
            <v>0</v>
          </cell>
          <cell r="E274">
            <v>0</v>
          </cell>
          <cell r="F274">
            <v>0</v>
          </cell>
          <cell r="G274">
            <v>1</v>
          </cell>
          <cell r="H274">
            <v>0</v>
          </cell>
          <cell r="I274">
            <v>0</v>
          </cell>
          <cell r="J274">
            <v>0</v>
          </cell>
          <cell r="K274">
            <v>1</v>
          </cell>
          <cell r="L274">
            <v>0</v>
          </cell>
          <cell r="M274">
            <v>0</v>
          </cell>
          <cell r="N274">
            <v>0</v>
          </cell>
          <cell r="O274">
            <v>1</v>
          </cell>
          <cell r="P274">
            <v>0</v>
          </cell>
          <cell r="Q274">
            <v>0</v>
          </cell>
          <cell r="R274">
            <v>0</v>
          </cell>
          <cell r="S274">
            <v>1</v>
          </cell>
          <cell r="T274">
            <v>0</v>
          </cell>
          <cell r="U274">
            <v>0</v>
          </cell>
          <cell r="V274">
            <v>0</v>
          </cell>
          <cell r="W274">
            <v>1</v>
          </cell>
          <cell r="X274">
            <v>0</v>
          </cell>
          <cell r="Y274">
            <v>0</v>
          </cell>
          <cell r="Z274">
            <v>0</v>
          </cell>
          <cell r="AA274">
            <v>1</v>
          </cell>
          <cell r="AB274">
            <v>0</v>
          </cell>
          <cell r="AC274">
            <v>0</v>
          </cell>
          <cell r="AD274">
            <v>0</v>
          </cell>
          <cell r="AE274">
            <v>1</v>
          </cell>
          <cell r="AF274">
            <v>0</v>
          </cell>
          <cell r="AG274">
            <v>0</v>
          </cell>
          <cell r="AH274">
            <v>0</v>
          </cell>
          <cell r="AI274">
            <v>1</v>
          </cell>
          <cell r="AJ274">
            <v>0</v>
          </cell>
          <cell r="AK274">
            <v>0</v>
          </cell>
          <cell r="AL274">
            <v>0</v>
          </cell>
          <cell r="AM274">
            <v>1</v>
          </cell>
          <cell r="AN274">
            <v>0</v>
          </cell>
          <cell r="AO274">
            <v>0</v>
          </cell>
          <cell r="AP274">
            <v>0</v>
          </cell>
          <cell r="AQ274">
            <v>1</v>
          </cell>
          <cell r="AR274">
            <v>0</v>
          </cell>
          <cell r="AS274">
            <v>0</v>
          </cell>
          <cell r="AT274">
            <v>0</v>
          </cell>
          <cell r="AU274">
            <v>1</v>
          </cell>
          <cell r="AV274">
            <v>0</v>
          </cell>
          <cell r="AW274">
            <v>0</v>
          </cell>
        </row>
        <row r="275">
          <cell r="A275" t="str">
            <v>Addition/Deletion 4</v>
          </cell>
          <cell r="B275">
            <v>0</v>
          </cell>
          <cell r="C275">
            <v>1</v>
          </cell>
          <cell r="D275">
            <v>0</v>
          </cell>
          <cell r="E275">
            <v>0</v>
          </cell>
          <cell r="F275">
            <v>0</v>
          </cell>
          <cell r="G275">
            <v>1</v>
          </cell>
          <cell r="H275">
            <v>0</v>
          </cell>
          <cell r="I275">
            <v>0</v>
          </cell>
          <cell r="J275">
            <v>0</v>
          </cell>
          <cell r="K275">
            <v>1</v>
          </cell>
          <cell r="L275">
            <v>0</v>
          </cell>
          <cell r="M275">
            <v>0</v>
          </cell>
          <cell r="N275">
            <v>0</v>
          </cell>
          <cell r="O275">
            <v>1</v>
          </cell>
          <cell r="P275">
            <v>0</v>
          </cell>
          <cell r="Q275">
            <v>0</v>
          </cell>
          <cell r="R275">
            <v>0</v>
          </cell>
          <cell r="S275">
            <v>1</v>
          </cell>
          <cell r="T275">
            <v>0</v>
          </cell>
          <cell r="U275">
            <v>0</v>
          </cell>
          <cell r="V275">
            <v>0</v>
          </cell>
          <cell r="W275">
            <v>1</v>
          </cell>
          <cell r="X275">
            <v>0</v>
          </cell>
          <cell r="Y275">
            <v>0</v>
          </cell>
          <cell r="Z275">
            <v>0</v>
          </cell>
          <cell r="AA275">
            <v>1</v>
          </cell>
          <cell r="AB275">
            <v>0</v>
          </cell>
          <cell r="AC275">
            <v>0</v>
          </cell>
          <cell r="AD275">
            <v>0</v>
          </cell>
          <cell r="AE275">
            <v>1</v>
          </cell>
          <cell r="AF275">
            <v>0</v>
          </cell>
          <cell r="AG275">
            <v>0</v>
          </cell>
          <cell r="AH275">
            <v>0</v>
          </cell>
          <cell r="AI275">
            <v>1</v>
          </cell>
          <cell r="AJ275">
            <v>0</v>
          </cell>
          <cell r="AK275">
            <v>0</v>
          </cell>
          <cell r="AL275">
            <v>0</v>
          </cell>
          <cell r="AM275">
            <v>1</v>
          </cell>
          <cell r="AN275">
            <v>0</v>
          </cell>
          <cell r="AO275">
            <v>0</v>
          </cell>
          <cell r="AP275">
            <v>0</v>
          </cell>
          <cell r="AQ275">
            <v>1</v>
          </cell>
          <cell r="AR275">
            <v>0</v>
          </cell>
          <cell r="AS275">
            <v>0</v>
          </cell>
          <cell r="AT275">
            <v>0</v>
          </cell>
          <cell r="AU275">
            <v>1</v>
          </cell>
          <cell r="AV275">
            <v>0</v>
          </cell>
          <cell r="AW275">
            <v>0</v>
          </cell>
        </row>
        <row r="276">
          <cell r="A276" t="str">
            <v>Addition/Deletion 5</v>
          </cell>
          <cell r="B276">
            <v>0</v>
          </cell>
          <cell r="C276">
            <v>1</v>
          </cell>
          <cell r="D276">
            <v>0</v>
          </cell>
          <cell r="E276">
            <v>0</v>
          </cell>
          <cell r="F276">
            <v>0</v>
          </cell>
          <cell r="G276">
            <v>7.0000000000000007E-2</v>
          </cell>
          <cell r="H276">
            <v>0</v>
          </cell>
          <cell r="I276">
            <v>0</v>
          </cell>
          <cell r="J276">
            <v>0</v>
          </cell>
          <cell r="K276">
            <v>7.0000000000000007E-2</v>
          </cell>
          <cell r="L276">
            <v>0</v>
          </cell>
          <cell r="M276">
            <v>0</v>
          </cell>
          <cell r="N276">
            <v>0</v>
          </cell>
          <cell r="O276">
            <v>7.0000000000000007E-2</v>
          </cell>
          <cell r="P276">
            <v>0</v>
          </cell>
          <cell r="Q276">
            <v>0</v>
          </cell>
          <cell r="R276">
            <v>0</v>
          </cell>
          <cell r="S276">
            <v>7.0000000000000007E-2</v>
          </cell>
          <cell r="T276">
            <v>0</v>
          </cell>
          <cell r="U276">
            <v>0</v>
          </cell>
          <cell r="V276">
            <v>0</v>
          </cell>
          <cell r="W276">
            <v>7.0000000000000007E-2</v>
          </cell>
          <cell r="X276">
            <v>0</v>
          </cell>
          <cell r="Y276">
            <v>0</v>
          </cell>
          <cell r="Z276">
            <v>0</v>
          </cell>
          <cell r="AA276">
            <v>7.0000000000000007E-2</v>
          </cell>
          <cell r="AB276">
            <v>0</v>
          </cell>
          <cell r="AC276">
            <v>0</v>
          </cell>
          <cell r="AD276">
            <v>0</v>
          </cell>
          <cell r="AE276">
            <v>7.0000000000000007E-2</v>
          </cell>
          <cell r="AF276">
            <v>0</v>
          </cell>
          <cell r="AG276">
            <v>0</v>
          </cell>
          <cell r="AH276">
            <v>0</v>
          </cell>
          <cell r="AI276">
            <v>7.0000000000000007E-2</v>
          </cell>
          <cell r="AJ276">
            <v>0</v>
          </cell>
          <cell r="AK276">
            <v>0</v>
          </cell>
          <cell r="AL276">
            <v>0</v>
          </cell>
          <cell r="AM276">
            <v>7.0000000000000007E-2</v>
          </cell>
          <cell r="AN276">
            <v>0</v>
          </cell>
          <cell r="AO276">
            <v>0</v>
          </cell>
          <cell r="AP276">
            <v>0</v>
          </cell>
          <cell r="AQ276">
            <v>7.0000000000000007E-2</v>
          </cell>
          <cell r="AR276">
            <v>0</v>
          </cell>
          <cell r="AS276">
            <v>0</v>
          </cell>
          <cell r="AT276">
            <v>0</v>
          </cell>
          <cell r="AU276">
            <v>7.0000000000000007E-2</v>
          </cell>
          <cell r="AV276">
            <v>0</v>
          </cell>
          <cell r="AW276">
            <v>0</v>
          </cell>
        </row>
        <row r="277">
          <cell r="A277" t="str">
            <v>Total</v>
          </cell>
          <cell r="B277">
            <v>1</v>
          </cell>
          <cell r="D277">
            <v>0.99999999999999989</v>
          </cell>
          <cell r="E277">
            <v>6298.6502400000008</v>
          </cell>
          <cell r="F277">
            <v>1</v>
          </cell>
          <cell r="H277">
            <v>0.99996636771300451</v>
          </cell>
          <cell r="I277">
            <v>6219.790807174888</v>
          </cell>
          <cell r="J277">
            <v>1</v>
          </cell>
          <cell r="L277">
            <v>0.99996636771300451</v>
          </cell>
          <cell r="M277">
            <v>6157.7928923766822</v>
          </cell>
          <cell r="N277">
            <v>1</v>
          </cell>
          <cell r="P277">
            <v>0.99996636771300451</v>
          </cell>
          <cell r="Q277">
            <v>6095.7949775784755</v>
          </cell>
          <cell r="R277">
            <v>1</v>
          </cell>
          <cell r="T277">
            <v>0.99996636771300451</v>
          </cell>
          <cell r="U277">
            <v>6034.7970291479814</v>
          </cell>
          <cell r="V277">
            <v>1</v>
          </cell>
          <cell r="X277">
            <v>0.99996636771300451</v>
          </cell>
          <cell r="Y277">
            <v>6034.7970291479814</v>
          </cell>
          <cell r="Z277">
            <v>1</v>
          </cell>
          <cell r="AB277">
            <v>0.99996636771300451</v>
          </cell>
          <cell r="AC277">
            <v>6034.7970291479814</v>
          </cell>
          <cell r="AD277">
            <v>1</v>
          </cell>
          <cell r="AF277">
            <v>0.99996636771300451</v>
          </cell>
          <cell r="AG277">
            <v>6034.7970291479814</v>
          </cell>
          <cell r="AH277">
            <v>1</v>
          </cell>
          <cell r="AJ277">
            <v>0.99996636771300451</v>
          </cell>
          <cell r="AK277">
            <v>6034.7970291479814</v>
          </cell>
          <cell r="AL277">
            <v>1</v>
          </cell>
          <cell r="AN277">
            <v>0.99996636771300451</v>
          </cell>
          <cell r="AO277">
            <v>6034.7970291479814</v>
          </cell>
          <cell r="AP277">
            <v>1</v>
          </cell>
          <cell r="AR277">
            <v>0.99996636771300451</v>
          </cell>
          <cell r="AS277">
            <v>6034.7970291479814</v>
          </cell>
          <cell r="AT277">
            <v>1</v>
          </cell>
          <cell r="AV277">
            <v>0.99996636771300451</v>
          </cell>
          <cell r="AW277">
            <v>6034.7970291479814</v>
          </cell>
        </row>
        <row r="280">
          <cell r="A280" t="str">
            <v>Projected Roomnight Capture</v>
          </cell>
          <cell r="B280">
            <v>1999</v>
          </cell>
          <cell r="C280">
            <v>2000</v>
          </cell>
          <cell r="D280">
            <v>2001</v>
          </cell>
          <cell r="E280">
            <v>2002</v>
          </cell>
          <cell r="F280">
            <v>2003</v>
          </cell>
          <cell r="G280">
            <v>2004</v>
          </cell>
          <cell r="H280">
            <v>2005</v>
          </cell>
          <cell r="I280">
            <v>2006</v>
          </cell>
          <cell r="J280">
            <v>2007</v>
          </cell>
          <cell r="K280">
            <v>2008</v>
          </cell>
          <cell r="L280">
            <v>2009</v>
          </cell>
        </row>
        <row r="281">
          <cell r="A281" t="str">
            <v>Northeast Atlanta Hilton (Occ.)</v>
          </cell>
          <cell r="B281">
            <v>0.66316495177836476</v>
          </cell>
          <cell r="C281">
            <v>0.68357600282572639</v>
          </cell>
          <cell r="D281">
            <v>0.69305923275385473</v>
          </cell>
          <cell r="E281">
            <v>0.70268175256465382</v>
          </cell>
          <cell r="F281">
            <v>0.70268175256465382</v>
          </cell>
          <cell r="G281">
            <v>0.70268175256465382</v>
          </cell>
          <cell r="H281">
            <v>0.70268175256465382</v>
          </cell>
          <cell r="I281">
            <v>0.70268175256465382</v>
          </cell>
          <cell r="J281">
            <v>0.70268175256465382</v>
          </cell>
          <cell r="K281">
            <v>0.70268175256465382</v>
          </cell>
          <cell r="L281">
            <v>0.70268175256465382</v>
          </cell>
        </row>
        <row r="282">
          <cell r="A282" t="str">
            <v xml:space="preserve">  Corp IBT</v>
          </cell>
          <cell r="B282">
            <v>31864.089506726454</v>
          </cell>
          <cell r="C282">
            <v>32174.91659192825</v>
          </cell>
          <cell r="D282">
            <v>32657.564125560537</v>
          </cell>
          <cell r="E282">
            <v>33147.408071748876</v>
          </cell>
          <cell r="F282">
            <v>33147.408071748876</v>
          </cell>
          <cell r="G282">
            <v>33147.408071748876</v>
          </cell>
          <cell r="H282">
            <v>33147.408071748876</v>
          </cell>
          <cell r="I282">
            <v>33147.408071748876</v>
          </cell>
          <cell r="J282">
            <v>33147.408071748876</v>
          </cell>
          <cell r="K282">
            <v>33147.408071748876</v>
          </cell>
          <cell r="L282">
            <v>33147.408071748876</v>
          </cell>
        </row>
        <row r="283">
          <cell r="A283" t="str">
            <v xml:space="preserve">  Corp Grp</v>
          </cell>
          <cell r="B283">
            <v>15952.918923766818</v>
          </cell>
          <cell r="C283">
            <v>16034.331390134528</v>
          </cell>
          <cell r="D283">
            <v>16274.946188340808</v>
          </cell>
          <cell r="E283">
            <v>16519.0600896861</v>
          </cell>
          <cell r="F283">
            <v>16519.0600896861</v>
          </cell>
          <cell r="G283">
            <v>16519.0600896861</v>
          </cell>
          <cell r="H283">
            <v>16519.0600896861</v>
          </cell>
          <cell r="I283">
            <v>16519.0600896861</v>
          </cell>
          <cell r="J283">
            <v>16519.0600896861</v>
          </cell>
          <cell r="K283">
            <v>16519.0600896861</v>
          </cell>
          <cell r="L283">
            <v>16519.0600896861</v>
          </cell>
        </row>
        <row r="284">
          <cell r="A284" t="str">
            <v xml:space="preserve">  Leis. Ind</v>
          </cell>
          <cell r="B284">
            <v>9203.4066367713003</v>
          </cell>
          <cell r="C284">
            <v>9900.8152466367719</v>
          </cell>
          <cell r="D284">
            <v>9999.819282511211</v>
          </cell>
          <cell r="E284">
            <v>10099.852466367713</v>
          </cell>
          <cell r="F284">
            <v>10099.852466367713</v>
          </cell>
          <cell r="G284">
            <v>10099.852466367713</v>
          </cell>
          <cell r="H284">
            <v>10099.852466367713</v>
          </cell>
          <cell r="I284">
            <v>10099.852466367713</v>
          </cell>
          <cell r="J284">
            <v>10099.852466367713</v>
          </cell>
          <cell r="K284">
            <v>10099.852466367713</v>
          </cell>
          <cell r="L284">
            <v>10099.852466367713</v>
          </cell>
        </row>
        <row r="285">
          <cell r="A285" t="str">
            <v xml:space="preserve">  Leis. Grp</v>
          </cell>
          <cell r="B285">
            <v>7728.0094170403581</v>
          </cell>
          <cell r="C285">
            <v>8675.6412556053801</v>
          </cell>
          <cell r="D285">
            <v>8805.7408071748869</v>
          </cell>
          <cell r="E285">
            <v>8937.769058295964</v>
          </cell>
          <cell r="F285">
            <v>8937.769058295964</v>
          </cell>
          <cell r="G285">
            <v>8937.769058295964</v>
          </cell>
          <cell r="H285">
            <v>8937.769058295964</v>
          </cell>
          <cell r="I285">
            <v>8937.769058295964</v>
          </cell>
          <cell r="J285">
            <v>8937.769058295964</v>
          </cell>
          <cell r="K285">
            <v>8937.769058295964</v>
          </cell>
          <cell r="L285">
            <v>8937.769058295964</v>
          </cell>
        </row>
        <row r="286">
          <cell r="A286" t="str">
            <v xml:space="preserve">  Other</v>
          </cell>
          <cell r="B286">
            <v>1090.5919282511211</v>
          </cell>
          <cell r="C286">
            <v>1079.7210762331838</v>
          </cell>
          <cell r="D286">
            <v>1068.8502242152465</v>
          </cell>
          <cell r="E286">
            <v>1058.1547085201794</v>
          </cell>
          <cell r="F286">
            <v>1058.1547085201794</v>
          </cell>
          <cell r="G286">
            <v>1058.1547085201794</v>
          </cell>
          <cell r="H286">
            <v>1058.1547085201794</v>
          </cell>
          <cell r="I286">
            <v>1058.1547085201794</v>
          </cell>
          <cell r="J286">
            <v>1058.1547085201794</v>
          </cell>
          <cell r="K286">
            <v>1058.1547085201794</v>
          </cell>
          <cell r="L286">
            <v>1058.1547085201794</v>
          </cell>
        </row>
        <row r="287">
          <cell r="A287" t="str">
            <v>Total</v>
          </cell>
          <cell r="B287">
            <v>65839.016412556055</v>
          </cell>
          <cell r="C287">
            <v>67865.425560538119</v>
          </cell>
          <cell r="D287">
            <v>68806.920627802698</v>
          </cell>
          <cell r="E287">
            <v>69762.244394618829</v>
          </cell>
          <cell r="F287">
            <v>69762.244394618829</v>
          </cell>
          <cell r="G287">
            <v>69762.244394618829</v>
          </cell>
          <cell r="H287">
            <v>69762.244394618829</v>
          </cell>
          <cell r="I287">
            <v>69762.244394618829</v>
          </cell>
          <cell r="J287">
            <v>69762.244394618829</v>
          </cell>
          <cell r="K287">
            <v>69762.244394618829</v>
          </cell>
          <cell r="L287">
            <v>69762.244394618829</v>
          </cell>
        </row>
        <row r="288">
          <cell r="A288" t="str">
            <v>Holiday Inn Select</v>
          </cell>
          <cell r="B288">
            <v>56760.560414798216</v>
          </cell>
          <cell r="C288">
            <v>57466.239820627801</v>
          </cell>
          <cell r="D288">
            <v>58277.230392376681</v>
          </cell>
          <cell r="E288">
            <v>59100.327914798203</v>
          </cell>
          <cell r="F288">
            <v>59100.327914798203</v>
          </cell>
          <cell r="G288">
            <v>59100.327914798203</v>
          </cell>
          <cell r="H288">
            <v>59100.327914798203</v>
          </cell>
          <cell r="I288">
            <v>59100.327914798203</v>
          </cell>
          <cell r="J288">
            <v>59100.327914798203</v>
          </cell>
          <cell r="K288">
            <v>59100.327914798203</v>
          </cell>
          <cell r="L288">
            <v>59100.327914798203</v>
          </cell>
        </row>
        <row r="289">
          <cell r="A289" t="str">
            <v>Marriott Norcross</v>
          </cell>
          <cell r="B289">
            <v>58255.080975336328</v>
          </cell>
          <cell r="C289">
            <v>58918.675560538111</v>
          </cell>
          <cell r="D289">
            <v>59750.257197309416</v>
          </cell>
          <cell r="E289">
            <v>60594.252914798206</v>
          </cell>
          <cell r="F289">
            <v>60594.252914798206</v>
          </cell>
          <cell r="G289">
            <v>60594.252914798206</v>
          </cell>
          <cell r="H289">
            <v>60594.252914798206</v>
          </cell>
          <cell r="I289">
            <v>60594.252914798206</v>
          </cell>
          <cell r="J289">
            <v>60594.252914798206</v>
          </cell>
          <cell r="K289">
            <v>60594.252914798206</v>
          </cell>
          <cell r="L289">
            <v>60594.252914798206</v>
          </cell>
        </row>
        <row r="290">
          <cell r="A290" t="str">
            <v>Marriott Gwinnett Place</v>
          </cell>
          <cell r="B290">
            <v>106636.82862107625</v>
          </cell>
          <cell r="C290">
            <v>107936.03788116592</v>
          </cell>
          <cell r="D290">
            <v>109480.93261210763</v>
          </cell>
          <cell r="E290">
            <v>111048.59112107623</v>
          </cell>
          <cell r="F290">
            <v>111048.59112107623</v>
          </cell>
          <cell r="G290">
            <v>111048.59112107623</v>
          </cell>
          <cell r="H290">
            <v>111048.59112107623</v>
          </cell>
          <cell r="I290">
            <v>111048.59112107623</v>
          </cell>
          <cell r="J290">
            <v>111048.59112107623</v>
          </cell>
          <cell r="K290">
            <v>111048.59112107623</v>
          </cell>
          <cell r="L290">
            <v>111048.59112107623</v>
          </cell>
        </row>
        <row r="291">
          <cell r="A291" t="str">
            <v>Hampton Inn Norcross</v>
          </cell>
          <cell r="B291">
            <v>35315.626709641263</v>
          </cell>
          <cell r="C291">
            <v>37792.137001121075</v>
          </cell>
          <cell r="D291">
            <v>37989.122684977585</v>
          </cell>
          <cell r="E291">
            <v>38519.109170403586</v>
          </cell>
          <cell r="F291">
            <v>38519.109170403586</v>
          </cell>
          <cell r="G291">
            <v>38519.109170403586</v>
          </cell>
          <cell r="H291">
            <v>38519.109170403586</v>
          </cell>
          <cell r="I291">
            <v>38519.109170403586</v>
          </cell>
          <cell r="J291">
            <v>38519.109170403586</v>
          </cell>
          <cell r="K291">
            <v>38519.109170403586</v>
          </cell>
          <cell r="L291">
            <v>38519.109170403586</v>
          </cell>
        </row>
        <row r="292">
          <cell r="A292" t="str">
            <v>Marriott Courtyard Norcross</v>
          </cell>
          <cell r="B292">
            <v>32699.906495042313</v>
          </cell>
          <cell r="C292">
            <v>33423.899625141763</v>
          </cell>
          <cell r="D292">
            <v>33887.582005105076</v>
          </cell>
          <cell r="E292">
            <v>34358.144422176825</v>
          </cell>
          <cell r="F292">
            <v>34358.144422176825</v>
          </cell>
          <cell r="G292">
            <v>34358.144422176825</v>
          </cell>
          <cell r="H292">
            <v>34358.144422176825</v>
          </cell>
          <cell r="I292">
            <v>34358.144422176825</v>
          </cell>
          <cell r="J292">
            <v>34358.144422176825</v>
          </cell>
          <cell r="K292">
            <v>34358.144422176825</v>
          </cell>
          <cell r="L292">
            <v>34358.144422176825</v>
          </cell>
        </row>
        <row r="293">
          <cell r="A293" t="str">
            <v>Homewood Suites Norcross</v>
          </cell>
          <cell r="B293">
            <v>23363.623295964131</v>
          </cell>
          <cell r="C293">
            <v>23823.59647982063</v>
          </cell>
          <cell r="D293">
            <v>24167.115919282514</v>
          </cell>
          <cell r="E293">
            <v>24515.728363228704</v>
          </cell>
          <cell r="F293">
            <v>24515.728363228704</v>
          </cell>
          <cell r="G293">
            <v>24515.728363228704</v>
          </cell>
          <cell r="H293">
            <v>24515.728363228704</v>
          </cell>
          <cell r="I293">
            <v>24515.728363228704</v>
          </cell>
          <cell r="J293">
            <v>24515.728363228704</v>
          </cell>
          <cell r="K293">
            <v>24515.728363228704</v>
          </cell>
          <cell r="L293">
            <v>24515.728363228704</v>
          </cell>
        </row>
        <row r="294">
          <cell r="A294" t="str">
            <v>Amerisuites</v>
          </cell>
          <cell r="B294">
            <v>29193.673901345286</v>
          </cell>
          <cell r="C294">
            <v>30821.249865470854</v>
          </cell>
          <cell r="D294">
            <v>31252.825112107625</v>
          </cell>
          <cell r="E294">
            <v>31690.791748878924</v>
          </cell>
          <cell r="F294">
            <v>31690.791748878924</v>
          </cell>
          <cell r="G294">
            <v>31690.791748878924</v>
          </cell>
          <cell r="H294">
            <v>31690.791748878924</v>
          </cell>
          <cell r="I294">
            <v>31690.791748878924</v>
          </cell>
          <cell r="J294">
            <v>31690.791748878924</v>
          </cell>
          <cell r="K294">
            <v>31690.791748878924</v>
          </cell>
          <cell r="L294">
            <v>31690.791748878924</v>
          </cell>
        </row>
        <row r="295">
          <cell r="A295" t="str">
            <v>Wingate Inn</v>
          </cell>
          <cell r="B295">
            <v>24825.064887892375</v>
          </cell>
          <cell r="C295">
            <v>27404.446995515696</v>
          </cell>
          <cell r="D295">
            <v>27640.015078475335</v>
          </cell>
          <cell r="E295">
            <v>28035.900448430493</v>
          </cell>
          <cell r="F295">
            <v>28035.900448430493</v>
          </cell>
          <cell r="G295">
            <v>28035.900448430493</v>
          </cell>
          <cell r="H295">
            <v>28035.900448430493</v>
          </cell>
          <cell r="I295">
            <v>28035.900448430493</v>
          </cell>
          <cell r="J295">
            <v>28035.900448430493</v>
          </cell>
          <cell r="K295">
            <v>28035.900448430493</v>
          </cell>
          <cell r="L295">
            <v>28035.900448430493</v>
          </cell>
        </row>
        <row r="296">
          <cell r="A296" t="str">
            <v>Comp9</v>
          </cell>
          <cell r="B296">
            <v>0</v>
          </cell>
          <cell r="C296">
            <v>0</v>
          </cell>
          <cell r="D296">
            <v>0</v>
          </cell>
          <cell r="E296">
            <v>0</v>
          </cell>
          <cell r="F296">
            <v>0</v>
          </cell>
          <cell r="G296">
            <v>0</v>
          </cell>
          <cell r="H296">
            <v>0</v>
          </cell>
          <cell r="I296">
            <v>0</v>
          </cell>
          <cell r="J296">
            <v>0</v>
          </cell>
          <cell r="K296">
            <v>0</v>
          </cell>
          <cell r="L296">
            <v>0</v>
          </cell>
        </row>
        <row r="297">
          <cell r="A297" t="str">
            <v>Comp10</v>
          </cell>
          <cell r="B297">
            <v>0</v>
          </cell>
          <cell r="C297">
            <v>0</v>
          </cell>
          <cell r="D297">
            <v>0</v>
          </cell>
          <cell r="E297">
            <v>0</v>
          </cell>
          <cell r="F297">
            <v>0</v>
          </cell>
          <cell r="G297">
            <v>0</v>
          </cell>
          <cell r="H297">
            <v>0</v>
          </cell>
          <cell r="I297">
            <v>0</v>
          </cell>
          <cell r="J297">
            <v>0</v>
          </cell>
          <cell r="K297">
            <v>0</v>
          </cell>
          <cell r="L297">
            <v>0</v>
          </cell>
        </row>
        <row r="298">
          <cell r="A298" t="str">
            <v>Comp11</v>
          </cell>
          <cell r="B298">
            <v>0</v>
          </cell>
          <cell r="C298">
            <v>0</v>
          </cell>
          <cell r="D298">
            <v>0</v>
          </cell>
          <cell r="E298">
            <v>0</v>
          </cell>
          <cell r="F298">
            <v>0</v>
          </cell>
          <cell r="G298">
            <v>0</v>
          </cell>
          <cell r="H298">
            <v>0</v>
          </cell>
          <cell r="I298">
            <v>0</v>
          </cell>
          <cell r="J298">
            <v>0</v>
          </cell>
          <cell r="K298">
            <v>0</v>
          </cell>
          <cell r="L298">
            <v>0</v>
          </cell>
        </row>
        <row r="299">
          <cell r="A299" t="str">
            <v>Comp12</v>
          </cell>
          <cell r="B299">
            <v>0</v>
          </cell>
          <cell r="C299">
            <v>0</v>
          </cell>
          <cell r="D299">
            <v>0</v>
          </cell>
          <cell r="E299">
            <v>0</v>
          </cell>
          <cell r="F299">
            <v>0</v>
          </cell>
          <cell r="G299">
            <v>0</v>
          </cell>
          <cell r="H299">
            <v>0</v>
          </cell>
          <cell r="I299">
            <v>0</v>
          </cell>
          <cell r="J299">
            <v>0</v>
          </cell>
          <cell r="K299">
            <v>0</v>
          </cell>
          <cell r="L299">
            <v>0</v>
          </cell>
        </row>
        <row r="300">
          <cell r="A300" t="str">
            <v>Comp13</v>
          </cell>
          <cell r="B300">
            <v>0</v>
          </cell>
          <cell r="C300">
            <v>0</v>
          </cell>
          <cell r="D300">
            <v>0</v>
          </cell>
          <cell r="E300">
            <v>0</v>
          </cell>
          <cell r="F300">
            <v>0</v>
          </cell>
          <cell r="G300">
            <v>0</v>
          </cell>
          <cell r="H300">
            <v>0</v>
          </cell>
          <cell r="I300">
            <v>0</v>
          </cell>
          <cell r="J300">
            <v>0</v>
          </cell>
          <cell r="K300">
            <v>0</v>
          </cell>
          <cell r="L300">
            <v>0</v>
          </cell>
        </row>
        <row r="301">
          <cell r="A301" t="str">
            <v>Comp14</v>
          </cell>
          <cell r="B301">
            <v>0</v>
          </cell>
          <cell r="C301">
            <v>0</v>
          </cell>
          <cell r="D301">
            <v>0</v>
          </cell>
          <cell r="E301">
            <v>0</v>
          </cell>
          <cell r="F301">
            <v>0</v>
          </cell>
          <cell r="G301">
            <v>0</v>
          </cell>
          <cell r="H301">
            <v>0</v>
          </cell>
          <cell r="I301">
            <v>0</v>
          </cell>
          <cell r="J301">
            <v>0</v>
          </cell>
          <cell r="K301">
            <v>0</v>
          </cell>
          <cell r="L301">
            <v>0</v>
          </cell>
        </row>
        <row r="302">
          <cell r="A302" t="str">
            <v>Comp15</v>
          </cell>
          <cell r="B302">
            <v>0</v>
          </cell>
          <cell r="C302">
            <v>0</v>
          </cell>
          <cell r="D302">
            <v>0</v>
          </cell>
          <cell r="E302">
            <v>0</v>
          </cell>
          <cell r="F302">
            <v>0</v>
          </cell>
          <cell r="G302">
            <v>0</v>
          </cell>
          <cell r="H302">
            <v>0</v>
          </cell>
          <cell r="I302">
            <v>0</v>
          </cell>
          <cell r="J302">
            <v>0</v>
          </cell>
          <cell r="K302">
            <v>0</v>
          </cell>
          <cell r="L302">
            <v>0</v>
          </cell>
        </row>
        <row r="303">
          <cell r="A303" t="str">
            <v>Comp16</v>
          </cell>
          <cell r="B303">
            <v>0</v>
          </cell>
          <cell r="C303">
            <v>0</v>
          </cell>
          <cell r="D303">
            <v>0</v>
          </cell>
          <cell r="E303">
            <v>0</v>
          </cell>
          <cell r="F303">
            <v>0</v>
          </cell>
          <cell r="G303">
            <v>0</v>
          </cell>
          <cell r="H303">
            <v>0</v>
          </cell>
          <cell r="I303">
            <v>0</v>
          </cell>
          <cell r="J303">
            <v>0</v>
          </cell>
          <cell r="K303">
            <v>0</v>
          </cell>
          <cell r="L303">
            <v>0</v>
          </cell>
        </row>
        <row r="304">
          <cell r="A304" t="str">
            <v>Comp17</v>
          </cell>
          <cell r="B304">
            <v>0</v>
          </cell>
          <cell r="C304">
            <v>0</v>
          </cell>
          <cell r="D304">
            <v>0</v>
          </cell>
          <cell r="E304">
            <v>0</v>
          </cell>
          <cell r="F304">
            <v>0</v>
          </cell>
          <cell r="G304">
            <v>0</v>
          </cell>
          <cell r="H304">
            <v>0</v>
          </cell>
          <cell r="I304">
            <v>0</v>
          </cell>
          <cell r="J304">
            <v>0</v>
          </cell>
          <cell r="K304">
            <v>0</v>
          </cell>
          <cell r="L304">
            <v>0</v>
          </cell>
        </row>
        <row r="305">
          <cell r="A305" t="str">
            <v>Comp18</v>
          </cell>
          <cell r="B305">
            <v>0</v>
          </cell>
          <cell r="C305">
            <v>0</v>
          </cell>
          <cell r="D305">
            <v>0</v>
          </cell>
          <cell r="E305">
            <v>0</v>
          </cell>
          <cell r="F305">
            <v>0</v>
          </cell>
          <cell r="G305">
            <v>0</v>
          </cell>
          <cell r="H305">
            <v>0</v>
          </cell>
          <cell r="I305">
            <v>0</v>
          </cell>
          <cell r="J305">
            <v>0</v>
          </cell>
          <cell r="K305">
            <v>0</v>
          </cell>
          <cell r="L305">
            <v>0</v>
          </cell>
        </row>
        <row r="306">
          <cell r="A306" t="str">
            <v>Comp19</v>
          </cell>
          <cell r="B306">
            <v>0</v>
          </cell>
          <cell r="C306">
            <v>0</v>
          </cell>
          <cell r="D306">
            <v>0</v>
          </cell>
          <cell r="E306">
            <v>0</v>
          </cell>
          <cell r="F306">
            <v>0</v>
          </cell>
          <cell r="G306">
            <v>0</v>
          </cell>
          <cell r="H306">
            <v>0</v>
          </cell>
          <cell r="I306">
            <v>0</v>
          </cell>
          <cell r="J306">
            <v>0</v>
          </cell>
          <cell r="K306">
            <v>0</v>
          </cell>
          <cell r="L306">
            <v>0</v>
          </cell>
        </row>
        <row r="307">
          <cell r="A307" t="str">
            <v>Comp20</v>
          </cell>
          <cell r="B307">
            <v>0</v>
          </cell>
          <cell r="C307">
            <v>0</v>
          </cell>
          <cell r="D307">
            <v>0</v>
          </cell>
          <cell r="E307">
            <v>0</v>
          </cell>
          <cell r="F307">
            <v>0</v>
          </cell>
          <cell r="G307">
            <v>0</v>
          </cell>
          <cell r="H307">
            <v>0</v>
          </cell>
          <cell r="I307">
            <v>0</v>
          </cell>
          <cell r="J307">
            <v>0</v>
          </cell>
          <cell r="K307">
            <v>0</v>
          </cell>
          <cell r="L307">
            <v>0</v>
          </cell>
        </row>
        <row r="308">
          <cell r="A308" t="str">
            <v>Comp21</v>
          </cell>
          <cell r="B308">
            <v>0</v>
          </cell>
          <cell r="C308">
            <v>0</v>
          </cell>
          <cell r="D308">
            <v>0</v>
          </cell>
          <cell r="E308">
            <v>0</v>
          </cell>
          <cell r="F308">
            <v>0</v>
          </cell>
          <cell r="G308">
            <v>0</v>
          </cell>
          <cell r="H308">
            <v>0</v>
          </cell>
          <cell r="I308">
            <v>0</v>
          </cell>
          <cell r="J308">
            <v>0</v>
          </cell>
          <cell r="K308">
            <v>0</v>
          </cell>
          <cell r="L308">
            <v>0</v>
          </cell>
        </row>
        <row r="309">
          <cell r="A309" t="str">
            <v>Comp22</v>
          </cell>
          <cell r="B309">
            <v>0</v>
          </cell>
          <cell r="C309">
            <v>0</v>
          </cell>
          <cell r="D309">
            <v>0</v>
          </cell>
          <cell r="E309">
            <v>0</v>
          </cell>
          <cell r="F309">
            <v>0</v>
          </cell>
          <cell r="G309">
            <v>0</v>
          </cell>
          <cell r="H309">
            <v>0</v>
          </cell>
          <cell r="I309">
            <v>0</v>
          </cell>
          <cell r="J309">
            <v>0</v>
          </cell>
          <cell r="K309">
            <v>0</v>
          </cell>
          <cell r="L309">
            <v>0</v>
          </cell>
        </row>
        <row r="310">
          <cell r="A310" t="str">
            <v>Comp23</v>
          </cell>
          <cell r="B310">
            <v>0</v>
          </cell>
          <cell r="C310">
            <v>0</v>
          </cell>
          <cell r="D310">
            <v>0</v>
          </cell>
          <cell r="E310">
            <v>0</v>
          </cell>
          <cell r="F310">
            <v>0</v>
          </cell>
          <cell r="G310">
            <v>0</v>
          </cell>
          <cell r="H310">
            <v>0</v>
          </cell>
          <cell r="I310">
            <v>0</v>
          </cell>
          <cell r="J310">
            <v>0</v>
          </cell>
          <cell r="K310">
            <v>0</v>
          </cell>
          <cell r="L310">
            <v>0</v>
          </cell>
        </row>
        <row r="311">
          <cell r="A311" t="str">
            <v>Comp24</v>
          </cell>
          <cell r="B311">
            <v>0</v>
          </cell>
          <cell r="C311">
            <v>0</v>
          </cell>
          <cell r="D311">
            <v>0</v>
          </cell>
          <cell r="E311">
            <v>0</v>
          </cell>
          <cell r="F311">
            <v>0</v>
          </cell>
          <cell r="G311">
            <v>0</v>
          </cell>
          <cell r="H311">
            <v>0</v>
          </cell>
          <cell r="I311">
            <v>0</v>
          </cell>
          <cell r="J311">
            <v>0</v>
          </cell>
          <cell r="K311">
            <v>0</v>
          </cell>
          <cell r="L311">
            <v>0</v>
          </cell>
        </row>
        <row r="312">
          <cell r="A312" t="str">
            <v>Comp25</v>
          </cell>
          <cell r="B312">
            <v>0</v>
          </cell>
          <cell r="C312">
            <v>0</v>
          </cell>
          <cell r="D312">
            <v>0</v>
          </cell>
          <cell r="E312">
            <v>0</v>
          </cell>
          <cell r="F312">
            <v>0</v>
          </cell>
          <cell r="G312">
            <v>0</v>
          </cell>
          <cell r="H312">
            <v>0</v>
          </cell>
          <cell r="I312">
            <v>0</v>
          </cell>
          <cell r="J312">
            <v>0</v>
          </cell>
          <cell r="K312">
            <v>0</v>
          </cell>
          <cell r="L312">
            <v>0</v>
          </cell>
        </row>
        <row r="313">
          <cell r="A313" t="str">
            <v>Addition/Deletion 1</v>
          </cell>
          <cell r="B313">
            <v>0</v>
          </cell>
          <cell r="C313">
            <v>0</v>
          </cell>
          <cell r="D313">
            <v>0</v>
          </cell>
          <cell r="E313">
            <v>0</v>
          </cell>
          <cell r="F313">
            <v>0</v>
          </cell>
          <cell r="G313">
            <v>0</v>
          </cell>
          <cell r="H313">
            <v>0</v>
          </cell>
          <cell r="I313">
            <v>0</v>
          </cell>
          <cell r="J313">
            <v>0</v>
          </cell>
          <cell r="K313">
            <v>0</v>
          </cell>
          <cell r="L313">
            <v>0</v>
          </cell>
        </row>
        <row r="314">
          <cell r="A314" t="str">
            <v>Addition/Deletion 2</v>
          </cell>
          <cell r="B314">
            <v>0</v>
          </cell>
          <cell r="C314">
            <v>0</v>
          </cell>
          <cell r="D314">
            <v>0</v>
          </cell>
          <cell r="E314">
            <v>0</v>
          </cell>
          <cell r="F314">
            <v>0</v>
          </cell>
          <cell r="G314">
            <v>0</v>
          </cell>
          <cell r="H314">
            <v>0</v>
          </cell>
          <cell r="I314">
            <v>0</v>
          </cell>
          <cell r="J314">
            <v>0</v>
          </cell>
          <cell r="K314">
            <v>0</v>
          </cell>
          <cell r="L314">
            <v>0</v>
          </cell>
        </row>
        <row r="315">
          <cell r="A315" t="str">
            <v>Addition/Deletion 3</v>
          </cell>
          <cell r="B315">
            <v>0</v>
          </cell>
          <cell r="C315">
            <v>0</v>
          </cell>
          <cell r="D315">
            <v>0</v>
          </cell>
          <cell r="E315">
            <v>0</v>
          </cell>
          <cell r="F315">
            <v>0</v>
          </cell>
          <cell r="G315">
            <v>0</v>
          </cell>
          <cell r="H315">
            <v>0</v>
          </cell>
          <cell r="I315">
            <v>0</v>
          </cell>
          <cell r="J315">
            <v>0</v>
          </cell>
          <cell r="K315">
            <v>0</v>
          </cell>
          <cell r="L315">
            <v>0</v>
          </cell>
        </row>
        <row r="316">
          <cell r="A316" t="str">
            <v>Addition/Deletion 4</v>
          </cell>
          <cell r="B316">
            <v>0</v>
          </cell>
          <cell r="C316">
            <v>0</v>
          </cell>
          <cell r="D316">
            <v>0</v>
          </cell>
          <cell r="E316">
            <v>0</v>
          </cell>
          <cell r="F316">
            <v>0</v>
          </cell>
          <cell r="G316">
            <v>0</v>
          </cell>
          <cell r="H316">
            <v>0</v>
          </cell>
          <cell r="I316">
            <v>0</v>
          </cell>
          <cell r="J316">
            <v>0</v>
          </cell>
          <cell r="K316">
            <v>0</v>
          </cell>
          <cell r="L316">
            <v>0</v>
          </cell>
        </row>
        <row r="317">
          <cell r="A317" t="str">
            <v>Addition/Deletion 5</v>
          </cell>
          <cell r="B317">
            <v>0</v>
          </cell>
          <cell r="C317">
            <v>0</v>
          </cell>
          <cell r="D317">
            <v>0</v>
          </cell>
          <cell r="E317">
            <v>0</v>
          </cell>
          <cell r="F317">
            <v>0</v>
          </cell>
          <cell r="G317">
            <v>0</v>
          </cell>
          <cell r="H317">
            <v>0</v>
          </cell>
          <cell r="I317">
            <v>0</v>
          </cell>
          <cell r="J317">
            <v>0</v>
          </cell>
          <cell r="K317">
            <v>0</v>
          </cell>
          <cell r="L317">
            <v>0</v>
          </cell>
        </row>
        <row r="320">
          <cell r="A320" t="str">
            <v>Projected Occupancy</v>
          </cell>
          <cell r="B320">
            <v>1999</v>
          </cell>
          <cell r="C320">
            <v>2000</v>
          </cell>
          <cell r="D320">
            <v>2001</v>
          </cell>
          <cell r="E320">
            <v>2002</v>
          </cell>
          <cell r="F320">
            <v>2003</v>
          </cell>
          <cell r="G320">
            <v>2004</v>
          </cell>
          <cell r="H320">
            <v>2005</v>
          </cell>
          <cell r="I320">
            <v>2006</v>
          </cell>
          <cell r="J320">
            <v>2007</v>
          </cell>
          <cell r="K320">
            <v>2008</v>
          </cell>
          <cell r="L320">
            <v>2009</v>
          </cell>
        </row>
        <row r="321">
          <cell r="A321" t="str">
            <v>Northeast Atlanta Hilton</v>
          </cell>
          <cell r="B321">
            <v>0.66316495177836476</v>
          </cell>
          <cell r="C321">
            <v>0.68357600282572639</v>
          </cell>
          <cell r="D321">
            <v>0.69305923275385473</v>
          </cell>
          <cell r="E321">
            <v>0.70268175256465382</v>
          </cell>
          <cell r="F321">
            <v>0.70268175256465382</v>
          </cell>
          <cell r="G321">
            <v>0.70268175256465382</v>
          </cell>
          <cell r="H321">
            <v>0.70268175256465382</v>
          </cell>
          <cell r="I321">
            <v>0.70268175256465382</v>
          </cell>
          <cell r="J321">
            <v>0.70268175256465382</v>
          </cell>
          <cell r="K321">
            <v>0.70268175256465382</v>
          </cell>
          <cell r="L321">
            <v>0.70268175256465382</v>
          </cell>
        </row>
        <row r="322">
          <cell r="A322" t="str">
            <v>Holiday Inn Select</v>
          </cell>
          <cell r="B322">
            <v>0.63214790527673703</v>
          </cell>
          <cell r="C322">
            <v>0.64000712574482466</v>
          </cell>
          <cell r="D322">
            <v>0.64903920695374406</v>
          </cell>
          <cell r="E322">
            <v>0.65820612445481907</v>
          </cell>
          <cell r="F322">
            <v>0.65820612445481907</v>
          </cell>
          <cell r="G322">
            <v>0.65820612445481907</v>
          </cell>
          <cell r="H322">
            <v>0.65820612445481907</v>
          </cell>
          <cell r="I322">
            <v>0.65820612445481907</v>
          </cell>
          <cell r="J322">
            <v>0.65820612445481907</v>
          </cell>
          <cell r="K322">
            <v>0.65820612445481907</v>
          </cell>
          <cell r="L322">
            <v>0.65820612445481907</v>
          </cell>
        </row>
        <row r="323">
          <cell r="A323" t="str">
            <v>Marriott Norcross</v>
          </cell>
          <cell r="B323">
            <v>0.71893225935254013</v>
          </cell>
          <cell r="C323">
            <v>0.72712175195036544</v>
          </cell>
          <cell r="D323">
            <v>0.73738439093310404</v>
          </cell>
          <cell r="E323">
            <v>0.7478002334295718</v>
          </cell>
          <cell r="F323">
            <v>0.7478002334295718</v>
          </cell>
          <cell r="G323">
            <v>0.7478002334295718</v>
          </cell>
          <cell r="H323">
            <v>0.7478002334295718</v>
          </cell>
          <cell r="I323">
            <v>0.7478002334295718</v>
          </cell>
          <cell r="J323">
            <v>0.7478002334295718</v>
          </cell>
          <cell r="K323">
            <v>0.7478002334295718</v>
          </cell>
          <cell r="L323">
            <v>0.7478002334295718</v>
          </cell>
        </row>
        <row r="324">
          <cell r="A324" t="str">
            <v>Marriott Gwinnett Place</v>
          </cell>
          <cell r="B324">
            <v>0.68581149026352983</v>
          </cell>
          <cell r="C324">
            <v>0.69416707107316178</v>
          </cell>
          <cell r="D324">
            <v>0.70410272436881882</v>
          </cell>
          <cell r="E324">
            <v>0.71418477793476254</v>
          </cell>
          <cell r="F324">
            <v>0.71418477793476254</v>
          </cell>
          <cell r="G324">
            <v>0.71418477793476254</v>
          </cell>
          <cell r="H324">
            <v>0.71418477793476254</v>
          </cell>
          <cell r="I324">
            <v>0.71418477793476254</v>
          </cell>
          <cell r="J324">
            <v>0.71418477793476254</v>
          </cell>
          <cell r="K324">
            <v>0.71418477793476254</v>
          </cell>
          <cell r="L324">
            <v>0.71418477793476254</v>
          </cell>
        </row>
        <row r="325">
          <cell r="A325" t="str">
            <v>Hampton Inn Norcross</v>
          </cell>
          <cell r="B325">
            <v>0.64936336691442975</v>
          </cell>
          <cell r="C325">
            <v>0.69490000921432515</v>
          </cell>
          <cell r="D325">
            <v>0.69852206830886432</v>
          </cell>
          <cell r="E325">
            <v>0.70826715400208851</v>
          </cell>
          <cell r="F325">
            <v>0.70826715400208851</v>
          </cell>
          <cell r="G325">
            <v>0.70826715400208851</v>
          </cell>
          <cell r="H325">
            <v>0.70826715400208851</v>
          </cell>
          <cell r="I325">
            <v>0.70826715400208851</v>
          </cell>
          <cell r="J325">
            <v>0.70826715400208851</v>
          </cell>
          <cell r="K325">
            <v>0.70826715400208851</v>
          </cell>
          <cell r="L325">
            <v>0.70826715400208851</v>
          </cell>
        </row>
        <row r="326">
          <cell r="A326" t="str">
            <v>Marriott Courtyard Norcross</v>
          </cell>
          <cell r="B326">
            <v>0.68388385433529886</v>
          </cell>
          <cell r="C326">
            <v>0.69902540259629331</v>
          </cell>
          <cell r="D326">
            <v>0.70872282767133898</v>
          </cell>
          <cell r="E326">
            <v>0.71856414142375458</v>
          </cell>
          <cell r="F326">
            <v>0.71856414142375458</v>
          </cell>
          <cell r="G326">
            <v>0.71856414142375458</v>
          </cell>
          <cell r="H326">
            <v>0.71856414142375458</v>
          </cell>
          <cell r="I326">
            <v>0.71856414142375458</v>
          </cell>
          <cell r="J326">
            <v>0.71856414142375458</v>
          </cell>
          <cell r="K326">
            <v>0.71856414142375458</v>
          </cell>
          <cell r="L326">
            <v>0.71856414142375458</v>
          </cell>
        </row>
        <row r="327">
          <cell r="A327" t="str">
            <v>Homewood Suites Norcross</v>
          </cell>
          <cell r="B327">
            <v>0.6957600743288902</v>
          </cell>
          <cell r="C327">
            <v>0.70945790589102531</v>
          </cell>
          <cell r="D327">
            <v>0.71968778794766275</v>
          </cell>
          <cell r="E327">
            <v>0.7300693377971621</v>
          </cell>
          <cell r="F327">
            <v>0.7300693377971621</v>
          </cell>
          <cell r="G327">
            <v>0.7300693377971621</v>
          </cell>
          <cell r="H327">
            <v>0.7300693377971621</v>
          </cell>
          <cell r="I327">
            <v>0.7300693377971621</v>
          </cell>
          <cell r="J327">
            <v>0.7300693377971621</v>
          </cell>
          <cell r="K327">
            <v>0.7300693377971621</v>
          </cell>
          <cell r="L327">
            <v>0.7300693377971621</v>
          </cell>
        </row>
        <row r="328">
          <cell r="A328" t="str">
            <v>Amerisuites</v>
          </cell>
          <cell r="B328">
            <v>0.62486459549112339</v>
          </cell>
          <cell r="C328">
            <v>0.65970140979175629</v>
          </cell>
          <cell r="D328">
            <v>0.66893889366668713</v>
          </cell>
          <cell r="E328">
            <v>0.67831317955648385</v>
          </cell>
          <cell r="F328">
            <v>0.67831317955648385</v>
          </cell>
          <cell r="G328">
            <v>0.67831317955648385</v>
          </cell>
          <cell r="H328">
            <v>0.67831317955648385</v>
          </cell>
          <cell r="I328">
            <v>0.67831317955648385</v>
          </cell>
          <cell r="J328">
            <v>0.67831317955648385</v>
          </cell>
          <cell r="K328">
            <v>0.67831317955648385</v>
          </cell>
          <cell r="L328">
            <v>0.67831317955648385</v>
          </cell>
        </row>
        <row r="329">
          <cell r="A329" t="str">
            <v>Wingate Inn</v>
          </cell>
          <cell r="B329">
            <v>0.5763887830947847</v>
          </cell>
          <cell r="C329">
            <v>0.63627692118680512</v>
          </cell>
          <cell r="D329">
            <v>0.64174634498433558</v>
          </cell>
          <cell r="E329">
            <v>0.65093801830579279</v>
          </cell>
          <cell r="F329">
            <v>0.65093801830579279</v>
          </cell>
          <cell r="G329">
            <v>0.65093801830579279</v>
          </cell>
          <cell r="H329">
            <v>0.65093801830579279</v>
          </cell>
          <cell r="I329">
            <v>0.65093801830579279</v>
          </cell>
          <cell r="J329">
            <v>0.65093801830579279</v>
          </cell>
          <cell r="K329">
            <v>0.65093801830579279</v>
          </cell>
          <cell r="L329">
            <v>0.65093801830579279</v>
          </cell>
        </row>
        <row r="330">
          <cell r="A330" t="str">
            <v>Comp9</v>
          </cell>
          <cell r="B330">
            <v>0</v>
          </cell>
          <cell r="C330">
            <v>0</v>
          </cell>
          <cell r="D330">
            <v>0</v>
          </cell>
          <cell r="E330">
            <v>0</v>
          </cell>
          <cell r="F330">
            <v>0</v>
          </cell>
          <cell r="G330">
            <v>0</v>
          </cell>
          <cell r="H330">
            <v>0</v>
          </cell>
          <cell r="I330">
            <v>0</v>
          </cell>
          <cell r="J330">
            <v>0</v>
          </cell>
          <cell r="K330">
            <v>0</v>
          </cell>
          <cell r="L330">
            <v>0</v>
          </cell>
        </row>
        <row r="331">
          <cell r="A331" t="str">
            <v>Comp10</v>
          </cell>
          <cell r="B331">
            <v>0</v>
          </cell>
          <cell r="C331">
            <v>0</v>
          </cell>
          <cell r="D331">
            <v>0</v>
          </cell>
          <cell r="E331">
            <v>0</v>
          </cell>
          <cell r="F331">
            <v>0</v>
          </cell>
          <cell r="G331">
            <v>0</v>
          </cell>
          <cell r="H331">
            <v>0</v>
          </cell>
          <cell r="I331">
            <v>0</v>
          </cell>
          <cell r="J331">
            <v>0</v>
          </cell>
          <cell r="K331">
            <v>0</v>
          </cell>
          <cell r="L331">
            <v>0</v>
          </cell>
        </row>
        <row r="332">
          <cell r="A332" t="str">
            <v>Comp11</v>
          </cell>
          <cell r="B332">
            <v>0</v>
          </cell>
          <cell r="C332">
            <v>0</v>
          </cell>
          <cell r="D332">
            <v>0</v>
          </cell>
          <cell r="E332">
            <v>0</v>
          </cell>
          <cell r="F332">
            <v>0</v>
          </cell>
          <cell r="G332">
            <v>0</v>
          </cell>
          <cell r="H332">
            <v>0</v>
          </cell>
          <cell r="I332">
            <v>0</v>
          </cell>
          <cell r="J332">
            <v>0</v>
          </cell>
          <cell r="K332">
            <v>0</v>
          </cell>
          <cell r="L332">
            <v>0</v>
          </cell>
        </row>
        <row r="333">
          <cell r="A333" t="str">
            <v>Comp12</v>
          </cell>
          <cell r="B333">
            <v>0</v>
          </cell>
          <cell r="C333">
            <v>0</v>
          </cell>
          <cell r="D333">
            <v>0</v>
          </cell>
          <cell r="E333">
            <v>0</v>
          </cell>
          <cell r="F333">
            <v>0</v>
          </cell>
          <cell r="G333">
            <v>0</v>
          </cell>
          <cell r="H333">
            <v>0</v>
          </cell>
          <cell r="I333">
            <v>0</v>
          </cell>
          <cell r="J333">
            <v>0</v>
          </cell>
          <cell r="K333">
            <v>0</v>
          </cell>
          <cell r="L333">
            <v>0</v>
          </cell>
        </row>
        <row r="334">
          <cell r="A334" t="str">
            <v>Comp13</v>
          </cell>
          <cell r="B334">
            <v>0</v>
          </cell>
          <cell r="C334">
            <v>0</v>
          </cell>
          <cell r="D334">
            <v>0</v>
          </cell>
          <cell r="E334">
            <v>0</v>
          </cell>
          <cell r="F334">
            <v>0</v>
          </cell>
          <cell r="G334">
            <v>0</v>
          </cell>
          <cell r="H334">
            <v>0</v>
          </cell>
          <cell r="I334">
            <v>0</v>
          </cell>
          <cell r="J334">
            <v>0</v>
          </cell>
          <cell r="K334">
            <v>0</v>
          </cell>
          <cell r="L334">
            <v>0</v>
          </cell>
        </row>
        <row r="335">
          <cell r="A335" t="str">
            <v>Comp14</v>
          </cell>
          <cell r="B335">
            <v>0</v>
          </cell>
          <cell r="C335">
            <v>0</v>
          </cell>
          <cell r="D335">
            <v>0</v>
          </cell>
          <cell r="E335">
            <v>0</v>
          </cell>
          <cell r="F335">
            <v>0</v>
          </cell>
          <cell r="G335">
            <v>0</v>
          </cell>
          <cell r="H335">
            <v>0</v>
          </cell>
          <cell r="I335">
            <v>0</v>
          </cell>
          <cell r="J335">
            <v>0</v>
          </cell>
          <cell r="K335">
            <v>0</v>
          </cell>
          <cell r="L335">
            <v>0</v>
          </cell>
        </row>
        <row r="336">
          <cell r="A336" t="str">
            <v>Comp15</v>
          </cell>
          <cell r="B336">
            <v>0</v>
          </cell>
          <cell r="C336">
            <v>0</v>
          </cell>
          <cell r="D336">
            <v>0</v>
          </cell>
          <cell r="E336">
            <v>0</v>
          </cell>
          <cell r="F336">
            <v>0</v>
          </cell>
          <cell r="G336">
            <v>0</v>
          </cell>
          <cell r="H336">
            <v>0</v>
          </cell>
          <cell r="I336">
            <v>0</v>
          </cell>
          <cell r="J336">
            <v>0</v>
          </cell>
          <cell r="K336">
            <v>0</v>
          </cell>
          <cell r="L336">
            <v>0</v>
          </cell>
        </row>
        <row r="337">
          <cell r="A337" t="str">
            <v>Comp16</v>
          </cell>
          <cell r="B337">
            <v>0</v>
          </cell>
          <cell r="C337">
            <v>0</v>
          </cell>
          <cell r="D337">
            <v>0</v>
          </cell>
          <cell r="E337">
            <v>0</v>
          </cell>
          <cell r="F337">
            <v>0</v>
          </cell>
          <cell r="G337">
            <v>0</v>
          </cell>
          <cell r="H337">
            <v>0</v>
          </cell>
          <cell r="I337">
            <v>0</v>
          </cell>
          <cell r="J337">
            <v>0</v>
          </cell>
          <cell r="K337">
            <v>0</v>
          </cell>
          <cell r="L337">
            <v>0</v>
          </cell>
        </row>
        <row r="338">
          <cell r="A338" t="str">
            <v>Comp17</v>
          </cell>
          <cell r="B338">
            <v>0</v>
          </cell>
          <cell r="C338">
            <v>0</v>
          </cell>
          <cell r="D338">
            <v>0</v>
          </cell>
          <cell r="E338">
            <v>0</v>
          </cell>
          <cell r="F338">
            <v>0</v>
          </cell>
          <cell r="G338">
            <v>0</v>
          </cell>
          <cell r="H338">
            <v>0</v>
          </cell>
          <cell r="I338">
            <v>0</v>
          </cell>
          <cell r="J338">
            <v>0</v>
          </cell>
          <cell r="K338">
            <v>0</v>
          </cell>
          <cell r="L338">
            <v>0</v>
          </cell>
        </row>
        <row r="339">
          <cell r="A339" t="str">
            <v>Comp18</v>
          </cell>
          <cell r="B339">
            <v>0</v>
          </cell>
          <cell r="C339">
            <v>0</v>
          </cell>
          <cell r="D339">
            <v>0</v>
          </cell>
          <cell r="E339">
            <v>0</v>
          </cell>
          <cell r="F339">
            <v>0</v>
          </cell>
          <cell r="G339">
            <v>0</v>
          </cell>
          <cell r="H339">
            <v>0</v>
          </cell>
          <cell r="I339">
            <v>0</v>
          </cell>
          <cell r="J339">
            <v>0</v>
          </cell>
          <cell r="K339">
            <v>0</v>
          </cell>
          <cell r="L339">
            <v>0</v>
          </cell>
        </row>
        <row r="340">
          <cell r="A340" t="str">
            <v>Comp19</v>
          </cell>
          <cell r="B340">
            <v>0</v>
          </cell>
          <cell r="C340">
            <v>0</v>
          </cell>
          <cell r="D340">
            <v>0</v>
          </cell>
          <cell r="E340">
            <v>0</v>
          </cell>
          <cell r="F340">
            <v>0</v>
          </cell>
          <cell r="G340">
            <v>0</v>
          </cell>
          <cell r="H340">
            <v>0</v>
          </cell>
          <cell r="I340">
            <v>0</v>
          </cell>
          <cell r="J340">
            <v>0</v>
          </cell>
          <cell r="K340">
            <v>0</v>
          </cell>
          <cell r="L340">
            <v>0</v>
          </cell>
        </row>
        <row r="341">
          <cell r="A341" t="str">
            <v>Comp20</v>
          </cell>
          <cell r="B341">
            <v>0</v>
          </cell>
          <cell r="C341">
            <v>0</v>
          </cell>
          <cell r="D341">
            <v>0</v>
          </cell>
          <cell r="E341">
            <v>0</v>
          </cell>
          <cell r="F341">
            <v>0</v>
          </cell>
          <cell r="G341">
            <v>0</v>
          </cell>
          <cell r="H341">
            <v>0</v>
          </cell>
          <cell r="I341">
            <v>0</v>
          </cell>
          <cell r="J341">
            <v>0</v>
          </cell>
          <cell r="K341">
            <v>0</v>
          </cell>
          <cell r="L341">
            <v>0</v>
          </cell>
        </row>
        <row r="342">
          <cell r="A342" t="str">
            <v>Comp21</v>
          </cell>
          <cell r="B342">
            <v>0</v>
          </cell>
          <cell r="C342">
            <v>0</v>
          </cell>
          <cell r="D342">
            <v>0</v>
          </cell>
          <cell r="E342">
            <v>0</v>
          </cell>
          <cell r="F342">
            <v>0</v>
          </cell>
          <cell r="G342">
            <v>0</v>
          </cell>
          <cell r="H342">
            <v>0</v>
          </cell>
          <cell r="I342">
            <v>0</v>
          </cell>
          <cell r="J342">
            <v>0</v>
          </cell>
          <cell r="K342">
            <v>0</v>
          </cell>
          <cell r="L342">
            <v>0</v>
          </cell>
        </row>
        <row r="343">
          <cell r="A343" t="str">
            <v>Comp22</v>
          </cell>
          <cell r="B343">
            <v>0</v>
          </cell>
          <cell r="C343">
            <v>0</v>
          </cell>
          <cell r="D343">
            <v>0</v>
          </cell>
          <cell r="E343">
            <v>0</v>
          </cell>
          <cell r="F343">
            <v>0</v>
          </cell>
          <cell r="G343">
            <v>0</v>
          </cell>
          <cell r="H343">
            <v>0</v>
          </cell>
          <cell r="I343">
            <v>0</v>
          </cell>
          <cell r="J343">
            <v>0</v>
          </cell>
          <cell r="K343">
            <v>0</v>
          </cell>
          <cell r="L343">
            <v>0</v>
          </cell>
        </row>
        <row r="344">
          <cell r="A344" t="str">
            <v>Comp23</v>
          </cell>
          <cell r="B344">
            <v>0</v>
          </cell>
          <cell r="C344">
            <v>0</v>
          </cell>
          <cell r="D344">
            <v>0</v>
          </cell>
          <cell r="E344">
            <v>0</v>
          </cell>
          <cell r="F344">
            <v>0</v>
          </cell>
          <cell r="G344">
            <v>0</v>
          </cell>
          <cell r="H344">
            <v>0</v>
          </cell>
          <cell r="I344">
            <v>0</v>
          </cell>
          <cell r="J344">
            <v>0</v>
          </cell>
          <cell r="K344">
            <v>0</v>
          </cell>
          <cell r="L344">
            <v>0</v>
          </cell>
        </row>
        <row r="345">
          <cell r="A345" t="str">
            <v>Comp24</v>
          </cell>
          <cell r="B345">
            <v>0</v>
          </cell>
          <cell r="C345">
            <v>0</v>
          </cell>
          <cell r="D345">
            <v>0</v>
          </cell>
          <cell r="E345">
            <v>0</v>
          </cell>
          <cell r="F345">
            <v>0</v>
          </cell>
          <cell r="G345">
            <v>0</v>
          </cell>
          <cell r="H345">
            <v>0</v>
          </cell>
          <cell r="I345">
            <v>0</v>
          </cell>
          <cell r="J345">
            <v>0</v>
          </cell>
          <cell r="K345">
            <v>0</v>
          </cell>
          <cell r="L345">
            <v>0</v>
          </cell>
        </row>
        <row r="346">
          <cell r="A346" t="str">
            <v>Comp25</v>
          </cell>
          <cell r="B346">
            <v>0</v>
          </cell>
          <cell r="C346">
            <v>0</v>
          </cell>
          <cell r="D346">
            <v>0</v>
          </cell>
          <cell r="E346">
            <v>0</v>
          </cell>
          <cell r="F346">
            <v>0</v>
          </cell>
          <cell r="G346">
            <v>0</v>
          </cell>
          <cell r="H346">
            <v>0</v>
          </cell>
          <cell r="I346">
            <v>0</v>
          </cell>
          <cell r="J346">
            <v>0</v>
          </cell>
          <cell r="K346">
            <v>0</v>
          </cell>
          <cell r="L346">
            <v>0</v>
          </cell>
        </row>
        <row r="347">
          <cell r="A347" t="str">
            <v>Addition/Deletion 1</v>
          </cell>
          <cell r="B347">
            <v>0</v>
          </cell>
          <cell r="C347">
            <v>0</v>
          </cell>
          <cell r="D347">
            <v>0</v>
          </cell>
          <cell r="E347">
            <v>0</v>
          </cell>
          <cell r="F347">
            <v>0</v>
          </cell>
          <cell r="G347">
            <v>0</v>
          </cell>
          <cell r="H347">
            <v>0</v>
          </cell>
          <cell r="I347">
            <v>0</v>
          </cell>
          <cell r="J347">
            <v>0</v>
          </cell>
          <cell r="K347">
            <v>0</v>
          </cell>
          <cell r="L347">
            <v>0</v>
          </cell>
        </row>
        <row r="348">
          <cell r="A348" t="str">
            <v>Addition/Deletion 2</v>
          </cell>
          <cell r="B348">
            <v>0</v>
          </cell>
          <cell r="C348">
            <v>0</v>
          </cell>
          <cell r="D348">
            <v>0</v>
          </cell>
          <cell r="E348">
            <v>0</v>
          </cell>
          <cell r="F348">
            <v>0</v>
          </cell>
          <cell r="G348">
            <v>0</v>
          </cell>
          <cell r="H348">
            <v>0</v>
          </cell>
          <cell r="I348">
            <v>0</v>
          </cell>
          <cell r="J348">
            <v>0</v>
          </cell>
          <cell r="K348">
            <v>0</v>
          </cell>
          <cell r="L348">
            <v>0</v>
          </cell>
        </row>
        <row r="349">
          <cell r="A349" t="str">
            <v>Addition/Deletion 3</v>
          </cell>
          <cell r="B349">
            <v>0</v>
          </cell>
          <cell r="C349">
            <v>0</v>
          </cell>
          <cell r="D349">
            <v>0</v>
          </cell>
          <cell r="E349">
            <v>0</v>
          </cell>
          <cell r="F349">
            <v>0</v>
          </cell>
          <cell r="G349">
            <v>0</v>
          </cell>
          <cell r="H349">
            <v>0</v>
          </cell>
          <cell r="I349">
            <v>0</v>
          </cell>
          <cell r="J349">
            <v>0</v>
          </cell>
          <cell r="K349">
            <v>0</v>
          </cell>
          <cell r="L349">
            <v>0</v>
          </cell>
        </row>
        <row r="350">
          <cell r="A350" t="str">
            <v>Addition/Deletion 4</v>
          </cell>
          <cell r="B350">
            <v>0</v>
          </cell>
          <cell r="C350">
            <v>0</v>
          </cell>
          <cell r="D350">
            <v>0</v>
          </cell>
          <cell r="E350">
            <v>0</v>
          </cell>
          <cell r="F350">
            <v>0</v>
          </cell>
          <cell r="G350">
            <v>0</v>
          </cell>
          <cell r="H350">
            <v>0</v>
          </cell>
          <cell r="I350">
            <v>0</v>
          </cell>
          <cell r="J350">
            <v>0</v>
          </cell>
          <cell r="K350">
            <v>0</v>
          </cell>
          <cell r="L350">
            <v>0</v>
          </cell>
        </row>
        <row r="351">
          <cell r="A351" t="str">
            <v>Addition/Deletion 5</v>
          </cell>
          <cell r="B351">
            <v>0</v>
          </cell>
          <cell r="C351">
            <v>0</v>
          </cell>
          <cell r="D351">
            <v>0</v>
          </cell>
          <cell r="E351">
            <v>0</v>
          </cell>
          <cell r="F351">
            <v>0</v>
          </cell>
          <cell r="G351">
            <v>0</v>
          </cell>
          <cell r="H351">
            <v>0</v>
          </cell>
          <cell r="I351">
            <v>0</v>
          </cell>
          <cell r="J351">
            <v>0</v>
          </cell>
          <cell r="K351">
            <v>0</v>
          </cell>
          <cell r="L351">
            <v>0</v>
          </cell>
        </row>
        <row r="354">
          <cell r="A354" t="str">
            <v>Projected Penetration</v>
          </cell>
          <cell r="B354">
            <v>1999</v>
          </cell>
          <cell r="C354">
            <v>2000</v>
          </cell>
          <cell r="D354">
            <v>2001</v>
          </cell>
          <cell r="E354">
            <v>2002</v>
          </cell>
          <cell r="F354">
            <v>2003</v>
          </cell>
          <cell r="G354">
            <v>2004</v>
          </cell>
          <cell r="H354">
            <v>2005</v>
          </cell>
          <cell r="I354">
            <v>2006</v>
          </cell>
          <cell r="J354">
            <v>2007</v>
          </cell>
          <cell r="K354">
            <v>2008</v>
          </cell>
          <cell r="L354">
            <v>2009</v>
          </cell>
        </row>
        <row r="355">
          <cell r="A355" t="str">
            <v>Northeast Atlanta Hilton</v>
          </cell>
          <cell r="B355">
            <v>0.99753631959860756</v>
          </cell>
          <cell r="C355">
            <v>0.99930258088849377</v>
          </cell>
          <cell r="D355">
            <v>0.99906456504654506</v>
          </cell>
          <cell r="E355">
            <v>0.99882829980680865</v>
          </cell>
          <cell r="F355">
            <v>0.99882829980680865</v>
          </cell>
          <cell r="G355">
            <v>0.99882829980680865</v>
          </cell>
          <cell r="H355">
            <v>0.99882829980680865</v>
          </cell>
          <cell r="I355">
            <v>0.99882829980680865</v>
          </cell>
          <cell r="J355">
            <v>0.99882829980680865</v>
          </cell>
          <cell r="K355">
            <v>0.99882829980680865</v>
          </cell>
          <cell r="L355">
            <v>0.99882829980680865</v>
          </cell>
        </row>
        <row r="356">
          <cell r="A356" t="str">
            <v>Holiday Inn Select</v>
          </cell>
          <cell r="B356">
            <v>0.95088030991492134</v>
          </cell>
          <cell r="C356">
            <v>0.9356103343301273</v>
          </cell>
          <cell r="D356">
            <v>0.93560844780447838</v>
          </cell>
          <cell r="E356">
            <v>0.9356083345157663</v>
          </cell>
          <cell r="F356">
            <v>0.9356083345157663</v>
          </cell>
          <cell r="G356">
            <v>0.9356083345157663</v>
          </cell>
          <cell r="H356">
            <v>0.9356083345157663</v>
          </cell>
          <cell r="I356">
            <v>0.9356083345157663</v>
          </cell>
          <cell r="J356">
            <v>0.9356083345157663</v>
          </cell>
          <cell r="K356">
            <v>0.9356083345157663</v>
          </cell>
          <cell r="L356">
            <v>0.9356083345157663</v>
          </cell>
        </row>
        <row r="357">
          <cell r="A357" t="str">
            <v>Marriott Norcross</v>
          </cell>
          <cell r="B357">
            <v>1.0814218063124146</v>
          </cell>
          <cell r="C357">
            <v>1.062961017268784</v>
          </cell>
          <cell r="D357">
            <v>1.0629605392780845</v>
          </cell>
          <cell r="E357">
            <v>1.0629620493565746</v>
          </cell>
          <cell r="F357">
            <v>1.0629620493565746</v>
          </cell>
          <cell r="G357">
            <v>1.0629620493565746</v>
          </cell>
          <cell r="H357">
            <v>1.0629620493565746</v>
          </cell>
          <cell r="I357">
            <v>1.0629620493565746</v>
          </cell>
          <cell r="J357">
            <v>1.0629620493565746</v>
          </cell>
          <cell r="K357">
            <v>1.0629620493565746</v>
          </cell>
          <cell r="L357">
            <v>1.0629620493565746</v>
          </cell>
        </row>
        <row r="358">
          <cell r="A358" t="str">
            <v>Marriott Gwinnett Place</v>
          </cell>
          <cell r="B358">
            <v>1.0316013656954492</v>
          </cell>
          <cell r="C358">
            <v>1.0147853974155194</v>
          </cell>
          <cell r="D358">
            <v>1.0149840718151932</v>
          </cell>
          <cell r="E358">
            <v>1.0151792968707365</v>
          </cell>
          <cell r="F358">
            <v>1.0151792968707365</v>
          </cell>
          <cell r="G358">
            <v>1.0151792968707365</v>
          </cell>
          <cell r="H358">
            <v>1.0151792968707365</v>
          </cell>
          <cell r="I358">
            <v>1.0151792968707365</v>
          </cell>
          <cell r="J358">
            <v>1.0151792968707365</v>
          </cell>
          <cell r="K358">
            <v>1.0151792968707365</v>
          </cell>
          <cell r="L358">
            <v>1.0151792968707365</v>
          </cell>
        </row>
        <row r="359">
          <cell r="A359" t="str">
            <v>Hampton Inn Norcross</v>
          </cell>
          <cell r="B359">
            <v>0.97677590074221599</v>
          </cell>
          <cell r="C359">
            <v>1.0158568612660182</v>
          </cell>
          <cell r="D359">
            <v>1.0069393976290362</v>
          </cell>
          <cell r="E359">
            <v>1.0067676791931803</v>
          </cell>
          <cell r="F359">
            <v>1.0067676791931803</v>
          </cell>
          <cell r="G359">
            <v>1.0067676791931803</v>
          </cell>
          <cell r="H359">
            <v>1.0067676791931803</v>
          </cell>
          <cell r="I359">
            <v>1.0067676791931803</v>
          </cell>
          <cell r="J359">
            <v>1.0067676791931803</v>
          </cell>
          <cell r="K359">
            <v>1.0067676791931803</v>
          </cell>
          <cell r="L359">
            <v>1.0067676791931803</v>
          </cell>
        </row>
        <row r="360">
          <cell r="A360" t="str">
            <v>Marriott Courtyard Norcross</v>
          </cell>
          <cell r="B360">
            <v>1.0287018052705243</v>
          </cell>
          <cell r="C360">
            <v>1.0218876701837385</v>
          </cell>
          <cell r="D360">
            <v>1.0216440819243751</v>
          </cell>
          <cell r="E360">
            <v>1.0214043513452276</v>
          </cell>
          <cell r="F360">
            <v>1.0214043513452276</v>
          </cell>
          <cell r="G360">
            <v>1.0214043513452276</v>
          </cell>
          <cell r="H360">
            <v>1.0214043513452276</v>
          </cell>
          <cell r="I360">
            <v>1.0214043513452276</v>
          </cell>
          <cell r="J360">
            <v>1.0214043513452276</v>
          </cell>
          <cell r="K360">
            <v>1.0214043513452276</v>
          </cell>
          <cell r="L360">
            <v>1.0214043513452276</v>
          </cell>
        </row>
        <row r="361">
          <cell r="A361" t="str">
            <v>Homewood Suites Norcross</v>
          </cell>
          <cell r="B361">
            <v>1.046566079839591</v>
          </cell>
          <cell r="C361">
            <v>1.037138684591</v>
          </cell>
          <cell r="D361">
            <v>1.0374503835382929</v>
          </cell>
          <cell r="E361">
            <v>1.0377584343858808</v>
          </cell>
          <cell r="F361">
            <v>1.0377584343858808</v>
          </cell>
          <cell r="G361">
            <v>1.0377584343858808</v>
          </cell>
          <cell r="H361">
            <v>1.0377584343858808</v>
          </cell>
          <cell r="I361">
            <v>1.0377584343858808</v>
          </cell>
          <cell r="J361">
            <v>1.0377584343858808</v>
          </cell>
          <cell r="K361">
            <v>1.0377584343858808</v>
          </cell>
          <cell r="L361">
            <v>1.0377584343858808</v>
          </cell>
        </row>
        <row r="362">
          <cell r="A362" t="str">
            <v>Amerisuites</v>
          </cell>
          <cell r="B362">
            <v>0.93992471580737025</v>
          </cell>
          <cell r="C362">
            <v>0.96440091327891397</v>
          </cell>
          <cell r="D362">
            <v>0.96429441129915994</v>
          </cell>
          <cell r="E362">
            <v>0.96418954583656236</v>
          </cell>
          <cell r="F362">
            <v>0.96418954583656236</v>
          </cell>
          <cell r="G362">
            <v>0.96418954583656236</v>
          </cell>
          <cell r="H362">
            <v>0.96418954583656236</v>
          </cell>
          <cell r="I362">
            <v>0.96418954583656236</v>
          </cell>
          <cell r="J362">
            <v>0.96418954583656236</v>
          </cell>
          <cell r="K362">
            <v>0.96418954583656236</v>
          </cell>
          <cell r="L362">
            <v>0.96418954583656236</v>
          </cell>
        </row>
        <row r="363">
          <cell r="A363" t="str">
            <v>Wingate Inn</v>
          </cell>
          <cell r="B363">
            <v>0.86700713571252019</v>
          </cell>
          <cell r="C363">
            <v>0.93015724202340233</v>
          </cell>
          <cell r="D363">
            <v>0.92509558017776694</v>
          </cell>
          <cell r="E363">
            <v>0.92527707134982928</v>
          </cell>
          <cell r="F363">
            <v>0.92527707134982928</v>
          </cell>
          <cell r="G363">
            <v>0.92527707134982928</v>
          </cell>
          <cell r="H363">
            <v>0.92527707134982928</v>
          </cell>
          <cell r="I363">
            <v>0.92527707134982928</v>
          </cell>
          <cell r="J363">
            <v>0.92527707134982928</v>
          </cell>
          <cell r="K363">
            <v>0.92527707134982928</v>
          </cell>
          <cell r="L363">
            <v>0.92527707134982928</v>
          </cell>
        </row>
        <row r="364">
          <cell r="A364" t="str">
            <v>Comp9</v>
          </cell>
          <cell r="B364">
            <v>0</v>
          </cell>
          <cell r="C364">
            <v>0</v>
          </cell>
          <cell r="D364">
            <v>0</v>
          </cell>
          <cell r="E364">
            <v>0</v>
          </cell>
          <cell r="F364">
            <v>0</v>
          </cell>
          <cell r="G364">
            <v>0</v>
          </cell>
          <cell r="H364">
            <v>0</v>
          </cell>
          <cell r="I364">
            <v>0</v>
          </cell>
          <cell r="J364">
            <v>0</v>
          </cell>
          <cell r="K364">
            <v>0</v>
          </cell>
          <cell r="L364">
            <v>0</v>
          </cell>
        </row>
        <row r="365">
          <cell r="A365" t="str">
            <v>Comp10</v>
          </cell>
          <cell r="B365">
            <v>0</v>
          </cell>
          <cell r="C365">
            <v>0</v>
          </cell>
          <cell r="D365">
            <v>0</v>
          </cell>
          <cell r="E365">
            <v>0</v>
          </cell>
          <cell r="F365">
            <v>0</v>
          </cell>
          <cell r="G365">
            <v>0</v>
          </cell>
          <cell r="H365">
            <v>0</v>
          </cell>
          <cell r="I365">
            <v>0</v>
          </cell>
          <cell r="J365">
            <v>0</v>
          </cell>
          <cell r="K365">
            <v>0</v>
          </cell>
          <cell r="L365">
            <v>0</v>
          </cell>
        </row>
        <row r="366">
          <cell r="A366" t="str">
            <v>Comp11</v>
          </cell>
          <cell r="B366">
            <v>0</v>
          </cell>
          <cell r="C366">
            <v>0</v>
          </cell>
          <cell r="D366">
            <v>0</v>
          </cell>
          <cell r="E366">
            <v>0</v>
          </cell>
          <cell r="F366">
            <v>0</v>
          </cell>
          <cell r="G366">
            <v>0</v>
          </cell>
          <cell r="H366">
            <v>0</v>
          </cell>
          <cell r="I366">
            <v>0</v>
          </cell>
          <cell r="J366">
            <v>0</v>
          </cell>
          <cell r="K366">
            <v>0</v>
          </cell>
          <cell r="L366">
            <v>0</v>
          </cell>
        </row>
        <row r="367">
          <cell r="A367" t="str">
            <v>Comp12</v>
          </cell>
          <cell r="B367">
            <v>0</v>
          </cell>
          <cell r="C367">
            <v>0</v>
          </cell>
          <cell r="D367">
            <v>0</v>
          </cell>
          <cell r="E367">
            <v>0</v>
          </cell>
          <cell r="F367">
            <v>0</v>
          </cell>
          <cell r="G367">
            <v>0</v>
          </cell>
          <cell r="H367">
            <v>0</v>
          </cell>
          <cell r="I367">
            <v>0</v>
          </cell>
          <cell r="J367">
            <v>0</v>
          </cell>
          <cell r="K367">
            <v>0</v>
          </cell>
          <cell r="L367">
            <v>0</v>
          </cell>
        </row>
        <row r="368">
          <cell r="A368" t="str">
            <v>Comp13</v>
          </cell>
          <cell r="B368">
            <v>0</v>
          </cell>
          <cell r="C368">
            <v>0</v>
          </cell>
          <cell r="D368">
            <v>0</v>
          </cell>
          <cell r="E368">
            <v>0</v>
          </cell>
          <cell r="F368">
            <v>0</v>
          </cell>
          <cell r="G368">
            <v>0</v>
          </cell>
          <cell r="H368">
            <v>0</v>
          </cell>
          <cell r="I368">
            <v>0</v>
          </cell>
          <cell r="J368">
            <v>0</v>
          </cell>
          <cell r="K368">
            <v>0</v>
          </cell>
          <cell r="L368">
            <v>0</v>
          </cell>
        </row>
        <row r="369">
          <cell r="A369" t="str">
            <v>Comp14</v>
          </cell>
          <cell r="B369">
            <v>0</v>
          </cell>
          <cell r="C369">
            <v>0</v>
          </cell>
          <cell r="D369">
            <v>0</v>
          </cell>
          <cell r="E369">
            <v>0</v>
          </cell>
          <cell r="F369">
            <v>0</v>
          </cell>
          <cell r="G369">
            <v>0</v>
          </cell>
          <cell r="H369">
            <v>0</v>
          </cell>
          <cell r="I369">
            <v>0</v>
          </cell>
          <cell r="J369">
            <v>0</v>
          </cell>
          <cell r="K369">
            <v>0</v>
          </cell>
          <cell r="L369">
            <v>0</v>
          </cell>
        </row>
        <row r="370">
          <cell r="A370" t="str">
            <v>Comp15</v>
          </cell>
          <cell r="B370">
            <v>0</v>
          </cell>
          <cell r="C370">
            <v>0</v>
          </cell>
          <cell r="D370">
            <v>0</v>
          </cell>
          <cell r="E370">
            <v>0</v>
          </cell>
          <cell r="F370">
            <v>0</v>
          </cell>
          <cell r="G370">
            <v>0</v>
          </cell>
          <cell r="H370">
            <v>0</v>
          </cell>
          <cell r="I370">
            <v>0</v>
          </cell>
          <cell r="J370">
            <v>0</v>
          </cell>
          <cell r="K370">
            <v>0</v>
          </cell>
          <cell r="L370">
            <v>0</v>
          </cell>
        </row>
        <row r="371">
          <cell r="A371" t="str">
            <v>Comp16</v>
          </cell>
          <cell r="B371">
            <v>0</v>
          </cell>
          <cell r="C371">
            <v>0</v>
          </cell>
          <cell r="D371">
            <v>0</v>
          </cell>
          <cell r="E371">
            <v>0</v>
          </cell>
          <cell r="F371">
            <v>0</v>
          </cell>
          <cell r="G371">
            <v>0</v>
          </cell>
          <cell r="H371">
            <v>0</v>
          </cell>
          <cell r="I371">
            <v>0</v>
          </cell>
          <cell r="J371">
            <v>0</v>
          </cell>
          <cell r="K371">
            <v>0</v>
          </cell>
          <cell r="L371">
            <v>0</v>
          </cell>
        </row>
        <row r="372">
          <cell r="A372" t="str">
            <v>Comp17</v>
          </cell>
          <cell r="B372">
            <v>0</v>
          </cell>
          <cell r="C372">
            <v>0</v>
          </cell>
          <cell r="D372">
            <v>0</v>
          </cell>
          <cell r="E372">
            <v>0</v>
          </cell>
          <cell r="F372">
            <v>0</v>
          </cell>
          <cell r="G372">
            <v>0</v>
          </cell>
          <cell r="H372">
            <v>0</v>
          </cell>
          <cell r="I372">
            <v>0</v>
          </cell>
          <cell r="J372">
            <v>0</v>
          </cell>
          <cell r="K372">
            <v>0</v>
          </cell>
          <cell r="L372">
            <v>0</v>
          </cell>
        </row>
        <row r="373">
          <cell r="A373" t="str">
            <v>Comp18</v>
          </cell>
          <cell r="B373">
            <v>0</v>
          </cell>
          <cell r="C373">
            <v>0</v>
          </cell>
          <cell r="D373">
            <v>0</v>
          </cell>
          <cell r="E373">
            <v>0</v>
          </cell>
          <cell r="F373">
            <v>0</v>
          </cell>
          <cell r="G373">
            <v>0</v>
          </cell>
          <cell r="H373">
            <v>0</v>
          </cell>
          <cell r="I373">
            <v>0</v>
          </cell>
          <cell r="J373">
            <v>0</v>
          </cell>
          <cell r="K373">
            <v>0</v>
          </cell>
          <cell r="L373">
            <v>0</v>
          </cell>
        </row>
        <row r="374">
          <cell r="A374" t="str">
            <v>Comp19</v>
          </cell>
          <cell r="B374">
            <v>0</v>
          </cell>
          <cell r="C374">
            <v>0</v>
          </cell>
          <cell r="D374">
            <v>0</v>
          </cell>
          <cell r="E374">
            <v>0</v>
          </cell>
          <cell r="F374">
            <v>0</v>
          </cell>
          <cell r="G374">
            <v>0</v>
          </cell>
          <cell r="H374">
            <v>0</v>
          </cell>
          <cell r="I374">
            <v>0</v>
          </cell>
          <cell r="J374">
            <v>0</v>
          </cell>
          <cell r="K374">
            <v>0</v>
          </cell>
          <cell r="L374">
            <v>0</v>
          </cell>
        </row>
        <row r="375">
          <cell r="A375" t="str">
            <v>Comp20</v>
          </cell>
          <cell r="B375">
            <v>0</v>
          </cell>
          <cell r="C375">
            <v>0</v>
          </cell>
          <cell r="D375">
            <v>0</v>
          </cell>
          <cell r="E375">
            <v>0</v>
          </cell>
          <cell r="F375">
            <v>0</v>
          </cell>
          <cell r="G375">
            <v>0</v>
          </cell>
          <cell r="H375">
            <v>0</v>
          </cell>
          <cell r="I375">
            <v>0</v>
          </cell>
          <cell r="J375">
            <v>0</v>
          </cell>
          <cell r="K375">
            <v>0</v>
          </cell>
          <cell r="L375">
            <v>0</v>
          </cell>
        </row>
        <row r="376">
          <cell r="A376" t="str">
            <v>Comp21</v>
          </cell>
          <cell r="B376">
            <v>0</v>
          </cell>
          <cell r="C376">
            <v>0</v>
          </cell>
          <cell r="D376">
            <v>0</v>
          </cell>
          <cell r="E376">
            <v>0</v>
          </cell>
          <cell r="F376">
            <v>0</v>
          </cell>
          <cell r="G376">
            <v>0</v>
          </cell>
          <cell r="H376">
            <v>0</v>
          </cell>
          <cell r="I376">
            <v>0</v>
          </cell>
          <cell r="J376">
            <v>0</v>
          </cell>
          <cell r="K376">
            <v>0</v>
          </cell>
          <cell r="L376">
            <v>0</v>
          </cell>
        </row>
        <row r="377">
          <cell r="A377" t="str">
            <v>Comp22</v>
          </cell>
          <cell r="B377">
            <v>0</v>
          </cell>
          <cell r="C377">
            <v>0</v>
          </cell>
          <cell r="D377">
            <v>0</v>
          </cell>
          <cell r="E377">
            <v>0</v>
          </cell>
          <cell r="F377">
            <v>0</v>
          </cell>
          <cell r="G377">
            <v>0</v>
          </cell>
          <cell r="H377">
            <v>0</v>
          </cell>
          <cell r="I377">
            <v>0</v>
          </cell>
          <cell r="J377">
            <v>0</v>
          </cell>
          <cell r="K377">
            <v>0</v>
          </cell>
          <cell r="L377">
            <v>0</v>
          </cell>
        </row>
        <row r="378">
          <cell r="A378" t="str">
            <v>Comp23</v>
          </cell>
          <cell r="B378">
            <v>0</v>
          </cell>
          <cell r="C378">
            <v>0</v>
          </cell>
          <cell r="D378">
            <v>0</v>
          </cell>
          <cell r="E378">
            <v>0</v>
          </cell>
          <cell r="F378">
            <v>0</v>
          </cell>
          <cell r="G378">
            <v>0</v>
          </cell>
          <cell r="H378">
            <v>0</v>
          </cell>
          <cell r="I378">
            <v>0</v>
          </cell>
          <cell r="J378">
            <v>0</v>
          </cell>
          <cell r="K378">
            <v>0</v>
          </cell>
          <cell r="L378">
            <v>0</v>
          </cell>
        </row>
        <row r="379">
          <cell r="A379" t="str">
            <v>Comp24</v>
          </cell>
          <cell r="B379">
            <v>0</v>
          </cell>
          <cell r="C379">
            <v>0</v>
          </cell>
          <cell r="D379">
            <v>0</v>
          </cell>
          <cell r="E379">
            <v>0</v>
          </cell>
          <cell r="F379">
            <v>0</v>
          </cell>
          <cell r="G379">
            <v>0</v>
          </cell>
          <cell r="H379">
            <v>0</v>
          </cell>
          <cell r="I379">
            <v>0</v>
          </cell>
          <cell r="J379">
            <v>0</v>
          </cell>
          <cell r="K379">
            <v>0</v>
          </cell>
          <cell r="L379">
            <v>0</v>
          </cell>
        </row>
        <row r="380">
          <cell r="A380" t="str">
            <v>Comp25</v>
          </cell>
          <cell r="B380">
            <v>0</v>
          </cell>
          <cell r="C380">
            <v>0</v>
          </cell>
          <cell r="D380">
            <v>0</v>
          </cell>
          <cell r="E380">
            <v>0</v>
          </cell>
          <cell r="F380">
            <v>0</v>
          </cell>
          <cell r="G380">
            <v>0</v>
          </cell>
          <cell r="H380">
            <v>0</v>
          </cell>
          <cell r="I380">
            <v>0</v>
          </cell>
          <cell r="J380">
            <v>0</v>
          </cell>
          <cell r="K380">
            <v>0</v>
          </cell>
          <cell r="L380">
            <v>0</v>
          </cell>
        </row>
        <row r="381">
          <cell r="A381" t="str">
            <v>Addition/Deletion 1</v>
          </cell>
          <cell r="B381">
            <v>0</v>
          </cell>
          <cell r="C381">
            <v>0</v>
          </cell>
          <cell r="D381">
            <v>0</v>
          </cell>
          <cell r="E381">
            <v>0</v>
          </cell>
          <cell r="F381">
            <v>0</v>
          </cell>
          <cell r="G381">
            <v>0</v>
          </cell>
          <cell r="H381">
            <v>0</v>
          </cell>
          <cell r="I381">
            <v>0</v>
          </cell>
          <cell r="J381">
            <v>0</v>
          </cell>
          <cell r="K381">
            <v>0</v>
          </cell>
          <cell r="L381">
            <v>0</v>
          </cell>
        </row>
        <row r="382">
          <cell r="A382" t="str">
            <v>Addition/Deletion 2</v>
          </cell>
          <cell r="B382">
            <v>0</v>
          </cell>
          <cell r="C382">
            <v>0</v>
          </cell>
          <cell r="D382">
            <v>0</v>
          </cell>
          <cell r="E382">
            <v>0</v>
          </cell>
          <cell r="F382">
            <v>0</v>
          </cell>
          <cell r="G382">
            <v>0</v>
          </cell>
          <cell r="H382">
            <v>0</v>
          </cell>
          <cell r="I382">
            <v>0</v>
          </cell>
          <cell r="J382">
            <v>0</v>
          </cell>
          <cell r="K382">
            <v>0</v>
          </cell>
          <cell r="L382">
            <v>0</v>
          </cell>
        </row>
        <row r="383">
          <cell r="A383" t="str">
            <v>Addition/Deletion 3</v>
          </cell>
          <cell r="B383">
            <v>0</v>
          </cell>
          <cell r="C383">
            <v>0</v>
          </cell>
          <cell r="D383">
            <v>0</v>
          </cell>
          <cell r="E383">
            <v>0</v>
          </cell>
          <cell r="F383">
            <v>0</v>
          </cell>
          <cell r="G383">
            <v>0</v>
          </cell>
          <cell r="H383">
            <v>0</v>
          </cell>
          <cell r="I383">
            <v>0</v>
          </cell>
          <cell r="J383">
            <v>0</v>
          </cell>
          <cell r="K383">
            <v>0</v>
          </cell>
          <cell r="L383">
            <v>0</v>
          </cell>
        </row>
        <row r="384">
          <cell r="A384" t="str">
            <v>Addition/Deletion 4</v>
          </cell>
          <cell r="B384">
            <v>0</v>
          </cell>
          <cell r="C384">
            <v>0</v>
          </cell>
          <cell r="D384">
            <v>0</v>
          </cell>
          <cell r="E384">
            <v>0</v>
          </cell>
          <cell r="F384">
            <v>0</v>
          </cell>
          <cell r="G384">
            <v>0</v>
          </cell>
          <cell r="H384">
            <v>0</v>
          </cell>
          <cell r="I384">
            <v>0</v>
          </cell>
          <cell r="J384">
            <v>0</v>
          </cell>
          <cell r="K384">
            <v>0</v>
          </cell>
          <cell r="L384">
            <v>0</v>
          </cell>
        </row>
        <row r="385">
          <cell r="A385" t="str">
            <v>Addition/Deletion 5</v>
          </cell>
          <cell r="B385">
            <v>0</v>
          </cell>
          <cell r="C385">
            <v>0</v>
          </cell>
          <cell r="D385">
            <v>0</v>
          </cell>
          <cell r="E385">
            <v>0</v>
          </cell>
          <cell r="F385">
            <v>0</v>
          </cell>
          <cell r="G385">
            <v>0</v>
          </cell>
          <cell r="H385">
            <v>0</v>
          </cell>
          <cell r="I385">
            <v>0</v>
          </cell>
          <cell r="J385">
            <v>0</v>
          </cell>
          <cell r="K385">
            <v>0</v>
          </cell>
          <cell r="L385">
            <v>0</v>
          </cell>
        </row>
      </sheetData>
      <sheetData sheetId="4">
        <row r="3">
          <cell r="A3" t="str">
            <v>Project Rate Growth by</v>
          </cell>
        </row>
        <row r="6">
          <cell r="B6">
            <v>2</v>
          </cell>
        </row>
        <row r="7">
          <cell r="A7" t="str">
            <v>Overall Rate Growth</v>
          </cell>
        </row>
        <row r="8">
          <cell r="B8">
            <v>1997</v>
          </cell>
          <cell r="C8">
            <v>1998</v>
          </cell>
          <cell r="D8">
            <v>1999</v>
          </cell>
          <cell r="E8">
            <v>2000</v>
          </cell>
          <cell r="F8">
            <v>2001</v>
          </cell>
          <cell r="G8">
            <v>2002</v>
          </cell>
          <cell r="H8">
            <v>2003</v>
          </cell>
          <cell r="I8">
            <v>2004</v>
          </cell>
          <cell r="J8">
            <v>2005</v>
          </cell>
          <cell r="K8">
            <v>2006</v>
          </cell>
          <cell r="L8">
            <v>2007</v>
          </cell>
          <cell r="M8">
            <v>2008</v>
          </cell>
        </row>
        <row r="9">
          <cell r="A9" t="str">
            <v>Growth Rate</v>
          </cell>
          <cell r="C9">
            <v>0</v>
          </cell>
          <cell r="D9">
            <v>0</v>
          </cell>
          <cell r="E9">
            <v>0</v>
          </cell>
          <cell r="F9">
            <v>0</v>
          </cell>
          <cell r="G9">
            <v>0</v>
          </cell>
          <cell r="H9">
            <v>0</v>
          </cell>
          <cell r="I9">
            <v>0</v>
          </cell>
          <cell r="J9">
            <v>0</v>
          </cell>
          <cell r="K9">
            <v>0</v>
          </cell>
          <cell r="L9">
            <v>0</v>
          </cell>
          <cell r="M9">
            <v>0</v>
          </cell>
        </row>
        <row r="10">
          <cell r="A10" t="str">
            <v>Average Rate</v>
          </cell>
          <cell r="B10">
            <v>92.83</v>
          </cell>
          <cell r="C10">
            <v>92.83</v>
          </cell>
          <cell r="D10">
            <v>92.83</v>
          </cell>
          <cell r="E10">
            <v>92.83</v>
          </cell>
          <cell r="F10">
            <v>92.83</v>
          </cell>
          <cell r="G10">
            <v>92.83</v>
          </cell>
          <cell r="H10">
            <v>92.83</v>
          </cell>
          <cell r="I10">
            <v>92.83</v>
          </cell>
          <cell r="J10">
            <v>92.83</v>
          </cell>
          <cell r="K10">
            <v>92.83</v>
          </cell>
          <cell r="L10">
            <v>92.83</v>
          </cell>
          <cell r="M10">
            <v>92.83</v>
          </cell>
        </row>
        <row r="12">
          <cell r="A12" t="str">
            <v>Segmented Rate Growth</v>
          </cell>
        </row>
        <row r="13">
          <cell r="B13">
            <v>1997</v>
          </cell>
          <cell r="C13">
            <v>1998</v>
          </cell>
          <cell r="D13">
            <v>1999</v>
          </cell>
          <cell r="E13">
            <v>2000</v>
          </cell>
          <cell r="F13">
            <v>2001</v>
          </cell>
          <cell r="G13">
            <v>2002</v>
          </cell>
          <cell r="H13">
            <v>2003</v>
          </cell>
          <cell r="I13">
            <v>2004</v>
          </cell>
          <cell r="J13">
            <v>2005</v>
          </cell>
          <cell r="K13">
            <v>2006</v>
          </cell>
          <cell r="L13">
            <v>2007</v>
          </cell>
          <cell r="M13">
            <v>2008</v>
          </cell>
        </row>
        <row r="14">
          <cell r="A14" t="str">
            <v>Corp IBT</v>
          </cell>
        </row>
        <row r="15">
          <cell r="A15" t="str">
            <v>Growth Rate</v>
          </cell>
          <cell r="C15">
            <v>0.11249999999999999</v>
          </cell>
          <cell r="D15">
            <v>0.06</v>
          </cell>
          <cell r="E15">
            <v>0.05</v>
          </cell>
          <cell r="F15">
            <v>0.03</v>
          </cell>
          <cell r="G15">
            <v>0.03</v>
          </cell>
          <cell r="H15">
            <v>0.03</v>
          </cell>
          <cell r="I15">
            <v>0.03</v>
          </cell>
          <cell r="J15">
            <v>0.03</v>
          </cell>
          <cell r="K15">
            <v>0.03</v>
          </cell>
          <cell r="L15">
            <v>0.03</v>
          </cell>
          <cell r="M15">
            <v>0.03</v>
          </cell>
        </row>
        <row r="16">
          <cell r="A16" t="str">
            <v>Average Rate</v>
          </cell>
          <cell r="B16">
            <v>104.24</v>
          </cell>
          <cell r="C16">
            <v>115.967</v>
          </cell>
          <cell r="D16">
            <v>122.92502</v>
          </cell>
          <cell r="E16">
            <v>129.071271</v>
          </cell>
          <cell r="F16">
            <v>132.94340912999999</v>
          </cell>
          <cell r="G16">
            <v>136.93171140389998</v>
          </cell>
          <cell r="H16">
            <v>141.03966274601697</v>
          </cell>
          <cell r="I16">
            <v>145.27085262839748</v>
          </cell>
          <cell r="J16">
            <v>149.62897820724942</v>
          </cell>
          <cell r="K16">
            <v>154.1178475534669</v>
          </cell>
          <cell r="L16">
            <v>158.74138298007091</v>
          </cell>
          <cell r="M16">
            <v>163.50362446947304</v>
          </cell>
        </row>
        <row r="17">
          <cell r="C17">
            <v>31864.089506726454</v>
          </cell>
          <cell r="D17">
            <v>32174.91659192825</v>
          </cell>
          <cell r="E17">
            <v>32657.564125560537</v>
          </cell>
          <cell r="F17">
            <v>33147.408071748876</v>
          </cell>
          <cell r="G17">
            <v>33147.408071748876</v>
          </cell>
          <cell r="H17">
            <v>33147.408071748876</v>
          </cell>
          <cell r="I17">
            <v>33147.408071748876</v>
          </cell>
          <cell r="J17">
            <v>33147.408071748876</v>
          </cell>
          <cell r="K17">
            <v>33147.408071748876</v>
          </cell>
          <cell r="L17">
            <v>33147.408071748876</v>
          </cell>
          <cell r="M17">
            <v>33147.408071748876</v>
          </cell>
        </row>
        <row r="18">
          <cell r="C18">
            <v>3695182.8678265465</v>
          </cell>
          <cell r="D18">
            <v>3955102.2655611122</v>
          </cell>
          <cell r="E18">
            <v>4215153.309450102</v>
          </cell>
          <cell r="F18">
            <v>4406729.4328815751</v>
          </cell>
          <cell r="G18">
            <v>4538931.3158680219</v>
          </cell>
          <cell r="H18">
            <v>4675099.2553440621</v>
          </cell>
          <cell r="I18">
            <v>4815352.2330043837</v>
          </cell>
          <cell r="J18">
            <v>4959812.7999945162</v>
          </cell>
          <cell r="K18">
            <v>5108607.1839943519</v>
          </cell>
          <cell r="L18">
            <v>5261865.3995141825</v>
          </cell>
          <cell r="M18">
            <v>5419721.3614996076</v>
          </cell>
        </row>
        <row r="19">
          <cell r="A19" t="str">
            <v>Corp Grp</v>
          </cell>
        </row>
        <row r="20">
          <cell r="A20" t="str">
            <v>Growth Rate</v>
          </cell>
          <cell r="C20">
            <v>0.1</v>
          </cell>
          <cell r="D20">
            <v>0.06</v>
          </cell>
          <cell r="E20">
            <v>0.05</v>
          </cell>
          <cell r="F20">
            <v>0.03</v>
          </cell>
          <cell r="G20">
            <v>0.03</v>
          </cell>
          <cell r="H20">
            <v>0.03</v>
          </cell>
          <cell r="I20">
            <v>0.03</v>
          </cell>
          <cell r="J20">
            <v>0.03</v>
          </cell>
          <cell r="K20">
            <v>0.03</v>
          </cell>
          <cell r="L20">
            <v>0.03</v>
          </cell>
          <cell r="M20">
            <v>0.03</v>
          </cell>
        </row>
        <row r="21">
          <cell r="A21" t="str">
            <v>Average Rate</v>
          </cell>
          <cell r="B21">
            <v>92.44</v>
          </cell>
          <cell r="C21">
            <v>101.68400000000001</v>
          </cell>
          <cell r="D21">
            <v>107.78504000000002</v>
          </cell>
          <cell r="E21">
            <v>113.17429200000002</v>
          </cell>
          <cell r="F21">
            <v>116.56952076000003</v>
          </cell>
          <cell r="G21">
            <v>120.06660638280003</v>
          </cell>
          <cell r="H21">
            <v>123.66860457428403</v>
          </cell>
          <cell r="I21">
            <v>127.37866271151256</v>
          </cell>
          <cell r="J21">
            <v>131.20002259285795</v>
          </cell>
          <cell r="K21">
            <v>135.13602327064368</v>
          </cell>
          <cell r="L21">
            <v>139.190103968763</v>
          </cell>
          <cell r="M21">
            <v>143.36580708782589</v>
          </cell>
        </row>
        <row r="22">
          <cell r="C22">
            <v>15952.918923766818</v>
          </cell>
          <cell r="D22">
            <v>16034.331390134528</v>
          </cell>
          <cell r="E22">
            <v>16274.946188340808</v>
          </cell>
          <cell r="F22">
            <v>16519.0600896861</v>
          </cell>
          <cell r="G22">
            <v>16519.0600896861</v>
          </cell>
          <cell r="H22">
            <v>16519.0600896861</v>
          </cell>
          <cell r="I22">
            <v>16519.0600896861</v>
          </cell>
          <cell r="J22">
            <v>16519.0600896861</v>
          </cell>
          <cell r="K22">
            <v>16519.0600896861</v>
          </cell>
          <cell r="L22">
            <v>16519.0600896861</v>
          </cell>
          <cell r="M22">
            <v>16519.0600896861</v>
          </cell>
        </row>
        <row r="23">
          <cell r="C23">
            <v>1622156.6078443052</v>
          </cell>
          <cell r="D23">
            <v>1728261.0502589061</v>
          </cell>
          <cell r="E23">
            <v>1841905.51220357</v>
          </cell>
          <cell r="F23">
            <v>1925618.9180603519</v>
          </cell>
          <cell r="G23">
            <v>1983387.4856021623</v>
          </cell>
          <cell r="H23">
            <v>2042889.1101702272</v>
          </cell>
          <cell r="I23">
            <v>2104175.7834753343</v>
          </cell>
          <cell r="J23">
            <v>2167301.0569795943</v>
          </cell>
          <cell r="K23">
            <v>2232320.0886889822</v>
          </cell>
          <cell r="L23">
            <v>2299289.6913496517</v>
          </cell>
          <cell r="M23">
            <v>2368268.3820901411</v>
          </cell>
        </row>
        <row r="24">
          <cell r="A24" t="str">
            <v>Leis. Ind</v>
          </cell>
        </row>
        <row r="25">
          <cell r="A25" t="str">
            <v>Growth Rate</v>
          </cell>
          <cell r="C25">
            <v>-0.1</v>
          </cell>
          <cell r="D25">
            <v>0</v>
          </cell>
          <cell r="E25">
            <v>0.03</v>
          </cell>
          <cell r="F25">
            <v>0.03</v>
          </cell>
          <cell r="G25">
            <v>0.03</v>
          </cell>
          <cell r="H25">
            <v>0.03</v>
          </cell>
          <cell r="I25">
            <v>0.03</v>
          </cell>
          <cell r="J25">
            <v>0.03</v>
          </cell>
          <cell r="K25">
            <v>0.03</v>
          </cell>
          <cell r="L25">
            <v>0.03</v>
          </cell>
          <cell r="M25">
            <v>0.03</v>
          </cell>
        </row>
        <row r="26">
          <cell r="A26" t="str">
            <v>Average Rate</v>
          </cell>
          <cell r="B26">
            <v>68.599999999999994</v>
          </cell>
          <cell r="C26">
            <v>61.739999999999995</v>
          </cell>
          <cell r="D26">
            <v>61.739999999999995</v>
          </cell>
          <cell r="E26">
            <v>63.592199999999998</v>
          </cell>
          <cell r="F26">
            <v>65.499966000000001</v>
          </cell>
          <cell r="G26">
            <v>67.464964980000005</v>
          </cell>
          <cell r="H26">
            <v>69.488913929400013</v>
          </cell>
          <cell r="I26">
            <v>71.573581347282015</v>
          </cell>
          <cell r="J26">
            <v>73.720788787700471</v>
          </cell>
          <cell r="K26">
            <v>75.932412451331487</v>
          </cell>
          <cell r="L26">
            <v>78.21038482487144</v>
          </cell>
          <cell r="M26">
            <v>80.556696369617583</v>
          </cell>
        </row>
        <row r="27">
          <cell r="C27">
            <v>9203.4066367713003</v>
          </cell>
          <cell r="D27">
            <v>9900.8152466367719</v>
          </cell>
          <cell r="E27">
            <v>9999.819282511211</v>
          </cell>
          <cell r="F27">
            <v>10099.852466367713</v>
          </cell>
          <cell r="G27">
            <v>10099.852466367713</v>
          </cell>
          <cell r="H27">
            <v>10099.852466367713</v>
          </cell>
          <cell r="I27">
            <v>10099.852466367713</v>
          </cell>
          <cell r="J27">
            <v>10099.852466367713</v>
          </cell>
          <cell r="K27">
            <v>10099.852466367713</v>
          </cell>
          <cell r="L27">
            <v>10099.852466367713</v>
          </cell>
          <cell r="M27">
            <v>10099.852466367713</v>
          </cell>
        </row>
        <row r="28">
          <cell r="C28">
            <v>568218.32575426006</v>
          </cell>
          <cell r="D28">
            <v>611276.33332735428</v>
          </cell>
          <cell r="E28">
            <v>635910.50777730939</v>
          </cell>
          <cell r="F28">
            <v>661539.99315210129</v>
          </cell>
          <cell r="G28">
            <v>681386.19294666441</v>
          </cell>
          <cell r="H28">
            <v>701827.77873506444</v>
          </cell>
          <cell r="I28">
            <v>722882.61209711642</v>
          </cell>
          <cell r="J28">
            <v>744569.09046002978</v>
          </cell>
          <cell r="K28">
            <v>766906.16317383072</v>
          </cell>
          <cell r="L28">
            <v>789913.34806904569</v>
          </cell>
          <cell r="M28">
            <v>813610.74851111707</v>
          </cell>
        </row>
        <row r="29">
          <cell r="A29" t="str">
            <v>Leis. Grp</v>
          </cell>
        </row>
        <row r="30">
          <cell r="A30" t="str">
            <v>Growth Rate</v>
          </cell>
          <cell r="C30">
            <v>3.7499999999999999E-2</v>
          </cell>
          <cell r="D30">
            <v>0.03</v>
          </cell>
          <cell r="E30">
            <v>0.03</v>
          </cell>
          <cell r="F30">
            <v>0.03</v>
          </cell>
          <cell r="G30">
            <v>0.03</v>
          </cell>
          <cell r="H30">
            <v>0.03</v>
          </cell>
          <cell r="I30">
            <v>0.03</v>
          </cell>
          <cell r="J30">
            <v>0.03</v>
          </cell>
          <cell r="K30">
            <v>0.03</v>
          </cell>
          <cell r="L30">
            <v>0.03</v>
          </cell>
          <cell r="M30">
            <v>0.03</v>
          </cell>
        </row>
        <row r="31">
          <cell r="A31" t="str">
            <v>Average Rate</v>
          </cell>
          <cell r="B31">
            <v>61.07</v>
          </cell>
          <cell r="C31">
            <v>63.360125000000004</v>
          </cell>
          <cell r="D31">
            <v>65.260928750000005</v>
          </cell>
          <cell r="E31">
            <v>67.218756612500002</v>
          </cell>
          <cell r="F31">
            <v>69.235319310874999</v>
          </cell>
          <cell r="G31">
            <v>71.312378890201245</v>
          </cell>
          <cell r="H31">
            <v>73.451750256907289</v>
          </cell>
          <cell r="I31">
            <v>75.655302764614504</v>
          </cell>
          <cell r="J31">
            <v>77.924961847552936</v>
          </cell>
          <cell r="K31">
            <v>80.262710702979533</v>
          </cell>
          <cell r="L31">
            <v>82.670592024068924</v>
          </cell>
          <cell r="M31">
            <v>85.15070978479099</v>
          </cell>
        </row>
        <row r="32">
          <cell r="C32">
            <v>7728.0094170403581</v>
          </cell>
          <cell r="D32">
            <v>8675.6412556053801</v>
          </cell>
          <cell r="E32">
            <v>8805.7408071748869</v>
          </cell>
          <cell r="F32">
            <v>8937.769058295964</v>
          </cell>
          <cell r="G32">
            <v>8937.769058295964</v>
          </cell>
          <cell r="H32">
            <v>8937.769058295964</v>
          </cell>
          <cell r="I32">
            <v>8937.769058295964</v>
          </cell>
          <cell r="J32">
            <v>8937.769058295964</v>
          </cell>
          <cell r="K32">
            <v>8937.769058295964</v>
          </cell>
          <cell r="L32">
            <v>8937.769058295964</v>
          </cell>
          <cell r="M32">
            <v>8937.769058295964</v>
          </cell>
        </row>
        <row r="33">
          <cell r="C33">
            <v>489647.64266485424</v>
          </cell>
          <cell r="D33">
            <v>566180.40584262332</v>
          </cell>
          <cell r="E33">
            <v>591910.94811024808</v>
          </cell>
          <cell r="F33">
            <v>618809.29467797966</v>
          </cell>
          <cell r="G33">
            <v>637373.57351831894</v>
          </cell>
          <cell r="H33">
            <v>656494.78072386864</v>
          </cell>
          <cell r="I33">
            <v>676189.62414558465</v>
          </cell>
          <cell r="J33">
            <v>696475.31286995218</v>
          </cell>
          <cell r="K33">
            <v>717369.57225605077</v>
          </cell>
          <cell r="L33">
            <v>738890.65942373232</v>
          </cell>
          <cell r="M33">
            <v>761057.37920644425</v>
          </cell>
        </row>
        <row r="34">
          <cell r="A34" t="str">
            <v>Other</v>
          </cell>
        </row>
        <row r="35">
          <cell r="A35" t="str">
            <v>Growth Rate</v>
          </cell>
          <cell r="C35">
            <v>-0.05</v>
          </cell>
          <cell r="D35">
            <v>0</v>
          </cell>
          <cell r="E35">
            <v>0.03</v>
          </cell>
          <cell r="F35">
            <v>0.03</v>
          </cell>
          <cell r="G35">
            <v>0.03</v>
          </cell>
          <cell r="H35">
            <v>0.03</v>
          </cell>
          <cell r="I35">
            <v>0.03</v>
          </cell>
          <cell r="J35">
            <v>0.03</v>
          </cell>
          <cell r="K35">
            <v>0.03</v>
          </cell>
          <cell r="L35">
            <v>0.03</v>
          </cell>
          <cell r="M35">
            <v>0.03</v>
          </cell>
        </row>
        <row r="36">
          <cell r="A36" t="str">
            <v>Average Rate</v>
          </cell>
          <cell r="B36">
            <v>88.36</v>
          </cell>
          <cell r="C36">
            <v>83.941999999999993</v>
          </cell>
          <cell r="D36">
            <v>83.941999999999993</v>
          </cell>
          <cell r="E36">
            <v>86.460259999999991</v>
          </cell>
          <cell r="F36">
            <v>89.054067799999999</v>
          </cell>
          <cell r="G36">
            <v>91.725689834000008</v>
          </cell>
          <cell r="H36">
            <v>94.477460529020007</v>
          </cell>
          <cell r="I36">
            <v>97.311784344890611</v>
          </cell>
          <cell r="J36">
            <v>100.23113787523734</v>
          </cell>
          <cell r="K36">
            <v>103.23807201149447</v>
          </cell>
          <cell r="L36">
            <v>106.3352141718393</v>
          </cell>
          <cell r="M36">
            <v>109.52527059699447</v>
          </cell>
        </row>
        <row r="37">
          <cell r="C37">
            <v>1090.5919282511211</v>
          </cell>
          <cell r="D37">
            <v>1079.7210762331838</v>
          </cell>
          <cell r="E37">
            <v>1068.8502242152465</v>
          </cell>
          <cell r="F37">
            <v>1058.1547085201794</v>
          </cell>
          <cell r="G37">
            <v>1058.1547085201794</v>
          </cell>
          <cell r="H37">
            <v>1058.1547085201794</v>
          </cell>
          <cell r="I37">
            <v>1058.1547085201794</v>
          </cell>
          <cell r="J37">
            <v>1058.1547085201794</v>
          </cell>
          <cell r="K37">
            <v>1058.1547085201794</v>
          </cell>
          <cell r="L37">
            <v>1058.1547085201794</v>
          </cell>
          <cell r="M37">
            <v>1058.1547085201794</v>
          </cell>
        </row>
        <row r="38">
          <cell r="C38">
            <v>91546.4676412556</v>
          </cell>
          <cell r="D38">
            <v>90633.946581165903</v>
          </cell>
          <cell r="E38">
            <v>92413.068286708498</v>
          </cell>
          <cell r="F38">
            <v>94232.98115544529</v>
          </cell>
          <cell r="G38">
            <v>97059.970590108656</v>
          </cell>
          <cell r="H38">
            <v>99971.769707811924</v>
          </cell>
          <cell r="I38">
            <v>102970.92279904628</v>
          </cell>
          <cell r="J38">
            <v>106060.05048301768</v>
          </cell>
          <cell r="K38">
            <v>109241.85199750822</v>
          </cell>
          <cell r="L38">
            <v>112519.10755743345</v>
          </cell>
          <cell r="M38">
            <v>115894.68078415646</v>
          </cell>
        </row>
        <row r="39">
          <cell r="C39">
            <v>65839.016412556055</v>
          </cell>
          <cell r="D39">
            <v>67865.425560538119</v>
          </cell>
          <cell r="E39">
            <v>68806.920627802698</v>
          </cell>
          <cell r="F39">
            <v>69762.244394618829</v>
          </cell>
          <cell r="G39">
            <v>69762.244394618829</v>
          </cell>
          <cell r="H39">
            <v>69762.244394618829</v>
          </cell>
          <cell r="I39">
            <v>69762.244394618829</v>
          </cell>
          <cell r="J39">
            <v>69762.244394618829</v>
          </cell>
          <cell r="K39">
            <v>69762.244394618829</v>
          </cell>
          <cell r="L39">
            <v>69762.244394618829</v>
          </cell>
          <cell r="M39">
            <v>69762.244394618829</v>
          </cell>
        </row>
        <row r="40">
          <cell r="C40">
            <v>6466751.9117312217</v>
          </cell>
          <cell r="D40">
            <v>6951454.0015711617</v>
          </cell>
          <cell r="E40">
            <v>7377293.3458279371</v>
          </cell>
          <cell r="F40">
            <v>7706930.6199274529</v>
          </cell>
          <cell r="G40">
            <v>7938138.5385252768</v>
          </cell>
          <cell r="H40">
            <v>8176282.6946810344</v>
          </cell>
          <cell r="I40">
            <v>8421571.175521465</v>
          </cell>
          <cell r="J40">
            <v>8674218.3107871097</v>
          </cell>
          <cell r="K40">
            <v>8934444.8601107225</v>
          </cell>
          <cell r="L40">
            <v>9202478.2059140448</v>
          </cell>
          <cell r="M40">
            <v>9478552.5520914681</v>
          </cell>
        </row>
        <row r="41">
          <cell r="A41" t="str">
            <v>Overall Average Rate</v>
          </cell>
          <cell r="B41">
            <v>92.83</v>
          </cell>
          <cell r="C41">
            <v>98.220664039233085</v>
          </cell>
          <cell r="D41">
            <v>102.42997732873927</v>
          </cell>
          <cell r="E41">
            <v>107.21731591119929</v>
          </cell>
          <cell r="F41">
            <v>110.47423555257539</v>
          </cell>
          <cell r="G41">
            <v>113.78846261915265</v>
          </cell>
          <cell r="H41">
            <v>117.20211649772723</v>
          </cell>
          <cell r="I41">
            <v>120.71817999265905</v>
          </cell>
          <cell r="J41">
            <v>124.33972539243882</v>
          </cell>
          <cell r="K41">
            <v>128.06991715421199</v>
          </cell>
          <cell r="L41">
            <v>131.91201466883834</v>
          </cell>
          <cell r="M41">
            <v>135.86937510890354</v>
          </cell>
        </row>
        <row r="42">
          <cell r="A42" t="str">
            <v>allowances</v>
          </cell>
          <cell r="B42">
            <v>14235</v>
          </cell>
        </row>
        <row r="43">
          <cell r="B43">
            <v>0.22615513082204486</v>
          </cell>
          <cell r="C43">
            <v>0.19644132807846404</v>
          </cell>
          <cell r="D43">
            <v>0.20485995465747919</v>
          </cell>
          <cell r="E43">
            <v>0.21443463182239952</v>
          </cell>
          <cell r="F43">
            <v>0.22094847110514593</v>
          </cell>
          <cell r="G43">
            <v>0.22757692523830997</v>
          </cell>
          <cell r="H43">
            <v>0.23440423299545898</v>
          </cell>
          <cell r="I43">
            <v>0.24143635998531465</v>
          </cell>
          <cell r="J43">
            <v>0.24867945078487708</v>
          </cell>
          <cell r="K43">
            <v>0.25613983430842779</v>
          </cell>
          <cell r="L43">
            <v>0.2638240293376839</v>
          </cell>
          <cell r="M43">
            <v>0.27173875021782123</v>
          </cell>
        </row>
        <row r="44">
          <cell r="A44" t="str">
            <v>Adjusted rate</v>
          </cell>
          <cell r="B44">
            <v>93.056155130822049</v>
          </cell>
          <cell r="C44">
            <v>98.024222711154621</v>
          </cell>
          <cell r="D44">
            <v>102.22511737408179</v>
          </cell>
          <cell r="E44">
            <v>107.00288127937689</v>
          </cell>
          <cell r="F44">
            <v>110.25328708147025</v>
          </cell>
          <cell r="G44">
            <v>113.56088569391434</v>
          </cell>
          <cell r="H44">
            <v>116.96771226473177</v>
          </cell>
          <cell r="I44">
            <v>120.47674363267373</v>
          </cell>
          <cell r="J44">
            <v>124.09104594165395</v>
          </cell>
          <cell r="K44">
            <v>127.81377731990356</v>
          </cell>
          <cell r="L44">
            <v>131.64819063950065</v>
          </cell>
          <cell r="M44">
            <v>135.59763635868572</v>
          </cell>
        </row>
        <row r="45">
          <cell r="B45">
            <v>2.4303081349547162E-3</v>
          </cell>
        </row>
        <row r="46">
          <cell r="C46">
            <v>5.3387844934580257E-2</v>
          </cell>
          <cell r="D46">
            <v>4.2855679410035562E-2</v>
          </cell>
          <cell r="E46">
            <v>4.6737671014956052E-2</v>
          </cell>
          <cell r="F46">
            <v>3.0376806336707668E-2</v>
          </cell>
          <cell r="G46">
            <v>2.9999999999999895E-2</v>
          </cell>
          <cell r="H46">
            <v>2.9999999999999992E-2</v>
          </cell>
          <cell r="I46">
            <v>3.0000000000000041E-2</v>
          </cell>
          <cell r="J46">
            <v>3.000000000000002E-2</v>
          </cell>
          <cell r="K46">
            <v>3.0000000000000009E-2</v>
          </cell>
          <cell r="L46">
            <v>2.9999999999999867E-2</v>
          </cell>
          <cell r="M46">
            <v>3.0000000000000339E-2</v>
          </cell>
        </row>
        <row r="47">
          <cell r="A47" t="str">
            <v>Extraordinary Discounts or Premiums</v>
          </cell>
        </row>
        <row r="48">
          <cell r="C48">
            <v>1998</v>
          </cell>
          <cell r="D48">
            <v>1999</v>
          </cell>
          <cell r="E48">
            <v>2000</v>
          </cell>
          <cell r="F48">
            <v>2001</v>
          </cell>
          <cell r="G48">
            <v>2002</v>
          </cell>
          <cell r="H48">
            <v>2003</v>
          </cell>
          <cell r="I48">
            <v>2004</v>
          </cell>
          <cell r="J48">
            <v>2005</v>
          </cell>
          <cell r="K48">
            <v>2006</v>
          </cell>
          <cell r="L48">
            <v>2007</v>
          </cell>
          <cell r="M48">
            <v>2008</v>
          </cell>
        </row>
        <row r="49">
          <cell r="A49" t="str">
            <v>Unadjusted Average Rate</v>
          </cell>
          <cell r="C49">
            <v>98.024222711154621</v>
          </cell>
          <cell r="D49">
            <v>102.22511737408179</v>
          </cell>
          <cell r="E49">
            <v>107.00288127937689</v>
          </cell>
          <cell r="F49">
            <v>110.25328708147025</v>
          </cell>
          <cell r="G49">
            <v>113.56088569391434</v>
          </cell>
          <cell r="H49">
            <v>116.96771226473177</v>
          </cell>
          <cell r="I49">
            <v>120.47674363267373</v>
          </cell>
          <cell r="J49">
            <v>124.09104594165395</v>
          </cell>
          <cell r="K49">
            <v>127.81377731990356</v>
          </cell>
          <cell r="L49">
            <v>131.64819063950065</v>
          </cell>
          <cell r="M49">
            <v>135.59763635868572</v>
          </cell>
        </row>
        <row r="50">
          <cell r="A50" t="str">
            <v>Discount / Premium</v>
          </cell>
          <cell r="C50">
            <v>0</v>
          </cell>
          <cell r="D50">
            <v>0</v>
          </cell>
          <cell r="E50">
            <v>0</v>
          </cell>
          <cell r="F50">
            <v>0</v>
          </cell>
          <cell r="G50">
            <v>0</v>
          </cell>
          <cell r="H50">
            <v>0</v>
          </cell>
          <cell r="I50">
            <v>0</v>
          </cell>
          <cell r="J50">
            <v>0</v>
          </cell>
          <cell r="K50">
            <v>0</v>
          </cell>
          <cell r="L50">
            <v>0</v>
          </cell>
          <cell r="M50">
            <v>0</v>
          </cell>
        </row>
        <row r="51">
          <cell r="A51" t="str">
            <v>Adjusted Average Rate</v>
          </cell>
          <cell r="C51">
            <v>98.024222711154621</v>
          </cell>
          <cell r="D51">
            <v>102.22511737408179</v>
          </cell>
          <cell r="E51">
            <v>107.00288127937689</v>
          </cell>
          <cell r="F51">
            <v>110.25328708147025</v>
          </cell>
          <cell r="G51">
            <v>113.56088569391434</v>
          </cell>
          <cell r="H51">
            <v>116.96771226473177</v>
          </cell>
          <cell r="I51">
            <v>120.47674363267373</v>
          </cell>
          <cell r="J51">
            <v>124.09104594165395</v>
          </cell>
          <cell r="K51">
            <v>127.81377731990356</v>
          </cell>
          <cell r="L51">
            <v>131.64819063950065</v>
          </cell>
          <cell r="M51">
            <v>135.59763635868572</v>
          </cell>
        </row>
      </sheetData>
      <sheetData sheetId="5" refreshError="1"/>
      <sheetData sheetId="6" refreshError="1"/>
      <sheetData sheetId="7">
        <row r="534">
          <cell r="BW534" t="str">
            <v>Forecast of Income &amp; Expense ($,000)</v>
          </cell>
        </row>
        <row r="535">
          <cell r="BW535" t="str">
            <v>Northeast Atlanta Hilton  -  Norcross, GA</v>
          </cell>
        </row>
        <row r="537">
          <cell r="BW537" t="str">
            <v>Year (1)</v>
          </cell>
          <cell r="BX537">
            <v>1999</v>
          </cell>
          <cell r="BZ537">
            <v>2000</v>
          </cell>
          <cell r="CB537">
            <v>2001</v>
          </cell>
          <cell r="CD537">
            <v>2002</v>
          </cell>
          <cell r="CF537">
            <v>2003</v>
          </cell>
          <cell r="CH537">
            <v>2004</v>
          </cell>
          <cell r="CJ537">
            <v>2005</v>
          </cell>
          <cell r="CL537">
            <v>2006</v>
          </cell>
          <cell r="CN537">
            <v>2007</v>
          </cell>
          <cell r="CP537">
            <v>2008</v>
          </cell>
          <cell r="CR537">
            <v>2009</v>
          </cell>
        </row>
        <row r="539">
          <cell r="BW539" t="str">
            <v>Number of Rooms:</v>
          </cell>
          <cell r="BX539">
            <v>272</v>
          </cell>
          <cell r="BZ539">
            <v>272</v>
          </cell>
          <cell r="CB539">
            <v>272</v>
          </cell>
          <cell r="CD539">
            <v>272</v>
          </cell>
          <cell r="CF539">
            <v>272</v>
          </cell>
          <cell r="CH539">
            <v>272</v>
          </cell>
          <cell r="CJ539">
            <v>272</v>
          </cell>
          <cell r="CL539">
            <v>272</v>
          </cell>
          <cell r="CN539">
            <v>272</v>
          </cell>
          <cell r="CP539">
            <v>272</v>
          </cell>
          <cell r="CR539">
            <v>272</v>
          </cell>
        </row>
        <row r="540">
          <cell r="BW540" t="str">
            <v>Occupancy:</v>
          </cell>
          <cell r="BX540">
            <v>0.66</v>
          </cell>
          <cell r="BZ540">
            <v>0.68</v>
          </cell>
          <cell r="CB540">
            <v>0.69</v>
          </cell>
          <cell r="CD540">
            <v>0.7</v>
          </cell>
          <cell r="CF540">
            <v>0.7</v>
          </cell>
          <cell r="CH540">
            <v>0.7</v>
          </cell>
          <cell r="CJ540">
            <v>0.7</v>
          </cell>
          <cell r="CL540">
            <v>0.7</v>
          </cell>
          <cell r="CN540">
            <v>0.7</v>
          </cell>
          <cell r="CP540">
            <v>0.7</v>
          </cell>
          <cell r="CR540">
            <v>0.7</v>
          </cell>
        </row>
        <row r="541">
          <cell r="BW541" t="str">
            <v>Average Rate:</v>
          </cell>
          <cell r="BX541">
            <v>98.024222711154621</v>
          </cell>
          <cell r="BZ541">
            <v>102.22511737408179</v>
          </cell>
          <cell r="CB541">
            <v>107.00288127937689</v>
          </cell>
          <cell r="CD541">
            <v>110.25328708147025</v>
          </cell>
          <cell r="CF541">
            <v>113.56088569391434</v>
          </cell>
          <cell r="CH541">
            <v>116.96771226473177</v>
          </cell>
          <cell r="CJ541">
            <v>120.47674363267373</v>
          </cell>
          <cell r="CL541">
            <v>124.09104594165395</v>
          </cell>
          <cell r="CN541">
            <v>127.81377731990356</v>
          </cell>
          <cell r="CP541">
            <v>131.64819063950065</v>
          </cell>
          <cell r="CR541">
            <v>135.59763635868572</v>
          </cell>
        </row>
        <row r="542">
          <cell r="BX542" t="str">
            <v>$</v>
          </cell>
          <cell r="BY542" t="str">
            <v>%</v>
          </cell>
          <cell r="BZ542" t="str">
            <v>$</v>
          </cell>
          <cell r="CA542" t="str">
            <v>%</v>
          </cell>
          <cell r="CB542" t="str">
            <v>$</v>
          </cell>
          <cell r="CC542" t="str">
            <v>%</v>
          </cell>
          <cell r="CD542" t="str">
            <v>$</v>
          </cell>
          <cell r="CE542" t="str">
            <v>%</v>
          </cell>
          <cell r="CF542" t="str">
            <v>$</v>
          </cell>
          <cell r="CG542" t="str">
            <v>%</v>
          </cell>
          <cell r="CH542" t="str">
            <v>$</v>
          </cell>
          <cell r="CI542" t="str">
            <v>%</v>
          </cell>
          <cell r="CJ542" t="str">
            <v>$</v>
          </cell>
          <cell r="CK542" t="str">
            <v>%</v>
          </cell>
          <cell r="CL542" t="str">
            <v>$</v>
          </cell>
          <cell r="CM542" t="str">
            <v>%</v>
          </cell>
          <cell r="CN542" t="str">
            <v>$</v>
          </cell>
          <cell r="CO542" t="str">
            <v>%</v>
          </cell>
          <cell r="CP542" t="str">
            <v>$</v>
          </cell>
          <cell r="CQ542" t="str">
            <v>%</v>
          </cell>
          <cell r="CR542" t="str">
            <v>$</v>
          </cell>
          <cell r="CS542" t="str">
            <v>%</v>
          </cell>
        </row>
        <row r="543">
          <cell r="BW543" t="str">
            <v xml:space="preserve"> REVENUES</v>
          </cell>
        </row>
        <row r="544">
          <cell r="BW544" t="str">
            <v xml:space="preserve">  Rooms</v>
          </cell>
          <cell r="BX544">
            <v>6423</v>
          </cell>
          <cell r="BY544">
            <v>0.61899999999999999</v>
          </cell>
          <cell r="BZ544">
            <v>6901</v>
          </cell>
          <cell r="CA544">
            <v>0.62199999999999989</v>
          </cell>
          <cell r="CB544">
            <v>7330</v>
          </cell>
          <cell r="CC544">
            <v>0.627</v>
          </cell>
          <cell r="CD544">
            <v>7662</v>
          </cell>
          <cell r="CE544">
            <v>0.629</v>
          </cell>
          <cell r="CF544">
            <v>7892</v>
          </cell>
          <cell r="CG544">
            <v>0.629</v>
          </cell>
          <cell r="CH544">
            <v>8129</v>
          </cell>
          <cell r="CI544">
            <v>0.629</v>
          </cell>
          <cell r="CJ544">
            <v>8373</v>
          </cell>
          <cell r="CK544">
            <v>0.629</v>
          </cell>
          <cell r="CL544">
            <v>8624</v>
          </cell>
          <cell r="CM544">
            <v>0.629</v>
          </cell>
          <cell r="CN544">
            <v>8883</v>
          </cell>
          <cell r="CO544">
            <v>0.629</v>
          </cell>
          <cell r="CP544">
            <v>9149</v>
          </cell>
          <cell r="CQ544">
            <v>0.629</v>
          </cell>
          <cell r="CR544">
            <v>9423</v>
          </cell>
          <cell r="CS544">
            <v>0.629</v>
          </cell>
        </row>
        <row r="545">
          <cell r="BW545" t="str">
            <v xml:space="preserve">  Food</v>
          </cell>
          <cell r="BX545">
            <v>2938</v>
          </cell>
          <cell r="BY545">
            <v>0.28299999999999997</v>
          </cell>
          <cell r="BZ545">
            <v>3078</v>
          </cell>
          <cell r="CA545">
            <v>0.27800000000000002</v>
          </cell>
          <cell r="CB545">
            <v>3196</v>
          </cell>
          <cell r="CC545">
            <v>0.27400000000000002</v>
          </cell>
          <cell r="CD545">
            <v>3320</v>
          </cell>
          <cell r="CE545">
            <v>0.27200000000000002</v>
          </cell>
          <cell r="CF545">
            <v>3419</v>
          </cell>
          <cell r="CG545">
            <v>0.27200000000000002</v>
          </cell>
          <cell r="CH545">
            <v>3522</v>
          </cell>
          <cell r="CI545">
            <v>0.27200000000000002</v>
          </cell>
          <cell r="CJ545">
            <v>3627</v>
          </cell>
          <cell r="CK545">
            <v>0.27200000000000002</v>
          </cell>
          <cell r="CL545">
            <v>3736</v>
          </cell>
          <cell r="CM545">
            <v>0.27200000000000002</v>
          </cell>
          <cell r="CN545">
            <v>3848</v>
          </cell>
          <cell r="CO545">
            <v>0.27200000000000002</v>
          </cell>
          <cell r="CP545">
            <v>3964</v>
          </cell>
          <cell r="CQ545">
            <v>0.27200000000000002</v>
          </cell>
          <cell r="CR545">
            <v>4083</v>
          </cell>
          <cell r="CS545">
            <v>0.27200000000000002</v>
          </cell>
        </row>
        <row r="546">
          <cell r="BW546" t="str">
            <v xml:space="preserve">  Beverage</v>
          </cell>
          <cell r="BX546">
            <v>581</v>
          </cell>
          <cell r="BY546">
            <v>5.6000000000000001E-2</v>
          </cell>
          <cell r="BZ546">
            <v>617</v>
          </cell>
          <cell r="CA546">
            <v>5.6000000000000001E-2</v>
          </cell>
          <cell r="CB546">
            <v>645</v>
          </cell>
          <cell r="CC546">
            <v>5.5E-2</v>
          </cell>
          <cell r="CD546">
            <v>674</v>
          </cell>
          <cell r="CE546">
            <v>5.5E-2</v>
          </cell>
          <cell r="CF546">
            <v>694</v>
          </cell>
          <cell r="CG546">
            <v>5.5E-2</v>
          </cell>
          <cell r="CH546">
            <v>715</v>
          </cell>
          <cell r="CI546">
            <v>5.5E-2</v>
          </cell>
          <cell r="CJ546">
            <v>736</v>
          </cell>
          <cell r="CK546">
            <v>5.5E-2</v>
          </cell>
          <cell r="CL546">
            <v>758</v>
          </cell>
          <cell r="CM546">
            <v>5.5E-2</v>
          </cell>
          <cell r="CN546">
            <v>781</v>
          </cell>
          <cell r="CO546">
            <v>5.5E-2</v>
          </cell>
          <cell r="CP546">
            <v>804</v>
          </cell>
          <cell r="CQ546">
            <v>5.5E-2</v>
          </cell>
          <cell r="CR546">
            <v>828</v>
          </cell>
          <cell r="CS546">
            <v>5.5E-2</v>
          </cell>
        </row>
        <row r="547">
          <cell r="BW547" t="str">
            <v xml:space="preserve">  Telephone</v>
          </cell>
          <cell r="BX547">
            <v>289</v>
          </cell>
          <cell r="BY547">
            <v>2.8000000000000001E-2</v>
          </cell>
          <cell r="BZ547">
            <v>304</v>
          </cell>
          <cell r="CA547">
            <v>2.7E-2</v>
          </cell>
          <cell r="CB547">
            <v>316</v>
          </cell>
          <cell r="CC547">
            <v>2.7E-2</v>
          </cell>
          <cell r="CD547">
            <v>329</v>
          </cell>
          <cell r="CE547">
            <v>2.7E-2</v>
          </cell>
          <cell r="CF547">
            <v>339</v>
          </cell>
          <cell r="CG547">
            <v>2.7E-2</v>
          </cell>
          <cell r="CH547">
            <v>349</v>
          </cell>
          <cell r="CI547">
            <v>2.7E-2</v>
          </cell>
          <cell r="CJ547">
            <v>360</v>
          </cell>
          <cell r="CK547">
            <v>2.7E-2</v>
          </cell>
          <cell r="CL547">
            <v>371</v>
          </cell>
          <cell r="CM547">
            <v>2.7E-2</v>
          </cell>
          <cell r="CN547">
            <v>382</v>
          </cell>
          <cell r="CO547">
            <v>2.7E-2</v>
          </cell>
          <cell r="CP547">
            <v>393</v>
          </cell>
          <cell r="CQ547">
            <v>2.7E-2</v>
          </cell>
          <cell r="CR547">
            <v>405</v>
          </cell>
          <cell r="CS547">
            <v>2.7E-2</v>
          </cell>
        </row>
        <row r="548">
          <cell r="BW548" t="str">
            <v xml:space="preserve">  Other Operated Departments</v>
          </cell>
          <cell r="BX548">
            <v>0</v>
          </cell>
          <cell r="BY548">
            <v>0</v>
          </cell>
          <cell r="BZ548">
            <v>0</v>
          </cell>
          <cell r="CA548">
            <v>0</v>
          </cell>
          <cell r="CB548">
            <v>0</v>
          </cell>
          <cell r="CC548">
            <v>0</v>
          </cell>
          <cell r="CD548">
            <v>0</v>
          </cell>
          <cell r="CE548">
            <v>0</v>
          </cell>
          <cell r="CF548">
            <v>0</v>
          </cell>
          <cell r="CG548">
            <v>0</v>
          </cell>
          <cell r="CH548">
            <v>0</v>
          </cell>
          <cell r="CI548">
            <v>0</v>
          </cell>
          <cell r="CJ548">
            <v>0</v>
          </cell>
          <cell r="CK548">
            <v>0</v>
          </cell>
          <cell r="CL548">
            <v>0</v>
          </cell>
          <cell r="CM548">
            <v>0</v>
          </cell>
          <cell r="CN548">
            <v>0</v>
          </cell>
          <cell r="CO548">
            <v>0</v>
          </cell>
          <cell r="CP548">
            <v>0</v>
          </cell>
          <cell r="CQ548">
            <v>0</v>
          </cell>
          <cell r="CR548">
            <v>0</v>
          </cell>
          <cell r="CS548">
            <v>0</v>
          </cell>
        </row>
        <row r="549">
          <cell r="BW549" t="str">
            <v xml:space="preserve">  Rentals &amp; Other Income</v>
          </cell>
          <cell r="BX549">
            <v>150</v>
          </cell>
          <cell r="BY549">
            <v>1.4E-2</v>
          </cell>
          <cell r="BZ549">
            <v>186</v>
          </cell>
          <cell r="CA549">
            <v>1.7000000000000001E-2</v>
          </cell>
          <cell r="CB549">
            <v>194</v>
          </cell>
          <cell r="CC549">
            <v>1.7000000000000001E-2</v>
          </cell>
          <cell r="CD549">
            <v>202</v>
          </cell>
          <cell r="CE549">
            <v>1.7000000000000001E-2</v>
          </cell>
          <cell r="CF549">
            <v>208</v>
          </cell>
          <cell r="CG549">
            <v>1.7000000000000001E-2</v>
          </cell>
          <cell r="CH549">
            <v>215</v>
          </cell>
          <cell r="CI549">
            <v>1.7000000000000001E-2</v>
          </cell>
          <cell r="CJ549">
            <v>221</v>
          </cell>
          <cell r="CK549">
            <v>1.7000000000000001E-2</v>
          </cell>
          <cell r="CL549">
            <v>228</v>
          </cell>
          <cell r="CM549">
            <v>1.7000000000000001E-2</v>
          </cell>
          <cell r="CN549">
            <v>235</v>
          </cell>
          <cell r="CO549">
            <v>1.7000000000000001E-2</v>
          </cell>
          <cell r="CP549">
            <v>242</v>
          </cell>
          <cell r="CQ549">
            <v>1.7000000000000001E-2</v>
          </cell>
          <cell r="CR549">
            <v>249</v>
          </cell>
          <cell r="CS549">
            <v>1.7000000000000001E-2</v>
          </cell>
        </row>
        <row r="550">
          <cell r="BW550" t="str">
            <v xml:space="preserve">      Total</v>
          </cell>
          <cell r="BX550">
            <v>10381</v>
          </cell>
          <cell r="BY550">
            <v>1</v>
          </cell>
          <cell r="BZ550">
            <v>11086</v>
          </cell>
          <cell r="CA550">
            <v>1</v>
          </cell>
          <cell r="CB550">
            <v>11681</v>
          </cell>
          <cell r="CC550">
            <v>1</v>
          </cell>
          <cell r="CD550">
            <v>12187</v>
          </cell>
          <cell r="CE550">
            <v>1</v>
          </cell>
          <cell r="CF550">
            <v>12552</v>
          </cell>
          <cell r="CG550">
            <v>1</v>
          </cell>
          <cell r="CH550">
            <v>12930</v>
          </cell>
          <cell r="CI550">
            <v>1</v>
          </cell>
          <cell r="CJ550">
            <v>13317</v>
          </cell>
          <cell r="CK550">
            <v>1</v>
          </cell>
          <cell r="CL550">
            <v>13717</v>
          </cell>
          <cell r="CM550">
            <v>1</v>
          </cell>
          <cell r="CN550">
            <v>14129</v>
          </cell>
          <cell r="CO550">
            <v>1</v>
          </cell>
          <cell r="CP550">
            <v>14552</v>
          </cell>
          <cell r="CQ550">
            <v>1</v>
          </cell>
          <cell r="CR550">
            <v>14988</v>
          </cell>
          <cell r="CS550">
            <v>1</v>
          </cell>
        </row>
        <row r="551">
          <cell r="BW551" t="str">
            <v xml:space="preserve"> DEPARTMENTAL EXPENSES (2)</v>
          </cell>
        </row>
        <row r="552">
          <cell r="BW552" t="str">
            <v xml:space="preserve">  Rooms</v>
          </cell>
          <cell r="BX552">
            <v>1478</v>
          </cell>
          <cell r="BY552">
            <v>0.23</v>
          </cell>
          <cell r="BZ552">
            <v>1555</v>
          </cell>
          <cell r="CA552">
            <v>0.22500000000000001</v>
          </cell>
          <cell r="CB552">
            <v>1618</v>
          </cell>
          <cell r="CC552">
            <v>0.221</v>
          </cell>
          <cell r="CD552">
            <v>1684</v>
          </cell>
          <cell r="CE552">
            <v>0.22</v>
          </cell>
          <cell r="CF552">
            <v>1735</v>
          </cell>
          <cell r="CG552">
            <v>0.22</v>
          </cell>
          <cell r="CH552">
            <v>1787</v>
          </cell>
          <cell r="CI552">
            <v>0.22</v>
          </cell>
          <cell r="CJ552">
            <v>1840</v>
          </cell>
          <cell r="CK552">
            <v>0.22</v>
          </cell>
          <cell r="CL552">
            <v>1896</v>
          </cell>
          <cell r="CM552">
            <v>0.22</v>
          </cell>
          <cell r="CN552">
            <v>1953</v>
          </cell>
          <cell r="CO552">
            <v>0.22</v>
          </cell>
          <cell r="CP552">
            <v>2011</v>
          </cell>
          <cell r="CQ552">
            <v>0.22</v>
          </cell>
          <cell r="CR552">
            <v>2071</v>
          </cell>
          <cell r="CS552">
            <v>0.22</v>
          </cell>
        </row>
        <row r="553">
          <cell r="BW553" t="str">
            <v xml:space="preserve">  Food &amp; Beverage</v>
          </cell>
          <cell r="BX553">
            <v>2531</v>
          </cell>
          <cell r="BY553">
            <v>0.71899999999999997</v>
          </cell>
          <cell r="BZ553">
            <v>2627</v>
          </cell>
          <cell r="CA553">
            <v>0.71099999999999997</v>
          </cell>
          <cell r="CB553">
            <v>2716</v>
          </cell>
          <cell r="CC553">
            <v>0.70699999999999996</v>
          </cell>
          <cell r="CD553">
            <v>2809</v>
          </cell>
          <cell r="CE553">
            <v>0.70299999999999996</v>
          </cell>
          <cell r="CF553">
            <v>2893</v>
          </cell>
          <cell r="CG553">
            <v>0.70299999999999996</v>
          </cell>
          <cell r="CH553">
            <v>2980</v>
          </cell>
          <cell r="CI553">
            <v>0.70299999999999996</v>
          </cell>
          <cell r="CJ553">
            <v>3069</v>
          </cell>
          <cell r="CK553">
            <v>0.70299999999999996</v>
          </cell>
          <cell r="CL553">
            <v>3161</v>
          </cell>
          <cell r="CM553">
            <v>0.70299999999999996</v>
          </cell>
          <cell r="CN553">
            <v>3256</v>
          </cell>
          <cell r="CO553">
            <v>0.70299999999999996</v>
          </cell>
          <cell r="CP553">
            <v>3353</v>
          </cell>
          <cell r="CQ553">
            <v>0.70299999999999996</v>
          </cell>
          <cell r="CR553">
            <v>3454</v>
          </cell>
          <cell r="CS553">
            <v>0.70299999999999996</v>
          </cell>
        </row>
        <row r="554">
          <cell r="BW554" t="str">
            <v xml:space="preserve">  Telephone</v>
          </cell>
          <cell r="BX554">
            <v>114</v>
          </cell>
          <cell r="BY554">
            <v>0.39400000000000002</v>
          </cell>
          <cell r="BZ554">
            <v>118</v>
          </cell>
          <cell r="CA554">
            <v>0.38800000000000001</v>
          </cell>
          <cell r="CB554">
            <v>122</v>
          </cell>
          <cell r="CC554">
            <v>0.38600000000000001</v>
          </cell>
          <cell r="CD554">
            <v>126</v>
          </cell>
          <cell r="CE554">
            <v>0.38300000000000001</v>
          </cell>
          <cell r="CF554">
            <v>130</v>
          </cell>
          <cell r="CG554">
            <v>0.38300000000000001</v>
          </cell>
          <cell r="CH554">
            <v>134</v>
          </cell>
          <cell r="CI554">
            <v>0.38400000000000001</v>
          </cell>
          <cell r="CJ554">
            <v>138</v>
          </cell>
          <cell r="CK554">
            <v>0.38300000000000001</v>
          </cell>
          <cell r="CL554">
            <v>142</v>
          </cell>
          <cell r="CM554">
            <v>0.38300000000000001</v>
          </cell>
          <cell r="CN554">
            <v>146</v>
          </cell>
          <cell r="CO554">
            <v>0.38200000000000001</v>
          </cell>
          <cell r="CP554">
            <v>151</v>
          </cell>
          <cell r="CQ554">
            <v>0.38400000000000001</v>
          </cell>
          <cell r="CR554">
            <v>155</v>
          </cell>
          <cell r="CS554">
            <v>0.38300000000000001</v>
          </cell>
        </row>
        <row r="555">
          <cell r="BW555" t="str">
            <v xml:space="preserve">  Other Operated Departments</v>
          </cell>
          <cell r="BX555">
            <v>0</v>
          </cell>
          <cell r="BY555">
            <v>0</v>
          </cell>
          <cell r="BZ555">
            <v>0</v>
          </cell>
          <cell r="CA555">
            <v>0</v>
          </cell>
          <cell r="CB555">
            <v>0</v>
          </cell>
          <cell r="CC555">
            <v>0</v>
          </cell>
          <cell r="CD555">
            <v>0</v>
          </cell>
          <cell r="CE555">
            <v>0</v>
          </cell>
          <cell r="CF555">
            <v>0</v>
          </cell>
          <cell r="CG555">
            <v>0</v>
          </cell>
          <cell r="CH555">
            <v>0</v>
          </cell>
          <cell r="CI555">
            <v>0</v>
          </cell>
          <cell r="CJ555">
            <v>0</v>
          </cell>
          <cell r="CK555">
            <v>0</v>
          </cell>
          <cell r="CL555">
            <v>0</v>
          </cell>
          <cell r="CM555">
            <v>0</v>
          </cell>
          <cell r="CN555">
            <v>0</v>
          </cell>
          <cell r="CO555">
            <v>0</v>
          </cell>
          <cell r="CP555">
            <v>0</v>
          </cell>
          <cell r="CQ555">
            <v>0</v>
          </cell>
          <cell r="CR555">
            <v>0</v>
          </cell>
          <cell r="CS555">
            <v>0</v>
          </cell>
        </row>
        <row r="556">
          <cell r="BW556" t="str">
            <v xml:space="preserve">  Rentals &amp; Other Income</v>
          </cell>
          <cell r="BX556">
            <v>0</v>
          </cell>
          <cell r="BY556">
            <v>0</v>
          </cell>
          <cell r="BZ556">
            <v>0</v>
          </cell>
          <cell r="CA556">
            <v>0</v>
          </cell>
          <cell r="CB556">
            <v>0</v>
          </cell>
          <cell r="CC556">
            <v>0</v>
          </cell>
          <cell r="CD556">
            <v>0</v>
          </cell>
          <cell r="CE556">
            <v>0</v>
          </cell>
          <cell r="CF556">
            <v>0</v>
          </cell>
          <cell r="CG556">
            <v>0</v>
          </cell>
          <cell r="CH556">
            <v>0</v>
          </cell>
          <cell r="CI556">
            <v>0</v>
          </cell>
          <cell r="CJ556">
            <v>0</v>
          </cell>
          <cell r="CK556">
            <v>0</v>
          </cell>
          <cell r="CL556">
            <v>0</v>
          </cell>
          <cell r="CM556">
            <v>0</v>
          </cell>
          <cell r="CN556">
            <v>0</v>
          </cell>
          <cell r="CO556">
            <v>0</v>
          </cell>
          <cell r="CP556">
            <v>0</v>
          </cell>
          <cell r="CQ556">
            <v>0</v>
          </cell>
          <cell r="CR556">
            <v>0</v>
          </cell>
          <cell r="CS556">
            <v>0</v>
          </cell>
        </row>
        <row r="557">
          <cell r="BW557" t="str">
            <v xml:space="preserve">      Total</v>
          </cell>
          <cell r="BX557">
            <v>4123</v>
          </cell>
          <cell r="BY557">
            <v>0.39700000000000002</v>
          </cell>
          <cell r="BZ557">
            <v>4300</v>
          </cell>
          <cell r="CA557">
            <v>0.38800000000000001</v>
          </cell>
          <cell r="CB557">
            <v>4456</v>
          </cell>
          <cell r="CC557">
            <v>0.38100000000000001</v>
          </cell>
          <cell r="CD557">
            <v>4619</v>
          </cell>
          <cell r="CE557">
            <v>0.379</v>
          </cell>
          <cell r="CF557">
            <v>4758</v>
          </cell>
          <cell r="CG557">
            <v>0.379</v>
          </cell>
          <cell r="CH557">
            <v>4901</v>
          </cell>
          <cell r="CI557">
            <v>0.379</v>
          </cell>
          <cell r="CJ557">
            <v>5047</v>
          </cell>
          <cell r="CK557">
            <v>0.379</v>
          </cell>
          <cell r="CL557">
            <v>5199</v>
          </cell>
          <cell r="CM557">
            <v>0.379</v>
          </cell>
          <cell r="CN557">
            <v>5355</v>
          </cell>
          <cell r="CO557">
            <v>0.379</v>
          </cell>
          <cell r="CP557">
            <v>5515</v>
          </cell>
          <cell r="CQ557">
            <v>0.379</v>
          </cell>
          <cell r="CR557">
            <v>5680</v>
          </cell>
          <cell r="CS557">
            <v>0.379</v>
          </cell>
        </row>
        <row r="558">
          <cell r="BW558" t="str">
            <v>DEPARTMENTAL INCOME</v>
          </cell>
          <cell r="BX558">
            <v>6258</v>
          </cell>
          <cell r="BY558">
            <v>0.60299999999999998</v>
          </cell>
          <cell r="BZ558">
            <v>6786</v>
          </cell>
          <cell r="CA558">
            <v>0.61199999999999999</v>
          </cell>
          <cell r="CB558">
            <v>7225</v>
          </cell>
          <cell r="CC558">
            <v>0.61899999999999999</v>
          </cell>
          <cell r="CD558">
            <v>7568</v>
          </cell>
          <cell r="CE558">
            <v>0.621</v>
          </cell>
          <cell r="CF558">
            <v>7794</v>
          </cell>
          <cell r="CG558">
            <v>0.621</v>
          </cell>
          <cell r="CH558">
            <v>8029</v>
          </cell>
          <cell r="CI558">
            <v>0.621</v>
          </cell>
          <cell r="CJ558">
            <v>8270</v>
          </cell>
          <cell r="CK558">
            <v>0.621</v>
          </cell>
          <cell r="CL558">
            <v>8518</v>
          </cell>
          <cell r="CM558">
            <v>0.621</v>
          </cell>
          <cell r="CN558">
            <v>8774</v>
          </cell>
          <cell r="CO558">
            <v>0.621</v>
          </cell>
          <cell r="CP558">
            <v>9037</v>
          </cell>
          <cell r="CQ558">
            <v>0.621</v>
          </cell>
          <cell r="CR558">
            <v>9308</v>
          </cell>
          <cell r="CS558">
            <v>0.621</v>
          </cell>
        </row>
        <row r="559">
          <cell r="BW559" t="str">
            <v>OPERATING EXPENSES</v>
          </cell>
        </row>
        <row r="560">
          <cell r="BW560" t="str">
            <v xml:space="preserve">  Administrative &amp; General</v>
          </cell>
          <cell r="BX560">
            <v>912</v>
          </cell>
          <cell r="BY560">
            <v>8.7999999999999995E-2</v>
          </cell>
          <cell r="BZ560">
            <v>948</v>
          </cell>
          <cell r="CA560">
            <v>8.5999999999999993E-2</v>
          </cell>
          <cell r="CB560">
            <v>980</v>
          </cell>
          <cell r="CC560">
            <v>8.4000000000000005E-2</v>
          </cell>
          <cell r="CD560">
            <v>1014</v>
          </cell>
          <cell r="CE560">
            <v>8.3000000000000004E-2</v>
          </cell>
          <cell r="CF560">
            <v>1044</v>
          </cell>
          <cell r="CG560">
            <v>8.3000000000000004E-2</v>
          </cell>
          <cell r="CH560">
            <v>1076</v>
          </cell>
          <cell r="CI560">
            <v>8.3000000000000004E-2</v>
          </cell>
          <cell r="CJ560">
            <v>1108</v>
          </cell>
          <cell r="CK560">
            <v>8.3000000000000004E-2</v>
          </cell>
          <cell r="CL560">
            <v>1141</v>
          </cell>
          <cell r="CM560">
            <v>8.3000000000000004E-2</v>
          </cell>
          <cell r="CN560">
            <v>1175</v>
          </cell>
          <cell r="CO560">
            <v>8.3000000000000004E-2</v>
          </cell>
          <cell r="CP560">
            <v>1211</v>
          </cell>
          <cell r="CQ560">
            <v>8.3000000000000004E-2</v>
          </cell>
          <cell r="CR560">
            <v>1247</v>
          </cell>
          <cell r="CS560">
            <v>8.3000000000000004E-2</v>
          </cell>
        </row>
        <row r="561">
          <cell r="BW561" t="str">
            <v xml:space="preserve">  Management Fee</v>
          </cell>
          <cell r="BX561">
            <v>311.43</v>
          </cell>
          <cell r="BY561">
            <v>0.03</v>
          </cell>
          <cell r="BZ561">
            <v>332.58</v>
          </cell>
          <cell r="CA561">
            <v>0.03</v>
          </cell>
          <cell r="CB561">
            <v>350.43</v>
          </cell>
          <cell r="CC561">
            <v>0.03</v>
          </cell>
          <cell r="CD561">
            <v>365.61</v>
          </cell>
          <cell r="CE561">
            <v>0.03</v>
          </cell>
          <cell r="CF561">
            <v>376.56</v>
          </cell>
          <cell r="CG561">
            <v>0.03</v>
          </cell>
          <cell r="CH561">
            <v>387.9</v>
          </cell>
          <cell r="CI561">
            <v>0.03</v>
          </cell>
          <cell r="CJ561">
            <v>399.51</v>
          </cell>
          <cell r="CK561">
            <v>0.03</v>
          </cell>
          <cell r="CL561">
            <v>411.51</v>
          </cell>
          <cell r="CM561">
            <v>0.03</v>
          </cell>
          <cell r="CN561">
            <v>423.87</v>
          </cell>
          <cell r="CO561">
            <v>0.03</v>
          </cell>
          <cell r="CP561">
            <v>436.56</v>
          </cell>
          <cell r="CQ561">
            <v>0.03</v>
          </cell>
          <cell r="CR561">
            <v>449.64</v>
          </cell>
          <cell r="CS561">
            <v>0.03</v>
          </cell>
        </row>
        <row r="562">
          <cell r="BW562" t="str">
            <v xml:space="preserve">  Marketing</v>
          </cell>
          <cell r="BX562">
            <v>570</v>
          </cell>
          <cell r="BY562">
            <v>5.5E-2</v>
          </cell>
          <cell r="BZ562">
            <v>593</v>
          </cell>
          <cell r="CA562">
            <v>5.2999999999999999E-2</v>
          </cell>
          <cell r="CB562">
            <v>613</v>
          </cell>
          <cell r="CC562">
            <v>5.1999999999999998E-2</v>
          </cell>
          <cell r="CD562">
            <v>634</v>
          </cell>
          <cell r="CE562">
            <v>5.1999999999999998E-2</v>
          </cell>
          <cell r="CF562">
            <v>653</v>
          </cell>
          <cell r="CG562">
            <v>5.1999999999999998E-2</v>
          </cell>
          <cell r="CH562">
            <v>672</v>
          </cell>
          <cell r="CI562">
            <v>5.1999999999999998E-2</v>
          </cell>
          <cell r="CJ562">
            <v>692</v>
          </cell>
          <cell r="CK562">
            <v>5.1999999999999998E-2</v>
          </cell>
          <cell r="CL562">
            <v>713</v>
          </cell>
          <cell r="CM562">
            <v>5.1999999999999998E-2</v>
          </cell>
          <cell r="CN562">
            <v>735</v>
          </cell>
          <cell r="CO562">
            <v>5.1999999999999998E-2</v>
          </cell>
          <cell r="CP562">
            <v>757</v>
          </cell>
          <cell r="CQ562">
            <v>5.1999999999999998E-2</v>
          </cell>
          <cell r="CR562">
            <v>779</v>
          </cell>
          <cell r="CS562">
            <v>5.1999999999999998E-2</v>
          </cell>
        </row>
        <row r="563">
          <cell r="BW563" t="str">
            <v xml:space="preserve">  Property Oper. &amp; Maintenance</v>
          </cell>
          <cell r="BX563">
            <v>456</v>
          </cell>
          <cell r="BY563">
            <v>4.3999999999999997E-2</v>
          </cell>
          <cell r="BZ563">
            <v>474</v>
          </cell>
          <cell r="CA563">
            <v>4.2999999999999997E-2</v>
          </cell>
          <cell r="CB563">
            <v>490</v>
          </cell>
          <cell r="CC563">
            <v>4.2000000000000003E-2</v>
          </cell>
          <cell r="CD563">
            <v>507</v>
          </cell>
          <cell r="CE563">
            <v>4.2000000000000003E-2</v>
          </cell>
          <cell r="CF563">
            <v>522</v>
          </cell>
          <cell r="CG563">
            <v>4.2000000000000003E-2</v>
          </cell>
          <cell r="CH563">
            <v>538</v>
          </cell>
          <cell r="CI563">
            <v>4.2000000000000003E-2</v>
          </cell>
          <cell r="CJ563">
            <v>554</v>
          </cell>
          <cell r="CK563">
            <v>4.2000000000000003E-2</v>
          </cell>
          <cell r="CL563">
            <v>571</v>
          </cell>
          <cell r="CM563">
            <v>4.2000000000000003E-2</v>
          </cell>
          <cell r="CN563">
            <v>588</v>
          </cell>
          <cell r="CO563">
            <v>4.2000000000000003E-2</v>
          </cell>
          <cell r="CP563">
            <v>605</v>
          </cell>
          <cell r="CQ563">
            <v>4.2000000000000003E-2</v>
          </cell>
          <cell r="CR563">
            <v>623</v>
          </cell>
          <cell r="CS563">
            <v>4.2000000000000003E-2</v>
          </cell>
        </row>
        <row r="564">
          <cell r="BW564" t="str">
            <v xml:space="preserve">  Energy</v>
          </cell>
          <cell r="BX564">
            <v>462</v>
          </cell>
          <cell r="BY564">
            <v>4.4999999999999998E-2</v>
          </cell>
          <cell r="BZ564">
            <v>484</v>
          </cell>
          <cell r="CA564">
            <v>4.3999999999999997E-2</v>
          </cell>
          <cell r="CB564">
            <v>502</v>
          </cell>
          <cell r="CC564">
            <v>4.2999999999999997E-2</v>
          </cell>
          <cell r="CD564">
            <v>521</v>
          </cell>
          <cell r="CE564">
            <v>4.2999999999999997E-2</v>
          </cell>
          <cell r="CF564">
            <v>536</v>
          </cell>
          <cell r="CG564">
            <v>4.2999999999999997E-2</v>
          </cell>
          <cell r="CH564">
            <v>553</v>
          </cell>
          <cell r="CI564">
            <v>4.2999999999999997E-2</v>
          </cell>
          <cell r="CJ564">
            <v>569</v>
          </cell>
          <cell r="CK564">
            <v>4.2999999999999997E-2</v>
          </cell>
          <cell r="CL564">
            <v>586</v>
          </cell>
          <cell r="CM564">
            <v>4.2999999999999997E-2</v>
          </cell>
          <cell r="CN564">
            <v>604</v>
          </cell>
          <cell r="CO564">
            <v>4.2999999999999997E-2</v>
          </cell>
          <cell r="CP564">
            <v>622</v>
          </cell>
          <cell r="CQ564">
            <v>4.2999999999999997E-2</v>
          </cell>
          <cell r="CR564">
            <v>641</v>
          </cell>
          <cell r="CS564">
            <v>4.2999999999999997E-2</v>
          </cell>
        </row>
        <row r="565">
          <cell r="BW565" t="str">
            <v xml:space="preserve">  Franchise Fees</v>
          </cell>
          <cell r="BX565">
            <v>310</v>
          </cell>
          <cell r="BY565">
            <v>0.03</v>
          </cell>
          <cell r="BZ565">
            <v>321</v>
          </cell>
          <cell r="CA565">
            <v>2.9000000000000001E-2</v>
          </cell>
          <cell r="CB565">
            <v>332</v>
          </cell>
          <cell r="CC565">
            <v>2.8000000000000001E-2</v>
          </cell>
          <cell r="CD565">
            <v>342</v>
          </cell>
          <cell r="CE565">
            <v>2.8000000000000001E-2</v>
          </cell>
          <cell r="CF565">
            <v>353</v>
          </cell>
          <cell r="CG565">
            <v>2.8000000000000001E-2</v>
          </cell>
          <cell r="CH565">
            <v>363</v>
          </cell>
          <cell r="CI565">
            <v>2.8000000000000001E-2</v>
          </cell>
          <cell r="CJ565">
            <v>374</v>
          </cell>
          <cell r="CK565">
            <v>2.8000000000000001E-2</v>
          </cell>
          <cell r="CL565">
            <v>385</v>
          </cell>
          <cell r="CM565">
            <v>2.8000000000000001E-2</v>
          </cell>
          <cell r="CN565">
            <v>397</v>
          </cell>
          <cell r="CO565">
            <v>2.8000000000000001E-2</v>
          </cell>
          <cell r="CP565">
            <v>409</v>
          </cell>
          <cell r="CQ565">
            <v>2.8000000000000001E-2</v>
          </cell>
          <cell r="CR565">
            <v>421</v>
          </cell>
          <cell r="CS565">
            <v>2.8000000000000001E-2</v>
          </cell>
        </row>
        <row r="566">
          <cell r="BW566" t="str">
            <v xml:space="preserve">     Total</v>
          </cell>
          <cell r="BX566">
            <v>3021.4300000000003</v>
          </cell>
          <cell r="BY566">
            <v>0.29199999999999993</v>
          </cell>
          <cell r="BZ566">
            <v>3152.58</v>
          </cell>
          <cell r="CA566">
            <v>0.28499999999999998</v>
          </cell>
          <cell r="CB566">
            <v>3267.4300000000003</v>
          </cell>
          <cell r="CC566">
            <v>0.27900000000000003</v>
          </cell>
          <cell r="CD566">
            <v>3383.61</v>
          </cell>
          <cell r="CE566">
            <v>0.27800000000000002</v>
          </cell>
          <cell r="CF566">
            <v>3484.56</v>
          </cell>
          <cell r="CG566">
            <v>0.27800000000000002</v>
          </cell>
          <cell r="CH566">
            <v>3589.9</v>
          </cell>
          <cell r="CI566">
            <v>0.27800000000000002</v>
          </cell>
          <cell r="CJ566">
            <v>3696.51</v>
          </cell>
          <cell r="CK566">
            <v>0.27800000000000002</v>
          </cell>
          <cell r="CL566">
            <v>3807.51</v>
          </cell>
          <cell r="CM566">
            <v>0.27800000000000002</v>
          </cell>
          <cell r="CN566">
            <v>3922.87</v>
          </cell>
          <cell r="CO566">
            <v>0.27800000000000002</v>
          </cell>
          <cell r="CP566">
            <v>4040.56</v>
          </cell>
          <cell r="CQ566">
            <v>0.27800000000000002</v>
          </cell>
          <cell r="CR566">
            <v>4160.6399999999994</v>
          </cell>
          <cell r="CS566">
            <v>0.27800000000000002</v>
          </cell>
        </row>
        <row r="567">
          <cell r="BW567" t="str">
            <v>GROSS OPERATING PROFIT</v>
          </cell>
          <cell r="BX567">
            <v>3236.5699999999997</v>
          </cell>
          <cell r="BY567">
            <v>0.31100000000000005</v>
          </cell>
          <cell r="BZ567">
            <v>3633.42</v>
          </cell>
          <cell r="CA567">
            <v>0.32700000000000001</v>
          </cell>
          <cell r="CB567">
            <v>3957.5699999999997</v>
          </cell>
          <cell r="CC567">
            <v>0.33999999999999997</v>
          </cell>
          <cell r="CD567">
            <v>4184.3899999999994</v>
          </cell>
          <cell r="CE567">
            <v>0.34299999999999997</v>
          </cell>
          <cell r="CF567">
            <v>4309.4400000000005</v>
          </cell>
          <cell r="CG567">
            <v>0.34299999999999997</v>
          </cell>
          <cell r="CH567">
            <v>4439.1000000000004</v>
          </cell>
          <cell r="CI567">
            <v>0.34299999999999997</v>
          </cell>
          <cell r="CJ567">
            <v>4573.49</v>
          </cell>
          <cell r="CK567">
            <v>0.34299999999999997</v>
          </cell>
          <cell r="CL567">
            <v>4710.49</v>
          </cell>
          <cell r="CM567">
            <v>0.34299999999999997</v>
          </cell>
          <cell r="CN567">
            <v>4851.13</v>
          </cell>
          <cell r="CO567">
            <v>0.34299999999999997</v>
          </cell>
          <cell r="CP567">
            <v>4996.4400000000005</v>
          </cell>
          <cell r="CQ567">
            <v>0.34299999999999997</v>
          </cell>
          <cell r="CR567">
            <v>5147.3600000000006</v>
          </cell>
          <cell r="CS567">
            <v>0.34299999999999997</v>
          </cell>
        </row>
        <row r="568">
          <cell r="BW568" t="str">
            <v>FIXED EXPENSES</v>
          </cell>
        </row>
        <row r="569">
          <cell r="BW569" t="str">
            <v xml:space="preserve">  Property Taxes</v>
          </cell>
          <cell r="BX569">
            <v>256</v>
          </cell>
          <cell r="BY569">
            <v>2.5000000000000001E-2</v>
          </cell>
          <cell r="BZ569">
            <v>333</v>
          </cell>
          <cell r="CA569">
            <v>0.03</v>
          </cell>
          <cell r="CB569">
            <v>339</v>
          </cell>
          <cell r="CC569">
            <v>2.9000000000000001E-2</v>
          </cell>
          <cell r="CD569">
            <v>346</v>
          </cell>
          <cell r="CE569">
            <v>2.8000000000000001E-2</v>
          </cell>
          <cell r="CF569">
            <v>353</v>
          </cell>
          <cell r="CG569">
            <v>2.8000000000000001E-2</v>
          </cell>
          <cell r="CH569">
            <v>360</v>
          </cell>
          <cell r="CI569">
            <v>2.8000000000000001E-2</v>
          </cell>
          <cell r="CJ569">
            <v>367</v>
          </cell>
          <cell r="CK569">
            <v>2.8000000000000001E-2</v>
          </cell>
          <cell r="CL569">
            <v>375</v>
          </cell>
          <cell r="CM569">
            <v>2.7E-2</v>
          </cell>
          <cell r="CN569">
            <v>382</v>
          </cell>
          <cell r="CO569">
            <v>2.7E-2</v>
          </cell>
          <cell r="CP569">
            <v>390</v>
          </cell>
          <cell r="CQ569">
            <v>2.7E-2</v>
          </cell>
          <cell r="CR569">
            <v>398</v>
          </cell>
          <cell r="CS569">
            <v>2.7E-2</v>
          </cell>
        </row>
        <row r="570">
          <cell r="BW570" t="str">
            <v xml:space="preserve">  Insurance</v>
          </cell>
          <cell r="BX570">
            <v>36</v>
          </cell>
          <cell r="BY570">
            <v>3.0000000000000001E-3</v>
          </cell>
          <cell r="BZ570">
            <v>37</v>
          </cell>
          <cell r="CA570">
            <v>3.0000000000000001E-3</v>
          </cell>
          <cell r="CB570">
            <v>39</v>
          </cell>
          <cell r="CC570">
            <v>3.0000000000000001E-3</v>
          </cell>
          <cell r="CD570">
            <v>40</v>
          </cell>
          <cell r="CE570">
            <v>3.0000000000000001E-3</v>
          </cell>
          <cell r="CF570">
            <v>41</v>
          </cell>
          <cell r="CG570">
            <v>3.0000000000000001E-3</v>
          </cell>
          <cell r="CH570">
            <v>42</v>
          </cell>
          <cell r="CI570">
            <v>3.0000000000000001E-3</v>
          </cell>
          <cell r="CJ570">
            <v>43</v>
          </cell>
          <cell r="CK570">
            <v>3.0000000000000001E-3</v>
          </cell>
          <cell r="CL570">
            <v>45</v>
          </cell>
          <cell r="CM570">
            <v>3.0000000000000001E-3</v>
          </cell>
          <cell r="CN570">
            <v>46</v>
          </cell>
          <cell r="CO570">
            <v>3.0000000000000001E-3</v>
          </cell>
          <cell r="CP570">
            <v>47</v>
          </cell>
          <cell r="CQ570">
            <v>3.0000000000000001E-3</v>
          </cell>
          <cell r="CR570">
            <v>49</v>
          </cell>
          <cell r="CS570">
            <v>3.0000000000000001E-3</v>
          </cell>
        </row>
        <row r="571">
          <cell r="BW571" t="str">
            <v xml:space="preserve">  Capital Expenditures</v>
          </cell>
          <cell r="BX571">
            <v>1200</v>
          </cell>
          <cell r="BY571">
            <v>0.11559580001926596</v>
          </cell>
          <cell r="BZ571">
            <v>500</v>
          </cell>
          <cell r="CA571">
            <v>4.5101930362619523E-2</v>
          </cell>
          <cell r="CB571">
            <v>0</v>
          </cell>
          <cell r="CC571">
            <v>0</v>
          </cell>
          <cell r="CD571">
            <v>0</v>
          </cell>
          <cell r="CE571">
            <v>0</v>
          </cell>
          <cell r="CF571">
            <v>0</v>
          </cell>
          <cell r="CG571">
            <v>0</v>
          </cell>
          <cell r="CH571">
            <v>0</v>
          </cell>
          <cell r="CI571">
            <v>0</v>
          </cell>
          <cell r="CJ571">
            <v>0</v>
          </cell>
          <cell r="CK571">
            <v>0</v>
          </cell>
          <cell r="CL571">
            <v>0</v>
          </cell>
          <cell r="CM571">
            <v>0</v>
          </cell>
          <cell r="CN571">
            <v>0</v>
          </cell>
          <cell r="CO571">
            <v>0</v>
          </cell>
          <cell r="CP571">
            <v>0</v>
          </cell>
          <cell r="CQ571">
            <v>0</v>
          </cell>
          <cell r="CR571">
            <v>0</v>
          </cell>
          <cell r="CS571">
            <v>0</v>
          </cell>
        </row>
        <row r="572">
          <cell r="BW572" t="str">
            <v xml:space="preserve">  Reserve for Replacement</v>
          </cell>
          <cell r="BX572">
            <v>519</v>
          </cell>
          <cell r="BY572">
            <v>0.05</v>
          </cell>
          <cell r="BZ572">
            <v>554</v>
          </cell>
          <cell r="CA572">
            <v>0.05</v>
          </cell>
          <cell r="CB572">
            <v>584</v>
          </cell>
          <cell r="CC572">
            <v>0.05</v>
          </cell>
          <cell r="CD572">
            <v>609</v>
          </cell>
          <cell r="CE572">
            <v>0.05</v>
          </cell>
          <cell r="CF572">
            <v>628</v>
          </cell>
          <cell r="CG572">
            <v>0.05</v>
          </cell>
          <cell r="CH572">
            <v>517</v>
          </cell>
          <cell r="CI572">
            <v>0.04</v>
          </cell>
          <cell r="CJ572">
            <v>533</v>
          </cell>
          <cell r="CK572">
            <v>0.04</v>
          </cell>
          <cell r="CL572">
            <v>549</v>
          </cell>
          <cell r="CM572">
            <v>0.04</v>
          </cell>
          <cell r="CN572">
            <v>565</v>
          </cell>
          <cell r="CO572">
            <v>0.04</v>
          </cell>
          <cell r="CP572">
            <v>582</v>
          </cell>
          <cell r="CQ572">
            <v>0.04</v>
          </cell>
          <cell r="CR572">
            <v>600</v>
          </cell>
          <cell r="CS572">
            <v>0.04</v>
          </cell>
        </row>
        <row r="573">
          <cell r="BW573" t="str">
            <v xml:space="preserve">  Leased/Rental Equipment</v>
          </cell>
          <cell r="BX573">
            <v>28</v>
          </cell>
          <cell r="BY573">
            <v>3.0000000000000001E-3</v>
          </cell>
          <cell r="BZ573">
            <v>29</v>
          </cell>
          <cell r="CA573">
            <v>3.0000000000000001E-3</v>
          </cell>
          <cell r="CB573">
            <v>30</v>
          </cell>
          <cell r="CC573">
            <v>3.0000000000000001E-3</v>
          </cell>
          <cell r="CD573">
            <v>31</v>
          </cell>
          <cell r="CE573">
            <v>3.0000000000000001E-3</v>
          </cell>
          <cell r="CF573">
            <v>32</v>
          </cell>
          <cell r="CG573">
            <v>3.0000000000000001E-3</v>
          </cell>
          <cell r="CH573">
            <v>33</v>
          </cell>
          <cell r="CI573">
            <v>3.0000000000000001E-3</v>
          </cell>
          <cell r="CJ573">
            <v>34</v>
          </cell>
          <cell r="CK573">
            <v>3.0000000000000001E-3</v>
          </cell>
          <cell r="CL573">
            <v>35</v>
          </cell>
          <cell r="CM573">
            <v>3.0000000000000001E-3</v>
          </cell>
          <cell r="CN573">
            <v>36</v>
          </cell>
          <cell r="CO573">
            <v>3.0000000000000001E-3</v>
          </cell>
          <cell r="CP573">
            <v>37</v>
          </cell>
          <cell r="CQ573">
            <v>3.0000000000000001E-3</v>
          </cell>
          <cell r="CR573">
            <v>38</v>
          </cell>
          <cell r="CS573">
            <v>3.0000000000000001E-3</v>
          </cell>
        </row>
        <row r="574">
          <cell r="BW574" t="str">
            <v xml:space="preserve">     Total</v>
          </cell>
          <cell r="BX574">
            <v>2039</v>
          </cell>
          <cell r="BY574">
            <v>0.19659580001926596</v>
          </cell>
          <cell r="BZ574">
            <v>1453</v>
          </cell>
          <cell r="CA574">
            <v>0.13110193036261952</v>
          </cell>
          <cell r="CB574">
            <v>992</v>
          </cell>
          <cell r="CC574">
            <v>8.5000000000000006E-2</v>
          </cell>
          <cell r="CD574">
            <v>1026</v>
          </cell>
          <cell r="CE574">
            <v>8.4000000000000005E-2</v>
          </cell>
          <cell r="CF574">
            <v>1054</v>
          </cell>
          <cell r="CG574">
            <v>8.4000000000000005E-2</v>
          </cell>
          <cell r="CH574">
            <v>952</v>
          </cell>
          <cell r="CI574">
            <v>7.400000000000001E-2</v>
          </cell>
          <cell r="CJ574">
            <v>977</v>
          </cell>
          <cell r="CK574">
            <v>7.400000000000001E-2</v>
          </cell>
          <cell r="CL574">
            <v>1004</v>
          </cell>
          <cell r="CM574">
            <v>7.3000000000000009E-2</v>
          </cell>
          <cell r="CN574">
            <v>1029</v>
          </cell>
          <cell r="CO574">
            <v>7.3000000000000009E-2</v>
          </cell>
          <cell r="CP574">
            <v>1056</v>
          </cell>
          <cell r="CQ574">
            <v>7.3000000000000009E-2</v>
          </cell>
          <cell r="CR574">
            <v>1085</v>
          </cell>
          <cell r="CS574">
            <v>7.3000000000000009E-2</v>
          </cell>
        </row>
        <row r="575">
          <cell r="BW575" t="str">
            <v>NET OPERATING INCOME (3)</v>
          </cell>
          <cell r="BX575">
            <v>1197.5699999999997</v>
          </cell>
          <cell r="BY575">
            <v>0.11440419998073409</v>
          </cell>
          <cell r="BZ575">
            <v>2180.42</v>
          </cell>
          <cell r="CA575">
            <v>0.19589806963738049</v>
          </cell>
          <cell r="CB575">
            <v>2965.5699999999997</v>
          </cell>
          <cell r="CC575">
            <v>0.25499999999999995</v>
          </cell>
          <cell r="CD575">
            <v>3158.3899999999994</v>
          </cell>
          <cell r="CE575">
            <v>0.25899999999999995</v>
          </cell>
          <cell r="CF575">
            <v>3255.4400000000005</v>
          </cell>
          <cell r="CG575">
            <v>0.25899999999999995</v>
          </cell>
          <cell r="CH575">
            <v>3487.1000000000004</v>
          </cell>
          <cell r="CI575">
            <v>0.26899999999999996</v>
          </cell>
          <cell r="CJ575">
            <v>3596.49</v>
          </cell>
          <cell r="CK575">
            <v>0.26899999999999996</v>
          </cell>
          <cell r="CL575">
            <v>3706.49</v>
          </cell>
          <cell r="CM575">
            <v>0.26999999999999996</v>
          </cell>
          <cell r="CN575">
            <v>3822.13</v>
          </cell>
          <cell r="CO575">
            <v>0.26999999999999996</v>
          </cell>
          <cell r="CP575">
            <v>3940.4400000000005</v>
          </cell>
          <cell r="CQ575">
            <v>0.26999999999999996</v>
          </cell>
          <cell r="CR575">
            <v>4062.3600000000006</v>
          </cell>
          <cell r="CS575">
            <v>0.26999999999999996</v>
          </cell>
        </row>
        <row r="576">
          <cell r="BW576" t="str">
            <v>Notes</v>
          </cell>
        </row>
        <row r="577">
          <cell r="BW577" t="str">
            <v>(1) Represents a fiscal year beginning April 1.</v>
          </cell>
        </row>
        <row r="578">
          <cell r="BW578" t="str">
            <v>(2) Departmental expense ratios are expressed as a percentage of their respective departmental revenues, and therefore will not total</v>
          </cell>
        </row>
        <row r="579">
          <cell r="BW579" t="str">
            <v>(3) Income before other deductions such debt service, interest, depreciation, amortization, and income taxes</v>
          </cell>
        </row>
        <row r="580">
          <cell r="BW580" t="str">
            <v>Source: Pinnacle Advisory Group</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D3530-8F46-4DC5-83B7-3B2BE87FCE04}">
  <sheetPr codeName="Sheet1">
    <tabColor theme="3"/>
  </sheetPr>
  <dimension ref="A1:AK500"/>
  <sheetViews>
    <sheetView view="pageBreakPreview" zoomScale="70" zoomScaleNormal="80" zoomScaleSheetLayoutView="70" workbookViewId="0">
      <pane xSplit="21" ySplit="5" topLeftCell="V6" activePane="bottomRight" state="frozen"/>
      <selection pane="topRight" activeCell="V1" sqref="V1"/>
      <selection pane="bottomLeft" activeCell="A6" sqref="A6"/>
      <selection pane="bottomRight" activeCell="E405" sqref="E405"/>
    </sheetView>
  </sheetViews>
  <sheetFormatPr baseColWidth="10" defaultColWidth="8.83203125" defaultRowHeight="15"/>
  <cols>
    <col min="1" max="1" width="5" style="174" customWidth="1"/>
    <col min="2" max="2" width="4" style="173" customWidth="1"/>
    <col min="3" max="3" width="2.83203125" style="172" customWidth="1"/>
    <col min="4" max="4" width="18.83203125" style="171" customWidth="1"/>
    <col min="5" max="5" width="28.6640625" style="171" customWidth="1"/>
    <col min="6" max="7" width="14.5" style="346" customWidth="1"/>
    <col min="8" max="8" width="10.83203125" style="347" customWidth="1"/>
    <col min="9" max="11" width="10.83203125" style="171" customWidth="1"/>
    <col min="12" max="12" width="4.5" style="171" customWidth="1"/>
    <col min="13" max="13" width="74.83203125" style="171" customWidth="1"/>
    <col min="14" max="14" width="7.83203125" style="171" customWidth="1"/>
    <col min="15" max="16" width="8.83203125" style="171" hidden="1" customWidth="1"/>
    <col min="17" max="17" width="9.1640625" style="171" hidden="1" customWidth="1"/>
    <col min="18" max="18" width="13.1640625" style="171" hidden="1" customWidth="1"/>
    <col min="19" max="19" width="9.5" style="171" customWidth="1"/>
    <col min="20" max="20" width="16.5" style="215" customWidth="1"/>
    <col min="21" max="21" width="33.1640625" style="322" customWidth="1"/>
    <col min="22" max="22" width="6.5" style="343" customWidth="1"/>
    <col min="23" max="23" width="15.83203125" style="343" bestFit="1" customWidth="1"/>
    <col min="24" max="24" width="19.5" style="343" bestFit="1" customWidth="1"/>
    <col min="25" max="25" width="15.1640625" style="343" bestFit="1" customWidth="1"/>
    <col min="26" max="26" width="14" style="343" bestFit="1" customWidth="1"/>
    <col min="27" max="27" width="18" style="343" bestFit="1" customWidth="1"/>
    <col min="28" max="28" width="7.5" style="343" customWidth="1"/>
    <col min="29" max="29" width="2.5" style="343" customWidth="1"/>
    <col min="30" max="31" width="12.1640625" style="343" customWidth="1"/>
    <col min="32" max="32" width="12.5" style="343" customWidth="1"/>
    <col min="33" max="33" width="10.83203125" style="343" customWidth="1"/>
    <col min="34" max="36" width="8.83203125" style="171"/>
    <col min="37" max="37" width="10.1640625" style="171" customWidth="1"/>
    <col min="38" max="16384" width="8.83203125" style="171"/>
  </cols>
  <sheetData>
    <row r="1" spans="1:37" ht="30" customHeight="1">
      <c r="A1" s="245" t="s">
        <v>790</v>
      </c>
      <c r="B1" s="244"/>
      <c r="R1" s="243"/>
      <c r="S1" s="243"/>
      <c r="T1" s="247"/>
      <c r="U1" s="326"/>
      <c r="V1" s="331">
        <v>2</v>
      </c>
      <c r="W1" s="331">
        <v>3</v>
      </c>
      <c r="X1" s="331">
        <v>4</v>
      </c>
      <c r="Y1" s="331">
        <v>5</v>
      </c>
      <c r="Z1" s="331">
        <v>6</v>
      </c>
      <c r="AA1" s="331">
        <v>7</v>
      </c>
      <c r="AB1" s="331">
        <v>8</v>
      </c>
      <c r="AC1" s="331">
        <v>9</v>
      </c>
      <c r="AD1" s="331">
        <v>10</v>
      </c>
      <c r="AE1" s="331">
        <v>11</v>
      </c>
      <c r="AF1" s="331">
        <v>12</v>
      </c>
      <c r="AG1" s="331">
        <v>13</v>
      </c>
    </row>
    <row r="2" spans="1:37" ht="33">
      <c r="A2" s="242" t="s">
        <v>788</v>
      </c>
      <c r="B2" s="241"/>
      <c r="D2" s="246" t="s">
        <v>842</v>
      </c>
      <c r="E2" s="175"/>
      <c r="R2" s="243"/>
      <c r="S2" s="240"/>
      <c r="T2" s="248"/>
      <c r="U2" s="327"/>
      <c r="V2" s="332"/>
      <c r="W2" s="332"/>
      <c r="X2" s="333" t="s">
        <v>745</v>
      </c>
      <c r="Y2" s="332"/>
      <c r="Z2" s="332"/>
      <c r="AA2" s="334" t="s">
        <v>775</v>
      </c>
      <c r="AB2" s="333" t="s">
        <v>785</v>
      </c>
      <c r="AC2" s="332"/>
      <c r="AD2" s="335">
        <v>43831</v>
      </c>
      <c r="AE2" s="335">
        <v>44197</v>
      </c>
      <c r="AF2" s="333" t="s">
        <v>730</v>
      </c>
      <c r="AG2" s="333" t="s">
        <v>785</v>
      </c>
      <c r="AH2" s="397" t="s">
        <v>787</v>
      </c>
      <c r="AI2" s="239"/>
      <c r="AJ2" s="239"/>
      <c r="AK2" s="239"/>
    </row>
    <row r="3" spans="1:37" ht="65" thickBot="1">
      <c r="A3" s="238" t="s">
        <v>789</v>
      </c>
      <c r="B3" s="244" t="s">
        <v>791</v>
      </c>
      <c r="D3" s="237"/>
      <c r="E3" s="237"/>
      <c r="F3" s="348"/>
      <c r="G3" s="348"/>
      <c r="H3" s="349"/>
      <c r="I3" s="237"/>
      <c r="J3" s="237"/>
      <c r="K3" s="237"/>
      <c r="L3" s="237"/>
      <c r="M3" s="237"/>
      <c r="R3" s="236"/>
      <c r="S3" s="235" t="s">
        <v>167</v>
      </c>
      <c r="T3" s="249" t="s">
        <v>201</v>
      </c>
      <c r="U3" s="328" t="s">
        <v>734</v>
      </c>
      <c r="V3" s="333" t="s">
        <v>783</v>
      </c>
      <c r="W3" s="333">
        <v>2018</v>
      </c>
      <c r="X3" s="336">
        <v>2019</v>
      </c>
      <c r="Y3" s="336">
        <v>2020</v>
      </c>
      <c r="Z3" s="336">
        <v>2021</v>
      </c>
      <c r="AA3" s="334" t="s">
        <v>726</v>
      </c>
      <c r="AB3" s="336" t="s">
        <v>781</v>
      </c>
      <c r="AC3" s="332"/>
      <c r="AD3" s="335">
        <v>43921</v>
      </c>
      <c r="AE3" s="335">
        <v>44286</v>
      </c>
      <c r="AF3" s="333" t="s">
        <v>743</v>
      </c>
      <c r="AG3" s="336" t="s">
        <v>781</v>
      </c>
    </row>
    <row r="4" spans="1:37" ht="16" thickTop="1">
      <c r="A4" s="245"/>
      <c r="B4" s="244"/>
      <c r="R4" s="234"/>
      <c r="S4" s="233"/>
      <c r="T4" s="250"/>
      <c r="U4" s="329"/>
      <c r="V4" s="337"/>
      <c r="W4" s="337"/>
      <c r="X4" s="337"/>
      <c r="Y4" s="337"/>
      <c r="Z4" s="337"/>
      <c r="AA4" s="337"/>
      <c r="AB4" s="337"/>
      <c r="AC4" s="337"/>
      <c r="AD4" s="332">
        <f>+YEAR(AD3)</f>
        <v>2020</v>
      </c>
      <c r="AE4" s="332">
        <f>+YEAR(AE3)</f>
        <v>2021</v>
      </c>
      <c r="AF4" s="337"/>
      <c r="AG4" s="337"/>
    </row>
    <row r="5" spans="1:37" s="176" customFormat="1" ht="25.25" customHeight="1">
      <c r="A5" s="232"/>
      <c r="B5" s="231"/>
      <c r="C5" s="230"/>
      <c r="D5" s="229" t="s">
        <v>797</v>
      </c>
      <c r="E5" s="228"/>
      <c r="F5" s="350"/>
      <c r="G5" s="350"/>
      <c r="H5" s="351"/>
      <c r="I5" s="227"/>
      <c r="J5" s="227"/>
      <c r="K5" s="227"/>
      <c r="L5" s="227"/>
      <c r="M5" s="227"/>
      <c r="R5" s="184"/>
      <c r="S5" s="226"/>
      <c r="T5" s="251"/>
      <c r="U5" s="327"/>
      <c r="V5" s="332"/>
      <c r="W5" s="332"/>
      <c r="X5" s="332"/>
      <c r="Y5" s="332"/>
      <c r="Z5" s="332"/>
      <c r="AA5" s="332"/>
      <c r="AB5" s="338"/>
      <c r="AC5" s="332"/>
      <c r="AD5" s="339" t="str">
        <f>+INDEX('Index List'!$D$3:$D$22,MATCH('Property Snapshots'!AD3,'Index List'!$G$3:$G$22))</f>
        <v>Q1</v>
      </c>
      <c r="AE5" s="339" t="str">
        <f>+INDEX('Index List'!$D$3:$D$22,MATCH('Property Snapshots'!AE3,'Index List'!$G$3:$G$22))</f>
        <v>Q1</v>
      </c>
      <c r="AF5" s="340"/>
      <c r="AG5" s="340"/>
    </row>
    <row r="6" spans="1:37" s="175" customFormat="1" ht="32">
      <c r="A6" s="225"/>
      <c r="B6" s="224"/>
      <c r="C6" s="223"/>
      <c r="D6" s="222"/>
      <c r="E6" s="221"/>
      <c r="F6" s="352" t="s">
        <v>770</v>
      </c>
      <c r="G6" s="352" t="s">
        <v>769</v>
      </c>
      <c r="H6" s="353" t="s">
        <v>725</v>
      </c>
      <c r="I6" s="220" t="s">
        <v>768</v>
      </c>
      <c r="J6" s="220" t="s">
        <v>767</v>
      </c>
      <c r="K6" s="220" t="s">
        <v>766</v>
      </c>
      <c r="L6" s="220"/>
      <c r="M6" s="220"/>
      <c r="T6" s="252"/>
      <c r="U6" s="330"/>
      <c r="V6" s="341"/>
      <c r="W6" s="341"/>
      <c r="X6" s="341"/>
      <c r="Y6" s="341"/>
      <c r="Z6" s="341"/>
      <c r="AA6" s="341"/>
      <c r="AB6" s="341"/>
      <c r="AC6" s="341"/>
      <c r="AD6" s="341"/>
      <c r="AE6" s="341"/>
      <c r="AF6" s="341"/>
      <c r="AG6" s="341"/>
    </row>
    <row r="7" spans="1:37" ht="16">
      <c r="A7" s="245"/>
      <c r="B7" s="244"/>
      <c r="D7" s="219" t="s">
        <v>765</v>
      </c>
      <c r="E7" s="219" t="s">
        <v>795</v>
      </c>
      <c r="F7" s="346">
        <v>15</v>
      </c>
      <c r="G7" s="346">
        <f>+COUNTIFS($S$7:$S$577,E7,$Y$7:$Y$577,"&gt;0")</f>
        <v>12</v>
      </c>
      <c r="H7" s="354">
        <f>+INDEX(Summary!$D$9:$D$23,MATCH('Property Snapshots'!E7,Summary!$B$9:$B$23,0))</f>
        <v>56387</v>
      </c>
      <c r="I7" s="218">
        <f>+INDEX(Summary!$E$9:$E$23,MATCH('Property Snapshots'!E7,Summary!$B$9:$B$23,0))</f>
        <v>56387</v>
      </c>
      <c r="J7" s="218">
        <f>+INDEX(Summary!$F$9:$F$23,MATCH('Property Snapshots'!E7,Summary!$B$9:$B$23,0))</f>
        <v>0</v>
      </c>
      <c r="K7" s="217">
        <f>+I7/H7</f>
        <v>1</v>
      </c>
      <c r="L7" s="217"/>
      <c r="R7" s="213"/>
      <c r="S7" s="216" t="str">
        <f>IFERROR(IF(T7="","",INDEX('Tenant Analysis (Sortable)'!$B$7:$B$144,MATCH('Property Snapshots'!$U7,'Tenant Analysis (Sortable)'!$D$7:$D$144,0))),"CHECK")</f>
        <v>Alpine</v>
      </c>
      <c r="T7" s="216" t="str">
        <f>IFERROR(IF(U7="","",INDEX('Tenant Analysis (Sortable)'!$C$7:$C$144,MATCH('Property Snapshots'!$U7,'Tenant Analysis (Sortable)'!$D$7:$D$144,0))),"CHECK")</f>
        <v>Personal Services</v>
      </c>
      <c r="U7" s="322" t="str" cm="1">
        <f t="array" ref="U7:U21">+_xlfn._xlws.FILTER('Tenant Analysis (Sortable)'!$D$7:$D$144,'Tenant Analysis (Sortable)'!$B$7:$B$144='Property Snapshots'!E7)</f>
        <v>BYUNG KWAN HONG and MI SOOK PARK dba Alpine Cleaners (cleaners)</v>
      </c>
      <c r="V7" s="323">
        <f>IF(U7="","",+VLOOKUP($U7,'Tenant Analysis (Sortable)'!$D$7:$O$144,V$1,FALSE))</f>
        <v>0</v>
      </c>
      <c r="W7" s="323">
        <f>IF(V7="","",+VLOOKUP($U7,'Tenant Analysis (Sortable)'!$D$7:$O$144,W$1,FALSE))</f>
        <v>229708.12</v>
      </c>
      <c r="X7" s="323">
        <f>IF(W7="","",+VLOOKUP($U7,'Tenant Analysis (Sortable)'!$D$7:$O$144,X$1,FALSE))</f>
        <v>240663.91999999998</v>
      </c>
      <c r="Y7" s="323">
        <f>IF(X7="","",+VLOOKUP($U7,'Tenant Analysis (Sortable)'!$D$7:$O$144,Y$1,FALSE))</f>
        <v>174998.96000000002</v>
      </c>
      <c r="Z7" s="323">
        <f>IF(Y7="","",+VLOOKUP($U7,'Tenant Analysis (Sortable)'!$D$7:$O$144,Z$1,FALSE))</f>
        <v>43245.759999999995</v>
      </c>
      <c r="AA7" s="324">
        <f>IF(Y7="","",+VLOOKUP($U7,'Tenant Analysis (Sortable)'!$D$7:$O$144,AA$1,FALSE))</f>
        <v>-0.27284920814054708</v>
      </c>
      <c r="AB7" s="323">
        <f>IF(AA7="","",+VLOOKUP($U7,'Tenant Analysis (Sortable)'!$D$7:$O$144,AB$1,FALSE))</f>
        <v>3</v>
      </c>
      <c r="AC7" s="342"/>
      <c r="AD7" s="323">
        <f>IF($AB7="","",+VLOOKUP($U7,'Tenant Analysis (Sortable)'!$D$7:$O$144,AD$1,FALSE))</f>
        <v>58348.87</v>
      </c>
      <c r="AE7" s="323">
        <f>IF($AB7="","",+VLOOKUP($U7,'Tenant Analysis (Sortable)'!$D$7:$O$144,AE$1,FALSE))</f>
        <v>43245.759999999995</v>
      </c>
      <c r="AF7" s="324">
        <f>IF(AE7="","",+VLOOKUP($U7,'Tenant Analysis (Sortable)'!$D$7:$P$144,AF$1,FALSE))</f>
        <v>-0.25884151655379112</v>
      </c>
      <c r="AG7" s="323">
        <f>+IF(AF7="","",+VLOOKUP($U7,'Tenant Analysis (Sortable)'!$D$7:$P$144,AG$1,FALSE))</f>
        <v>2</v>
      </c>
    </row>
    <row r="8" spans="1:37" ht="16">
      <c r="A8" s="245"/>
      <c r="B8" s="244"/>
      <c r="D8" s="219" t="s">
        <v>764</v>
      </c>
      <c r="E8" s="219" t="s">
        <v>794</v>
      </c>
      <c r="H8" s="355"/>
      <c r="I8" s="218"/>
      <c r="J8" s="214"/>
      <c r="K8" s="217"/>
      <c r="L8" s="217"/>
      <c r="R8" s="213"/>
      <c r="S8" s="216" t="str">
        <f>IFERROR(IF(T8="","",INDEX('Tenant Analysis (Sortable)'!$B$7:$B$144,MATCH('Property Snapshots'!$U8,'Tenant Analysis (Sortable)'!$D$7:$D$144,0))),"CHECK")</f>
        <v>Alpine</v>
      </c>
      <c r="T8" s="216" t="str">
        <f>IFERROR(IF(U8="","",INDEX('Tenant Analysis (Sortable)'!$C$7:$C$144,MATCH('Property Snapshots'!$U8,'Tenant Analysis (Sortable)'!$D$7:$D$144,0))),"CHECK")</f>
        <v>Restaurant</v>
      </c>
      <c r="U8" s="322" t="str">
        <v>La Carreta 1980, LLC (lacarr)</v>
      </c>
      <c r="V8" s="323">
        <f>IF(U8="","",+VLOOKUP($U8,'Tenant Analysis (Sortable)'!$D$7:$O$144,V$1,FALSE))</f>
        <v>0</v>
      </c>
      <c r="W8" s="323">
        <f>IF(V8="","",+VLOOKUP($U8,'Tenant Analysis (Sortable)'!$D$7:$O$144,W$1,FALSE))</f>
        <v>647679.62</v>
      </c>
      <c r="X8" s="323">
        <f>IF(W8="","",+VLOOKUP($U8,'Tenant Analysis (Sortable)'!$D$7:$O$144,X$1,FALSE))</f>
        <v>635855.45000000007</v>
      </c>
      <c r="Y8" s="323">
        <f>IF(X8="","",+VLOOKUP($U8,'Tenant Analysis (Sortable)'!$D$7:$O$144,Y$1,FALSE))</f>
        <v>466121.89999999997</v>
      </c>
      <c r="Z8" s="323">
        <f>IF(Y8="","",+VLOOKUP($U8,'Tenant Analysis (Sortable)'!$D$7:$O$144,Z$1,FALSE))</f>
        <v>125013.28</v>
      </c>
      <c r="AA8" s="324">
        <f>IF(Y8="","",+VLOOKUP($U8,'Tenant Analysis (Sortable)'!$D$7:$O$144,AA$1,FALSE))</f>
        <v>-0.26693732042400531</v>
      </c>
      <c r="AB8" s="323">
        <f>IF(AA8="","",+VLOOKUP($U8,'Tenant Analysis (Sortable)'!$D$7:$O$144,AB$1,FALSE))</f>
        <v>4</v>
      </c>
      <c r="AC8" s="342"/>
      <c r="AD8" s="323">
        <f>IF($AB8="","",+VLOOKUP($U8,'Tenant Analysis (Sortable)'!$D$7:$O$144,AD$1,FALSE))</f>
        <v>131258.22</v>
      </c>
      <c r="AE8" s="323">
        <f>IF($AB8="","",+VLOOKUP($U8,'Tenant Analysis (Sortable)'!$D$7:$O$144,AE$1,FALSE))</f>
        <v>125013.28</v>
      </c>
      <c r="AF8" s="324">
        <f>IF(AE8="","",+VLOOKUP($U8,'Tenant Analysis (Sortable)'!$D$7:$O$144,AF$1,FALSE))</f>
        <v>-4.7577515526265726E-2</v>
      </c>
      <c r="AG8" s="323">
        <f>+IF(AF8="","",+VLOOKUP($U8,'Tenant Analysis (Sortable)'!$D$7:$P$144,AG$1,FALSE))</f>
        <v>4</v>
      </c>
    </row>
    <row r="9" spans="1:37" ht="16">
      <c r="A9" s="245"/>
      <c r="B9" s="244"/>
      <c r="D9" s="219" t="s">
        <v>763</v>
      </c>
      <c r="E9" s="219" t="s">
        <v>838</v>
      </c>
      <c r="H9" s="355"/>
      <c r="I9" s="218"/>
      <c r="J9" s="214"/>
      <c r="K9" s="217"/>
      <c r="L9" s="217"/>
      <c r="R9" s="213"/>
      <c r="S9" s="216" t="str">
        <f>IFERROR(IF(T9="","",INDEX('Tenant Analysis (Sortable)'!$B$7:$B$144,MATCH('Property Snapshots'!$U9,'Tenant Analysis (Sortable)'!$D$7:$D$144,0))),"CHECK")</f>
        <v>Alpine</v>
      </c>
      <c r="T9" s="216" t="str">
        <f>IFERROR(IF(U9="","",INDEX('Tenant Analysis (Sortable)'!$C$7:$C$144,MATCH('Property Snapshots'!$U9,'Tenant Analysis (Sortable)'!$D$7:$D$144,0))),"CHECK")</f>
        <v>Restaurant</v>
      </c>
      <c r="U9" s="322" t="str">
        <v>Silvherc, Inc. dba Mediterraneo (medi)</v>
      </c>
      <c r="V9" s="323">
        <f>IF(U9="","",+VLOOKUP($U9,'Tenant Analysis (Sortable)'!$D$7:$O$144,V$1,FALSE))</f>
        <v>0</v>
      </c>
      <c r="W9" s="323">
        <f>IF(V9="","",+VLOOKUP($U9,'Tenant Analysis (Sortable)'!$D$7:$O$144,W$1,FALSE))</f>
        <v>1092594.1599999999</v>
      </c>
      <c r="X9" s="323">
        <f>IF(W9="","",+VLOOKUP($U9,'Tenant Analysis (Sortable)'!$D$7:$O$144,X$1,FALSE))</f>
        <v>1293254.43</v>
      </c>
      <c r="Y9" s="323">
        <f>IF(X9="","",+VLOOKUP($U9,'Tenant Analysis (Sortable)'!$D$7:$O$144,Y$1,FALSE))</f>
        <v>1350575.1800000002</v>
      </c>
      <c r="Z9" s="323">
        <f>IF(Y9="","",+VLOOKUP($U9,'Tenant Analysis (Sortable)'!$D$7:$O$144,Z$1,FALSE))</f>
        <v>476088.7</v>
      </c>
      <c r="AA9" s="324">
        <f>IF(Y9="","",+VLOOKUP($U9,'Tenant Analysis (Sortable)'!$D$7:$O$144,AA$1,FALSE))</f>
        <v>4.4322871563641376E-2</v>
      </c>
      <c r="AB9" s="323">
        <f>IF(AA9="","",+VLOOKUP($U9,'Tenant Analysis (Sortable)'!$D$7:$O$144,AB$1,FALSE))</f>
        <v>8</v>
      </c>
      <c r="AC9" s="342"/>
      <c r="AD9" s="323">
        <f>IF($AB9="","",+VLOOKUP($U9,'Tenant Analysis (Sortable)'!$D$7:$O$144,AD$1,FALSE))</f>
        <v>333042.63</v>
      </c>
      <c r="AE9" s="323">
        <f>IF($AB9="","",+VLOOKUP($U9,'Tenant Analysis (Sortable)'!$D$7:$O$144,AE$1,FALSE))</f>
        <v>476088.7</v>
      </c>
      <c r="AF9" s="324">
        <f>IF(AE9="","",+VLOOKUP($U9,'Tenant Analysis (Sortable)'!$D$7:$O$144,AF$1,FALSE))</f>
        <v>0.42951279240138118</v>
      </c>
      <c r="AG9" s="323">
        <f>+IF(AF9="","",+VLOOKUP($U9,'Tenant Analysis (Sortable)'!$D$7:$P$144,AG$1,FALSE))</f>
        <v>8</v>
      </c>
    </row>
    <row r="10" spans="1:37" ht="16">
      <c r="A10" s="245"/>
      <c r="B10" s="244"/>
      <c r="D10" s="212"/>
      <c r="E10" s="212"/>
      <c r="F10" s="356"/>
      <c r="G10" s="356"/>
      <c r="H10" s="357"/>
      <c r="I10" s="211"/>
      <c r="J10" s="182"/>
      <c r="K10" s="210"/>
      <c r="L10" s="209"/>
      <c r="M10" s="182"/>
      <c r="R10" s="213"/>
      <c r="S10" s="216" t="str">
        <f>IFERROR(IF(T10="","",INDEX('Tenant Analysis (Sortable)'!$B$7:$B$144,MATCH('Property Snapshots'!$U10,'Tenant Analysis (Sortable)'!$D$7:$D$144,0))),"CHECK")</f>
        <v>Alpine</v>
      </c>
      <c r="T10" s="216" t="str">
        <f>IFERROR(IF(U10="","",INDEX('Tenant Analysis (Sortable)'!$C$7:$C$144,MATCH('Property Snapshots'!$U10,'Tenant Analysis (Sortable)'!$D$7:$D$144,0))),"CHECK")</f>
        <v>Specialty Food</v>
      </c>
      <c r="U10" s="322" t="str">
        <v>Chuong Huu Trieu dba Alpine Sushi (nancyk)</v>
      </c>
      <c r="V10" s="323">
        <f>IF(U10="","",+VLOOKUP($U10,'Tenant Analysis (Sortable)'!$D$7:$O$144,V$1,FALSE))</f>
        <v>0</v>
      </c>
      <c r="W10" s="323">
        <f>IF(V10="","",+VLOOKUP($U10,'Tenant Analysis (Sortable)'!$D$7:$O$144,W$1,FALSE))</f>
        <v>778025</v>
      </c>
      <c r="X10" s="323">
        <f>IF(W10="","",+VLOOKUP($U10,'Tenant Analysis (Sortable)'!$D$7:$O$144,X$1,FALSE))</f>
        <v>798882</v>
      </c>
      <c r="Y10" s="323">
        <f>IF(X10="","",+VLOOKUP($U10,'Tenant Analysis (Sortable)'!$D$7:$O$144,Y$1,FALSE))</f>
        <v>810046</v>
      </c>
      <c r="Z10" s="323">
        <f>IF(Y10="","",+VLOOKUP($U10,'Tenant Analysis (Sortable)'!$D$7:$O$144,Z$1,FALSE))</f>
        <v>223184</v>
      </c>
      <c r="AA10" s="324">
        <f>IF(Y10="","",+VLOOKUP($U10,'Tenant Analysis (Sortable)'!$D$7:$O$144,AA$1,FALSE))</f>
        <v>1.3974529404843268E-2</v>
      </c>
      <c r="AB10" s="323">
        <f>IF(AA10="","",+VLOOKUP($U10,'Tenant Analysis (Sortable)'!$D$7:$O$144,AB$1,FALSE))</f>
        <v>7</v>
      </c>
      <c r="AC10" s="342"/>
      <c r="AD10" s="323">
        <f>IF($AB10="","",+VLOOKUP($U10,'Tenant Analysis (Sortable)'!$D$7:$O$144,AD$1,FALSE))</f>
        <v>199366</v>
      </c>
      <c r="AE10" s="323">
        <f>IF($AB10="","",+VLOOKUP($U10,'Tenant Analysis (Sortable)'!$D$7:$O$144,AE$1,FALSE))</f>
        <v>223184</v>
      </c>
      <c r="AF10" s="324">
        <f>IF(AE10="","",+VLOOKUP($U10,'Tenant Analysis (Sortable)'!$D$7:$O$144,AF$1,FALSE))</f>
        <v>0.11946871582917849</v>
      </c>
      <c r="AG10" s="323">
        <f>+IF(AF10="","",+VLOOKUP($U10,'Tenant Analysis (Sortable)'!$D$7:$P$144,AG$1,FALSE))</f>
        <v>6</v>
      </c>
    </row>
    <row r="11" spans="1:37">
      <c r="A11" s="245"/>
      <c r="B11" s="244"/>
      <c r="C11" s="208"/>
      <c r="D11" s="207" t="s">
        <v>762</v>
      </c>
      <c r="E11" s="228"/>
      <c r="F11" s="358"/>
      <c r="G11" s="358"/>
      <c r="H11" s="359"/>
      <c r="I11" s="228"/>
      <c r="J11" s="228"/>
      <c r="K11" s="228"/>
      <c r="L11" s="207"/>
      <c r="M11" s="207"/>
      <c r="N11" s="170"/>
      <c r="O11" s="170"/>
      <c r="P11" s="170"/>
      <c r="Q11" s="170"/>
      <c r="R11" s="213"/>
      <c r="S11" s="216" t="str">
        <f>IFERROR(IF(T11="","",INDEX('Tenant Analysis (Sortable)'!$B$7:$B$144,MATCH('Property Snapshots'!$U11,'Tenant Analysis (Sortable)'!$D$7:$D$144,0))),"CHECK")</f>
        <v>Alpine</v>
      </c>
      <c r="T11" s="216" t="str">
        <f>IFERROR(IF(U11="","",INDEX('Tenant Analysis (Sortable)'!$C$7:$C$144,MATCH('Property Snapshots'!$U11,'Tenant Analysis (Sortable)'!$D$7:$D$144,0))),"")</f>
        <v>Apparel Sales</v>
      </c>
      <c r="U11" s="322" t="str">
        <v>xLeah Neal and Tracy Giles (neal)</v>
      </c>
      <c r="V11" s="323" t="str">
        <f>IF(U11="","",+VLOOKUP($U11,'Tenant Analysis (Sortable)'!$D$7:$O$144,V$1,FALSE))</f>
        <v>Out</v>
      </c>
      <c r="W11" s="323">
        <f>IF(V11="","",+VLOOKUP($U11,'Tenant Analysis (Sortable)'!$D$7:$O$144,W$1,FALSE))</f>
        <v>124722.93</v>
      </c>
      <c r="X11" s="323">
        <f>IF(W11="","",+VLOOKUP($U11,'Tenant Analysis (Sortable)'!$D$7:$O$144,X$1,FALSE))</f>
        <v>22438.639999999999</v>
      </c>
      <c r="Y11" s="323">
        <f>IF(X11="","",+VLOOKUP($U11,'Tenant Analysis (Sortable)'!$D$7:$O$144,Y$1,FALSE))</f>
        <v>0</v>
      </c>
      <c r="Z11" s="323">
        <f>IF(Y11="","",+VLOOKUP($U11,'Tenant Analysis (Sortable)'!$D$7:$O$144,Z$1,FALSE))</f>
        <v>0</v>
      </c>
      <c r="AA11" s="324">
        <f>IF(Y11="","",+VLOOKUP($U11,'Tenant Analysis (Sortable)'!$D$7:$O$144,AA$1,FALSE))</f>
        <v>99</v>
      </c>
      <c r="AB11" s="323">
        <f>IF(AA11="","",+VLOOKUP($U11,'Tenant Analysis (Sortable)'!$D$7:$O$144,AB$1,FALSE))</f>
        <v>0</v>
      </c>
      <c r="AC11" s="342"/>
      <c r="AD11" s="323">
        <f>IF($AB11="","",+VLOOKUP($U11,'Tenant Analysis (Sortable)'!$D$7:$O$144,AD$1,FALSE))</f>
        <v>0</v>
      </c>
      <c r="AE11" s="323">
        <f>IF($AB11="","",+VLOOKUP($U11,'Tenant Analysis (Sortable)'!$D$7:$O$144,AE$1,FALSE))</f>
        <v>0</v>
      </c>
      <c r="AF11" s="324">
        <f>IF(AE11="","",+VLOOKUP($U11,'Tenant Analysis (Sortable)'!$D$7:$O$144,AF$1,FALSE))</f>
        <v>99</v>
      </c>
      <c r="AG11" s="323">
        <f>+IF(AF11="","",+VLOOKUP($U11,'Tenant Analysis (Sortable)'!$D$7:$P$144,AG$1,FALSE))</f>
        <v>0</v>
      </c>
    </row>
    <row r="12" spans="1:37">
      <c r="A12" s="225"/>
      <c r="B12" s="224"/>
      <c r="C12" s="206"/>
      <c r="D12" s="205"/>
      <c r="E12" s="205"/>
      <c r="F12" s="360">
        <f>+$AD$4</f>
        <v>2020</v>
      </c>
      <c r="G12" s="360">
        <f>+$AE$4</f>
        <v>2021</v>
      </c>
      <c r="H12" s="361" t="s">
        <v>727</v>
      </c>
      <c r="I12" s="204"/>
      <c r="J12" s="204"/>
      <c r="K12" s="204"/>
      <c r="L12" s="204"/>
      <c r="M12" s="204"/>
      <c r="N12" s="203"/>
      <c r="O12" s="203"/>
      <c r="P12" s="203"/>
      <c r="Q12" s="203"/>
      <c r="R12" s="213"/>
      <c r="S12" s="216" t="str">
        <f>IFERROR(IF(T12="","",INDEX('Tenant Analysis (Sortable)'!$B$7:$B$144,MATCH('Property Snapshots'!$U12,'Tenant Analysis (Sortable)'!$D$7:$D$144,0))),"CHECK")</f>
        <v>Alpine</v>
      </c>
      <c r="T12" s="216" t="str">
        <f>IFERROR(IF(U12="","",INDEX('Tenant Analysis (Sortable)'!$C$7:$C$144,MATCH('Property Snapshots'!$U12,'Tenant Analysis (Sortable)'!$D$7:$D$144,0))),"CHECK")</f>
        <v xml:space="preserve">Grocery </v>
      </c>
      <c r="U12" s="322" t="str">
        <v>Shemran, Inc. dba Barons Market (t0024066)</v>
      </c>
      <c r="V12" s="323">
        <f>IF(U12="","",+VLOOKUP($U12,'Tenant Analysis (Sortable)'!$D$7:$O$144,V$1,FALSE))</f>
        <v>0</v>
      </c>
      <c r="W12" s="323">
        <f>IF(V12="","",+VLOOKUP($U12,'Tenant Analysis (Sortable)'!$D$7:$O$144,W$1,FALSE))</f>
        <v>8493273.7100000009</v>
      </c>
      <c r="X12" s="323">
        <f>IF(W12="","",+VLOOKUP($U12,'Tenant Analysis (Sortable)'!$D$7:$O$144,X$1,FALSE))</f>
        <v>8456460.6699999999</v>
      </c>
      <c r="Y12" s="323">
        <f>IF(X12="","",+VLOOKUP($U12,'Tenant Analysis (Sortable)'!$D$7:$O$144,Y$1,FALSE))</f>
        <v>10466705.33</v>
      </c>
      <c r="Z12" s="323">
        <f>IF(Y12="","",+VLOOKUP($U12,'Tenant Analysis (Sortable)'!$D$7:$O$144,Z$1,FALSE))</f>
        <v>3340122.15</v>
      </c>
      <c r="AA12" s="324">
        <f>IF(Y12="","",+VLOOKUP($U12,'Tenant Analysis (Sortable)'!$D$7:$O$144,AA$1,FALSE))</f>
        <v>0.23771702352161478</v>
      </c>
      <c r="AB12" s="323">
        <f>IF(AA12="","",+VLOOKUP($U12,'Tenant Analysis (Sortable)'!$D$7:$O$144,AB$1,FALSE))</f>
        <v>9</v>
      </c>
      <c r="AC12" s="342"/>
      <c r="AD12" s="323">
        <f>IF($AB12="","",+VLOOKUP($U12,'Tenant Analysis (Sortable)'!$D$7:$O$144,AD$1,FALSE))</f>
        <v>2508664.71</v>
      </c>
      <c r="AE12" s="323">
        <f>IF($AB12="","",+VLOOKUP($U12,'Tenant Analysis (Sortable)'!$D$7:$O$144,AE$1,FALSE))</f>
        <v>2520178.0099999998</v>
      </c>
      <c r="AF12" s="324">
        <f>IF(AE12="","",+VLOOKUP($U12,'Tenant Analysis (Sortable)'!$D$7:$O$144,AF$1,FALSE))</f>
        <v>4.5894136247485277E-3</v>
      </c>
      <c r="AG12" s="323">
        <f>+IF(AF12="","",+VLOOKUP($U12,'Tenant Analysis (Sortable)'!$D$7:$P$144,AG$1,FALSE))</f>
        <v>5</v>
      </c>
    </row>
    <row r="13" spans="1:37" s="175" customFormat="1" ht="16">
      <c r="A13" s="225"/>
      <c r="B13" s="224"/>
      <c r="C13" s="206"/>
      <c r="D13" s="221"/>
      <c r="E13" s="221"/>
      <c r="F13" s="352" t="str">
        <f>+$AD$5</f>
        <v>Q1</v>
      </c>
      <c r="G13" s="352" t="str">
        <f>+$AE$5</f>
        <v>Q1</v>
      </c>
      <c r="H13" s="353" t="s">
        <v>733</v>
      </c>
      <c r="I13" s="220"/>
      <c r="J13" s="202" t="s">
        <v>796</v>
      </c>
      <c r="K13" s="220"/>
      <c r="L13" s="220"/>
      <c r="M13" s="220"/>
      <c r="N13" s="203"/>
      <c r="O13" s="203"/>
      <c r="P13" s="203"/>
      <c r="Q13" s="203"/>
      <c r="R13" s="213"/>
      <c r="S13" s="216" t="str">
        <f>IFERROR(IF(T13="","",INDEX('Tenant Analysis (Sortable)'!$B$7:$B$144,MATCH('Property Snapshots'!$U13,'Tenant Analysis (Sortable)'!$D$7:$D$144,0))),"CHECK")</f>
        <v>Alpine</v>
      </c>
      <c r="T13" s="216" t="str">
        <f>IFERROR(IF(U13="","",INDEX('Tenant Analysis (Sortable)'!$C$7:$C$144,MATCH('Property Snapshots'!$U13,'Tenant Analysis (Sortable)'!$D$7:$D$144,0))),"CHECK")</f>
        <v>Specialty Food</v>
      </c>
      <c r="U13" s="322" t="str">
        <v>WC IPA, LLC dba Alpine Beer Company (t0032602)</v>
      </c>
      <c r="V13" s="323">
        <f>IF(U13="","",+VLOOKUP($U13,'Tenant Analysis (Sortable)'!$D$7:$O$144,V$1,FALSE))</f>
        <v>0</v>
      </c>
      <c r="W13" s="323">
        <f>IF(V13="","",+VLOOKUP($U13,'Tenant Analysis (Sortable)'!$D$7:$O$144,W$1,FALSE))</f>
        <v>1541242</v>
      </c>
      <c r="X13" s="323">
        <f>IF(W13="","",+VLOOKUP($U13,'Tenant Analysis (Sortable)'!$D$7:$O$144,X$1,FALSE))</f>
        <v>1376898</v>
      </c>
      <c r="Y13" s="323">
        <f>IF(X13="","",+VLOOKUP($U13,'Tenant Analysis (Sortable)'!$D$7:$O$144,Y$1,FALSE))</f>
        <v>361481.51999999996</v>
      </c>
      <c r="Z13" s="323">
        <f>IF(Y13="","",+VLOOKUP($U13,'Tenant Analysis (Sortable)'!$D$7:$O$144,Z$1,FALSE))</f>
        <v>180679.38</v>
      </c>
      <c r="AA13" s="324">
        <f>IF(Y13="","",+VLOOKUP($U13,'Tenant Analysis (Sortable)'!$D$7:$O$144,AA$1,FALSE))</f>
        <v>-0.73746674045572003</v>
      </c>
      <c r="AB13" s="323">
        <f>IF(AA13="","",+VLOOKUP($U13,'Tenant Analysis (Sortable)'!$D$7:$O$144,AB$1,FALSE))</f>
        <v>1</v>
      </c>
      <c r="AC13" s="342"/>
      <c r="AD13" s="323">
        <f>IF($AB13="","",+VLOOKUP($U13,'Tenant Analysis (Sortable)'!$D$7:$O$144,AD$1,FALSE))</f>
        <v>242263</v>
      </c>
      <c r="AE13" s="323">
        <f>IF($AB13="","",+VLOOKUP($U13,'Tenant Analysis (Sortable)'!$D$7:$O$144,AE$1,FALSE))</f>
        <v>180679.38</v>
      </c>
      <c r="AF13" s="324">
        <f>IF(AE13="","",+VLOOKUP($U13,'Tenant Analysis (Sortable)'!$D$7:$O$144,AF$1,FALSE))</f>
        <v>-0.25420150827819349</v>
      </c>
      <c r="AG13" s="323">
        <f>+IF(AF13="","",+VLOOKUP($U13,'Tenant Analysis (Sortable)'!$D$7:$P$144,AG$1,FALSE))</f>
        <v>3</v>
      </c>
      <c r="AH13" s="171"/>
    </row>
    <row r="14" spans="1:37" s="175" customFormat="1">
      <c r="A14" s="245" t="str">
        <f>+E7</f>
        <v>ALPINE</v>
      </c>
      <c r="B14" s="244"/>
      <c r="C14" s="172"/>
      <c r="D14" s="181" t="s">
        <v>189</v>
      </c>
      <c r="E14" s="171"/>
      <c r="F14" s="362">
        <f t="shared" ref="F14:G20" si="0">SUMIFS(AD$7:AD$486,$T$7:$T$486,$D14,$S$7:$S$486,$A14)</f>
        <v>82540.45</v>
      </c>
      <c r="G14" s="362">
        <f t="shared" si="0"/>
        <v>50065.399999999994</v>
      </c>
      <c r="H14" s="363">
        <f>IFERROR(IF(G14=0,0,(G14-F14)/F14),0)</f>
        <v>-0.39344406288068462</v>
      </c>
      <c r="I14" s="211"/>
      <c r="J14" s="402" t="s">
        <v>885</v>
      </c>
      <c r="K14" s="401"/>
      <c r="L14" s="401"/>
      <c r="M14" s="401"/>
      <c r="N14" s="203"/>
      <c r="O14" s="203"/>
      <c r="P14" s="203"/>
      <c r="Q14" s="203"/>
      <c r="R14" s="213"/>
      <c r="S14" s="216" t="str">
        <f>IFERROR(IF(T14="","",INDEX('Tenant Analysis (Sortable)'!$B$7:$B$144,MATCH('Property Snapshots'!$U14,'Tenant Analysis (Sortable)'!$D$7:$D$144,0))),"CHECK")</f>
        <v>Alpine</v>
      </c>
      <c r="T14" s="216" t="str">
        <f>IFERROR(IF(U14="","",INDEX('Tenant Analysis (Sortable)'!$C$7:$C$144,MATCH('Property Snapshots'!$U14,'Tenant Analysis (Sortable)'!$D$7:$D$144,0))),"CHECK")</f>
        <v>Specialty Food</v>
      </c>
      <c r="U14" s="322" t="str">
        <v>Hope, Craft Fruiteria &amp; Superfoods Lounge, LLC (t0042189)</v>
      </c>
      <c r="V14" s="323">
        <f>IF(U14="","",+VLOOKUP($U14,'Tenant Analysis (Sortable)'!$D$7:$O$144,V$1,FALSE))</f>
        <v>0</v>
      </c>
      <c r="W14" s="323">
        <f>IF(V14="","",+VLOOKUP($U14,'Tenant Analysis (Sortable)'!$D$7:$O$144,W$1,FALSE))</f>
        <v>128314.69</v>
      </c>
      <c r="X14" s="323">
        <f>IF(W14="","",+VLOOKUP($U14,'Tenant Analysis (Sortable)'!$D$7:$O$144,X$1,FALSE))</f>
        <v>111085.26999999999</v>
      </c>
      <c r="Y14" s="323">
        <f>IF(X14="","",+VLOOKUP($U14,'Tenant Analysis (Sortable)'!$D$7:$O$144,Y$1,FALSE))</f>
        <v>0</v>
      </c>
      <c r="Z14" s="323">
        <f>IF(Y14="","",+VLOOKUP($U14,'Tenant Analysis (Sortable)'!$D$7:$O$144,Z$1,FALSE))</f>
        <v>0</v>
      </c>
      <c r="AA14" s="324">
        <f>IF(Y14="","",+VLOOKUP($U14,'Tenant Analysis (Sortable)'!$D$7:$O$144,AA$1,FALSE))</f>
        <v>99</v>
      </c>
      <c r="AB14" s="323">
        <f>IF(AA14="","",+VLOOKUP($U14,'Tenant Analysis (Sortable)'!$D$7:$O$144,AB$1,FALSE))</f>
        <v>12</v>
      </c>
      <c r="AC14" s="342"/>
      <c r="AD14" s="323">
        <f>IF($AB14="","",+VLOOKUP($U14,'Tenant Analysis (Sortable)'!$D$7:$O$144,AD$1,FALSE))</f>
        <v>0</v>
      </c>
      <c r="AE14" s="323">
        <f>IF($AB14="","",+VLOOKUP($U14,'Tenant Analysis (Sortable)'!$D$7:$O$144,AE$1,FALSE))</f>
        <v>0</v>
      </c>
      <c r="AF14" s="324">
        <f>IF(AE14="","",+VLOOKUP($U14,'Tenant Analysis (Sortable)'!$D$7:$O$144,AF$1,FALSE))</f>
        <v>99</v>
      </c>
      <c r="AG14" s="323">
        <f>+IF(AF14="","",+VLOOKUP($U14,'Tenant Analysis (Sortable)'!$D$7:$P$144,AG$1,FALSE))</f>
        <v>0</v>
      </c>
    </row>
    <row r="15" spans="1:37">
      <c r="A15" s="245" t="str">
        <f>+A14</f>
        <v>ALPINE</v>
      </c>
      <c r="B15" s="244"/>
      <c r="D15" s="181" t="s">
        <v>187</v>
      </c>
      <c r="F15" s="362">
        <f t="shared" si="0"/>
        <v>441629</v>
      </c>
      <c r="G15" s="362">
        <f t="shared" si="0"/>
        <v>403863.38</v>
      </c>
      <c r="H15" s="363">
        <f>IFERROR(IF(G15=0,0,(G15-F15)/F15),0)</f>
        <v>-8.5514357073471159E-2</v>
      </c>
      <c r="I15" s="211"/>
      <c r="J15" s="401"/>
      <c r="K15" s="401"/>
      <c r="L15" s="401"/>
      <c r="M15" s="401"/>
      <c r="N15" s="170"/>
      <c r="O15" s="170"/>
      <c r="P15" s="170"/>
      <c r="Q15" s="170"/>
      <c r="R15" s="213"/>
      <c r="S15" s="216" t="str">
        <f>IFERROR(IF(T15="","",INDEX('Tenant Analysis (Sortable)'!$B$7:$B$144,MATCH('Property Snapshots'!$U15,'Tenant Analysis (Sortable)'!$D$7:$D$144,0))),"CHECK")</f>
        <v>Alpine</v>
      </c>
      <c r="T15" s="216" t="str">
        <f>IFERROR(IF(U15="","",INDEX('Tenant Analysis (Sortable)'!$C$7:$C$144,MATCH('Property Snapshots'!$U15,'Tenant Analysis (Sortable)'!$D$7:$D$144,0))),"CHECK")</f>
        <v>Retail</v>
      </c>
      <c r="U15" s="322" t="str">
        <v>Kahoots, Inc. (t0045209)</v>
      </c>
      <c r="V15" s="323">
        <f>IF(U15="","",+VLOOKUP($U15,'Tenant Analysis (Sortable)'!$D$7:$O$144,V$1,FALSE))</f>
        <v>0</v>
      </c>
      <c r="W15" s="323">
        <f>IF(V15="","",+VLOOKUP($U15,'Tenant Analysis (Sortable)'!$D$7:$O$144,W$1,FALSE))</f>
        <v>1175161</v>
      </c>
      <c r="X15" s="323">
        <f>IF(W15="","",+VLOOKUP($U15,'Tenant Analysis (Sortable)'!$D$7:$O$144,X$1,FALSE))</f>
        <v>1418084</v>
      </c>
      <c r="Y15" s="323">
        <f>IF(X15="","",+VLOOKUP($U15,'Tenant Analysis (Sortable)'!$D$7:$O$144,Y$1,FALSE))</f>
        <v>1788377</v>
      </c>
      <c r="Z15" s="323">
        <f>IF(Y15="","",+VLOOKUP($U15,'Tenant Analysis (Sortable)'!$D$7:$O$144,Z$1,FALSE))</f>
        <v>0</v>
      </c>
      <c r="AA15" s="324">
        <f>IF(Y15="","",+VLOOKUP($U15,'Tenant Analysis (Sortable)'!$D$7:$O$144,AA$1,FALSE))</f>
        <v>0.26112204918749526</v>
      </c>
      <c r="AB15" s="323">
        <f>IF(AA15="","",+VLOOKUP($U15,'Tenant Analysis (Sortable)'!$D$7:$O$144,AB$1,FALSE))</f>
        <v>10</v>
      </c>
      <c r="AC15" s="342"/>
      <c r="AD15" s="323">
        <f>IF($AB15="","",+VLOOKUP($U15,'Tenant Analysis (Sortable)'!$D$7:$O$144,AD$1,FALSE))</f>
        <v>0</v>
      </c>
      <c r="AE15" s="323">
        <f>IF($AB15="","",+VLOOKUP($U15,'Tenant Analysis (Sortable)'!$D$7:$O$144,AE$1,FALSE))</f>
        <v>0</v>
      </c>
      <c r="AF15" s="324">
        <f>IF(AE15="","",+VLOOKUP($U15,'Tenant Analysis (Sortable)'!$D$7:$O$144,AF$1,FALSE))</f>
        <v>99</v>
      </c>
      <c r="AG15" s="323">
        <f>+IF(AF15="","",+VLOOKUP($U15,'Tenant Analysis (Sortable)'!$D$7:$P$144,AG$1,FALSE))</f>
        <v>0</v>
      </c>
    </row>
    <row r="16" spans="1:37">
      <c r="A16" s="245" t="str">
        <f t="shared" ref="A16:A20" si="1">+A15</f>
        <v>ALPINE</v>
      </c>
      <c r="B16" s="244"/>
      <c r="D16" s="181" t="s">
        <v>190</v>
      </c>
      <c r="F16" s="362">
        <f t="shared" si="0"/>
        <v>0</v>
      </c>
      <c r="G16" s="362">
        <f t="shared" si="0"/>
        <v>0</v>
      </c>
      <c r="H16" s="363">
        <f t="shared" ref="H16:H19" si="2">IFERROR(IF(G16=0,0,(G16-F16)/F16),0)</f>
        <v>0</v>
      </c>
      <c r="I16" s="211"/>
      <c r="J16" s="401"/>
      <c r="K16" s="401"/>
      <c r="L16" s="401"/>
      <c r="M16" s="401"/>
      <c r="N16" s="170"/>
      <c r="O16" s="170"/>
      <c r="P16" s="170"/>
      <c r="Q16" s="170"/>
      <c r="R16" s="213"/>
      <c r="S16" s="216" t="str">
        <f>IFERROR(IF(T16="","",INDEX('Tenant Analysis (Sortable)'!$B$7:$B$144,MATCH('Property Snapshots'!$U16,'Tenant Analysis (Sortable)'!$D$7:$D$144,0))),"CHECK")</f>
        <v>Alpine</v>
      </c>
      <c r="T16" s="216" t="str">
        <f>IFERROR(IF(U16="","",INDEX('Tenant Analysis (Sortable)'!$C$7:$C$144,MATCH('Property Snapshots'!$U16,'Tenant Analysis (Sortable)'!$D$7:$D$144,0))),"CHECK")</f>
        <v>Personal Services</v>
      </c>
      <c r="U16" s="322" t="str">
        <v>Studio B Salon (t0079621)</v>
      </c>
      <c r="V16" s="323" t="str">
        <f>IF(U16="","",+VLOOKUP($U16,'Tenant Analysis (Sortable)'!$D$7:$O$144,V$1,FALSE))</f>
        <v>Out</v>
      </c>
      <c r="W16" s="323">
        <f>IF(V16="","",+VLOOKUP($U16,'Tenant Analysis (Sortable)'!$D$7:$O$144,W$1,FALSE))</f>
        <v>66377.47</v>
      </c>
      <c r="X16" s="323">
        <f>IF(W16="","",+VLOOKUP($U16,'Tenant Analysis (Sortable)'!$D$7:$O$144,X$1,FALSE))</f>
        <v>61009.83</v>
      </c>
      <c r="Y16" s="323">
        <f>IF(X16="","",+VLOOKUP($U16,'Tenant Analysis (Sortable)'!$D$7:$O$144,Y$1,FALSE))</f>
        <v>18934.830000000002</v>
      </c>
      <c r="Z16" s="323">
        <f>IF(Y16="","",+VLOOKUP($U16,'Tenant Analysis (Sortable)'!$D$7:$O$144,Z$1,FALSE))</f>
        <v>0</v>
      </c>
      <c r="AA16" s="324">
        <f>IF(Y16="","",+VLOOKUP($U16,'Tenant Analysis (Sortable)'!$D$7:$O$144,AA$1,FALSE))</f>
        <v>99</v>
      </c>
      <c r="AB16" s="323">
        <f>IF(AA16="","",+VLOOKUP($U16,'Tenant Analysis (Sortable)'!$D$7:$O$144,AB$1,FALSE))</f>
        <v>0</v>
      </c>
      <c r="AC16" s="342"/>
      <c r="AD16" s="323">
        <f>IF($AB16="","",+VLOOKUP($U16,'Tenant Analysis (Sortable)'!$D$7:$O$144,AD$1,FALSE))</f>
        <v>13911.58</v>
      </c>
      <c r="AE16" s="323">
        <f>IF($AB16="","",+VLOOKUP($U16,'Tenant Analysis (Sortable)'!$D$7:$O$144,AE$1,FALSE))</f>
        <v>0</v>
      </c>
      <c r="AF16" s="324">
        <f>IF(AE16="","",+VLOOKUP($U16,'Tenant Analysis (Sortable)'!$D$7:$O$144,AF$1,FALSE))</f>
        <v>99</v>
      </c>
      <c r="AG16" s="323">
        <f>+IF(AF16="","",+VLOOKUP($U16,'Tenant Analysis (Sortable)'!$D$7:$P$144,AG$1,FALSE))</f>
        <v>0</v>
      </c>
    </row>
    <row r="17" spans="1:33">
      <c r="A17" s="245" t="str">
        <f t="shared" si="1"/>
        <v>ALPINE</v>
      </c>
      <c r="B17" s="244"/>
      <c r="D17" s="181" t="s">
        <v>186</v>
      </c>
      <c r="F17" s="362">
        <f t="shared" si="0"/>
        <v>464300.85</v>
      </c>
      <c r="G17" s="362">
        <f t="shared" si="0"/>
        <v>601101.98</v>
      </c>
      <c r="H17" s="363">
        <f t="shared" si="2"/>
        <v>0.29463898246147946</v>
      </c>
      <c r="I17" s="211"/>
      <c r="J17" s="401"/>
      <c r="K17" s="401"/>
      <c r="L17" s="401"/>
      <c r="M17" s="401"/>
      <c r="N17" s="170"/>
      <c r="O17" s="170"/>
      <c r="P17" s="170"/>
      <c r="Q17" s="170"/>
      <c r="R17" s="213"/>
      <c r="S17" s="216" t="str">
        <f>IFERROR(IF(T17="","",INDEX('Tenant Analysis (Sortable)'!$B$7:$B$144,MATCH('Property Snapshots'!$U17,'Tenant Analysis (Sortable)'!$D$7:$D$144,0))),"CHECK")</f>
        <v>Alpine</v>
      </c>
      <c r="T17" s="216" t="str">
        <f>IFERROR(IF(U17="","",INDEX('Tenant Analysis (Sortable)'!$C$7:$C$144,MATCH('Property Snapshots'!$U17,'Tenant Analysis (Sortable)'!$D$7:$D$144,0))),"CHECK")</f>
        <v>Automotive</v>
      </c>
      <c r="U17" s="322" t="str">
        <v>County Motor Parts, Co., Inc. dba NAPA (t0137365)</v>
      </c>
      <c r="V17" s="323">
        <f>IF(U17="","",+VLOOKUP($U17,'Tenant Analysis (Sortable)'!$D$7:$O$144,V$1,FALSE))</f>
        <v>0</v>
      </c>
      <c r="W17" s="323">
        <f>IF(V17="","",+VLOOKUP($U17,'Tenant Analysis (Sortable)'!$D$7:$O$144,W$1,FALSE))</f>
        <v>0</v>
      </c>
      <c r="X17" s="323">
        <f>IF(W17="","",+VLOOKUP($U17,'Tenant Analysis (Sortable)'!$D$7:$O$144,X$1,FALSE))</f>
        <v>0</v>
      </c>
      <c r="Y17" s="323">
        <f>IF(X17="","",+VLOOKUP($U17,'Tenant Analysis (Sortable)'!$D$7:$O$144,Y$1,FALSE))</f>
        <v>1227800.05</v>
      </c>
      <c r="Z17" s="323">
        <f>IF(Y17="","",+VLOOKUP($U17,'Tenant Analysis (Sortable)'!$D$7:$O$144,Z$1,FALSE))</f>
        <v>0</v>
      </c>
      <c r="AA17" s="324">
        <f>IF(Y17="","",+VLOOKUP($U17,'Tenant Analysis (Sortable)'!$D$7:$O$144,AA$1,FALSE))</f>
        <v>0</v>
      </c>
      <c r="AB17" s="323">
        <f>IF(AA17="","",+VLOOKUP($U17,'Tenant Analysis (Sortable)'!$D$7:$O$144,AB$1,FALSE))</f>
        <v>5</v>
      </c>
      <c r="AC17" s="342"/>
      <c r="AD17" s="323">
        <f>IF($AB17="","",+VLOOKUP($U17,'Tenant Analysis (Sortable)'!$D$7:$O$144,AD$1,FALSE))</f>
        <v>0</v>
      </c>
      <c r="AE17" s="323">
        <f>IF($AB17="","",+VLOOKUP($U17,'Tenant Analysis (Sortable)'!$D$7:$O$144,AE$1,FALSE))</f>
        <v>0</v>
      </c>
      <c r="AF17" s="324">
        <f>IF(AE17="","",+VLOOKUP($U17,'Tenant Analysis (Sortable)'!$D$7:$O$144,AF$1,FALSE))</f>
        <v>99</v>
      </c>
      <c r="AG17" s="323">
        <f>+IF(AF17="","",+VLOOKUP($U17,'Tenant Analysis (Sortable)'!$D$7:$P$144,AG$1,FALSE))</f>
        <v>0</v>
      </c>
    </row>
    <row r="18" spans="1:33">
      <c r="A18" s="245" t="str">
        <f t="shared" si="1"/>
        <v>ALPINE</v>
      </c>
      <c r="B18" s="244"/>
      <c r="D18" s="181" t="s">
        <v>191</v>
      </c>
      <c r="F18" s="362">
        <f t="shared" si="0"/>
        <v>11517.84</v>
      </c>
      <c r="G18" s="362">
        <f t="shared" si="0"/>
        <v>58000</v>
      </c>
      <c r="H18" s="363">
        <f t="shared" si="2"/>
        <v>4.035666409674036</v>
      </c>
      <c r="I18" s="211"/>
      <c r="J18" s="401"/>
      <c r="K18" s="401"/>
      <c r="L18" s="401"/>
      <c r="M18" s="401"/>
      <c r="N18" s="170"/>
      <c r="O18" s="170"/>
      <c r="P18" s="170"/>
      <c r="Q18" s="170"/>
      <c r="R18" s="213"/>
      <c r="S18" s="216" t="str">
        <f>IFERROR(IF(T18="","",INDEX('Tenant Analysis (Sortable)'!$B$7:$B$144,MATCH('Property Snapshots'!$U18,'Tenant Analysis (Sortable)'!$D$7:$D$144,0))),"CHECK")</f>
        <v>Alpine</v>
      </c>
      <c r="T18" s="216" t="str">
        <f>IFERROR(IF(U18="","",INDEX('Tenant Analysis (Sortable)'!$C$7:$C$144,MATCH('Property Snapshots'!$U18,'Tenant Analysis (Sortable)'!$D$7:$D$144,0))),"CHECK")</f>
        <v>Personal Services</v>
      </c>
      <c r="U18" s="322" t="str">
        <v>Feng Wang and Xiu Xia Liu (t0137742)</v>
      </c>
      <c r="V18" s="323">
        <f>IF(U18="","",+VLOOKUP($U18,'Tenant Analysis (Sortable)'!$D$7:$O$144,V$1,FALSE))</f>
        <v>0</v>
      </c>
      <c r="W18" s="323">
        <f>IF(V18="","",+VLOOKUP($U18,'Tenant Analysis (Sortable)'!$D$7:$O$144,W$1,FALSE))</f>
        <v>0</v>
      </c>
      <c r="X18" s="323">
        <f>IF(W18="","",+VLOOKUP($U18,'Tenant Analysis (Sortable)'!$D$7:$O$144,X$1,FALSE))</f>
        <v>30045</v>
      </c>
      <c r="Y18" s="323">
        <f>IF(X18="","",+VLOOKUP($U18,'Tenant Analysis (Sortable)'!$D$7:$O$144,Y$1,FALSE))</f>
        <v>21834.569999999996</v>
      </c>
      <c r="Z18" s="323">
        <f>IF(Y18="","",+VLOOKUP($U18,'Tenant Analysis (Sortable)'!$D$7:$O$144,Z$1,FALSE))</f>
        <v>6819.6399999999994</v>
      </c>
      <c r="AA18" s="324">
        <f>IF(Y18="","",+VLOOKUP($U18,'Tenant Analysis (Sortable)'!$D$7:$O$144,AA$1,FALSE))</f>
        <v>-0.27327109335996019</v>
      </c>
      <c r="AB18" s="323">
        <f>IF(AA18="","",+VLOOKUP($U18,'Tenant Analysis (Sortable)'!$D$7:$O$144,AB$1,FALSE))</f>
        <v>2</v>
      </c>
      <c r="AC18" s="342"/>
      <c r="AD18" s="323">
        <f>IF($AB18="","",+VLOOKUP($U18,'Tenant Analysis (Sortable)'!$D$7:$O$144,AD$1,FALSE))</f>
        <v>10280</v>
      </c>
      <c r="AE18" s="323">
        <f>IF($AB18="","",+VLOOKUP($U18,'Tenant Analysis (Sortable)'!$D$7:$O$144,AE$1,FALSE))</f>
        <v>6819.6399999999994</v>
      </c>
      <c r="AF18" s="324">
        <f>IF(AE18="","",+VLOOKUP($U18,'Tenant Analysis (Sortable)'!$D$7:$O$144,AF$1,FALSE))</f>
        <v>-0.33661089494163432</v>
      </c>
      <c r="AG18" s="323">
        <f>+IF(AF18="","",+VLOOKUP($U18,'Tenant Analysis (Sortable)'!$D$7:$P$144,AG$1,FALSE))</f>
        <v>1</v>
      </c>
    </row>
    <row r="19" spans="1:33">
      <c r="A19" s="245" t="str">
        <f t="shared" si="1"/>
        <v>ALPINE</v>
      </c>
      <c r="B19" s="244"/>
      <c r="D19" s="181" t="s">
        <v>188</v>
      </c>
      <c r="F19" s="362">
        <f t="shared" si="0"/>
        <v>2508664.71</v>
      </c>
      <c r="G19" s="362">
        <f t="shared" si="0"/>
        <v>2520178.0099999998</v>
      </c>
      <c r="H19" s="363">
        <f t="shared" si="2"/>
        <v>4.5894136247485277E-3</v>
      </c>
      <c r="I19" s="211"/>
      <c r="J19" s="401"/>
      <c r="K19" s="401"/>
      <c r="L19" s="401"/>
      <c r="M19" s="401"/>
      <c r="N19" s="170"/>
      <c r="O19" s="170"/>
      <c r="P19" s="170"/>
      <c r="Q19" s="170"/>
      <c r="R19" s="213"/>
      <c r="S19" s="216" t="str">
        <f>IFERROR(IF(T19="","",INDEX('Tenant Analysis (Sortable)'!$B$7:$B$144,MATCH('Property Snapshots'!$U19,'Tenant Analysis (Sortable)'!$D$7:$D$144,0))),"CHECK")</f>
        <v>Alpine</v>
      </c>
      <c r="T19" s="216" t="str">
        <f>IFERROR(IF(U19="","",INDEX('Tenant Analysis (Sortable)'!$C$7:$C$144,MATCH('Property Snapshots'!$U19,'Tenant Analysis (Sortable)'!$D$7:$D$144,0))),"CHECK")</f>
        <v>Food Court</v>
      </c>
      <c r="U19" s="322" t="str">
        <v xml:space="preserve">Melanie Mediate (t0161664) </v>
      </c>
      <c r="V19" s="323">
        <f>IF(U19="","",+VLOOKUP($U19,'Tenant Analysis (Sortable)'!$D$7:$O$144,V$1,FALSE))</f>
        <v>0</v>
      </c>
      <c r="W19" s="323">
        <f>IF(V19="","",+VLOOKUP($U19,'Tenant Analysis (Sortable)'!$D$7:$O$144,W$1,FALSE))</f>
        <v>0</v>
      </c>
      <c r="X19" s="323">
        <f>IF(W19="","",+VLOOKUP($U19,'Tenant Analysis (Sortable)'!$D$7:$O$144,X$1,FALSE))</f>
        <v>0</v>
      </c>
      <c r="Y19" s="323">
        <f>IF(X19="","",+VLOOKUP($U19,'Tenant Analysis (Sortable)'!$D$7:$O$144,Y$1,FALSE))</f>
        <v>35182.880000000005</v>
      </c>
      <c r="Z19" s="323">
        <f>IF(Y19="","",+VLOOKUP($U19,'Tenant Analysis (Sortable)'!$D$7:$O$144,Z$1,FALSE))</f>
        <v>58000</v>
      </c>
      <c r="AA19" s="324">
        <f>IF(Y19="","",+VLOOKUP($U19,'Tenant Analysis (Sortable)'!$D$7:$O$144,AA$1,FALSE))</f>
        <v>0</v>
      </c>
      <c r="AB19" s="323">
        <f>IF(AA19="","",+VLOOKUP($U19,'Tenant Analysis (Sortable)'!$D$7:$O$144,AB$1,FALSE))</f>
        <v>5</v>
      </c>
      <c r="AC19" s="342"/>
      <c r="AD19" s="323">
        <f>IF($AB19="","",+VLOOKUP($U19,'Tenant Analysis (Sortable)'!$D$7:$O$144,AD$1,FALSE))</f>
        <v>11517.84</v>
      </c>
      <c r="AE19" s="323">
        <f>IF($AB19="","",+VLOOKUP($U19,'Tenant Analysis (Sortable)'!$D$7:$O$144,AE$1,FALSE))</f>
        <v>58000</v>
      </c>
      <c r="AF19" s="324">
        <f>IF(AE19="","",+VLOOKUP($U19,'Tenant Analysis (Sortable)'!$D$7:$O$144,AF$1,FALSE))</f>
        <v>4.035666409674036</v>
      </c>
      <c r="AG19" s="323">
        <f>+IF(AF19="","",+VLOOKUP($U19,'Tenant Analysis (Sortable)'!$D$7:$P$144,AG$1,FALSE))</f>
        <v>9</v>
      </c>
    </row>
    <row r="20" spans="1:33">
      <c r="A20" s="245" t="str">
        <f t="shared" si="1"/>
        <v>ALPINE</v>
      </c>
      <c r="B20" s="244"/>
      <c r="D20" s="170" t="s">
        <v>192</v>
      </c>
      <c r="F20" s="362">
        <f t="shared" si="0"/>
        <v>919582</v>
      </c>
      <c r="G20" s="362">
        <f t="shared" si="0"/>
        <v>1133582</v>
      </c>
      <c r="H20" s="363">
        <f>IFERROR(IF(G20=0,0,(G20-F20)/F20),0)</f>
        <v>0.23271442894706507</v>
      </c>
      <c r="I20" s="211"/>
      <c r="J20" s="401"/>
      <c r="K20" s="401"/>
      <c r="L20" s="401"/>
      <c r="M20" s="401"/>
      <c r="N20" s="170"/>
      <c r="O20" s="170"/>
      <c r="P20" s="170"/>
      <c r="Q20" s="170"/>
      <c r="R20" s="213"/>
      <c r="S20" s="216" t="str">
        <f>IFERROR(IF(T20="","",INDEX('Tenant Analysis (Sortable)'!$B$7:$B$144,MATCH('Property Snapshots'!$U20,'Tenant Analysis (Sortable)'!$D$7:$D$144,0))),"CHECK")</f>
        <v>Alpine</v>
      </c>
      <c r="T20" s="215" t="str">
        <f>IFERROR(IF(U20="","",INDEX('Tenant Analysis (Sortable)'!$C$7:$C$144,MATCH('Property Snapshots'!$U20,'Tenant Analysis (Sortable)'!$D$7:$D$144,0))),"CHECK")</f>
        <v>Personal Services</v>
      </c>
      <c r="U20" s="322" t="str">
        <v>Jennifer McFall and Shannara Rasmussen dba JS Collectiv (t0182761)</v>
      </c>
      <c r="V20" s="323">
        <f>IF(U20="","",+VLOOKUP($U20,'Tenant Analysis (Sortable)'!$D$7:$O$144,V$1,FALSE))</f>
        <v>0</v>
      </c>
      <c r="W20" s="323">
        <f>IF(V20="","",+VLOOKUP($U20,'Tenant Analysis (Sortable)'!$D$7:$O$144,W$1,FALSE))</f>
        <v>0</v>
      </c>
      <c r="X20" s="323">
        <f>IF(W20="","",+VLOOKUP($U20,'Tenant Analysis (Sortable)'!$D$7:$O$144,X$1,FALSE))</f>
        <v>0</v>
      </c>
      <c r="Y20" s="323">
        <f>IF(X20="","",+VLOOKUP($U20,'Tenant Analysis (Sortable)'!$D$7:$O$144,Y$1,FALSE))</f>
        <v>0</v>
      </c>
      <c r="Z20" s="323">
        <f>IF(Y20="","",+VLOOKUP($U20,'Tenant Analysis (Sortable)'!$D$7:$O$144,Z$1,FALSE))</f>
        <v>0</v>
      </c>
      <c r="AA20" s="324">
        <f>IF(Y20="","",+VLOOKUP($U20,'Tenant Analysis (Sortable)'!$D$7:$O$144,AA$1,FALSE))</f>
        <v>99</v>
      </c>
      <c r="AB20" s="323">
        <f>IF(AA20="","",+VLOOKUP($U20,'Tenant Analysis (Sortable)'!$D$7:$O$144,AB$1,FALSE))</f>
        <v>12</v>
      </c>
      <c r="AC20" s="342"/>
      <c r="AD20" s="323">
        <f>IF($AB20="","",+VLOOKUP($U20,'Tenant Analysis (Sortable)'!$D$7:$O$144,AD$1,FALSE))</f>
        <v>0</v>
      </c>
      <c r="AE20" s="323">
        <f>IF($AB20="","",+VLOOKUP($U20,'Tenant Analysis (Sortable)'!$D$7:$O$144,AE$1,FALSE))</f>
        <v>0</v>
      </c>
      <c r="AF20" s="324">
        <f>IF(AE20="","",+VLOOKUP($U20,'Tenant Analysis (Sortable)'!$D$7:$O$144,AF$1,FALSE))</f>
        <v>99</v>
      </c>
      <c r="AG20" s="323">
        <f>+IF(AF20="","",+VLOOKUP($U20,'Tenant Analysis (Sortable)'!$D$7:$P$144,AG$1,FALSE))</f>
        <v>0</v>
      </c>
    </row>
    <row r="21" spans="1:33">
      <c r="A21" s="245"/>
      <c r="B21" s="244"/>
      <c r="I21" s="211"/>
      <c r="J21" s="401"/>
      <c r="K21" s="401"/>
      <c r="L21" s="401"/>
      <c r="M21" s="401"/>
      <c r="N21" s="170"/>
      <c r="O21" s="170"/>
      <c r="P21" s="170"/>
      <c r="Q21" s="170"/>
      <c r="R21" s="213"/>
      <c r="S21" s="216" t="str">
        <f>IFERROR(IF(T21="","",INDEX('Tenant Analysis (Sortable)'!$B$7:$B$144,MATCH('Property Snapshots'!$U21,'Tenant Analysis (Sortable)'!$D$7:$D$144,0))),"CHECK")</f>
        <v>Alpine</v>
      </c>
      <c r="T21" s="215" t="str">
        <f>IFERROR(IF(U21="","",INDEX('Tenant Analysis (Sortable)'!$C$7:$C$144,MATCH('Property Snapshots'!$U21,'Tenant Analysis (Sortable)'!$D$7:$D$144,0))),"CHECK")</f>
        <v>Building Materials</v>
      </c>
      <c r="U21" s="322" t="str">
        <v>TeePee III, LLC dba Ace Hardware (teepee)</v>
      </c>
      <c r="V21" s="323">
        <f>IF(U21="","",+VLOOKUP($U21,'Tenant Analysis (Sortable)'!$D$7:$O$144,V$1,FALSE))</f>
        <v>0</v>
      </c>
      <c r="W21" s="323">
        <f>IF(V21="","",+VLOOKUP($U21,'Tenant Analysis (Sortable)'!$D$7:$O$144,W$1,FALSE))</f>
        <v>3481734</v>
      </c>
      <c r="X21" s="323">
        <f>IF(W21="","",+VLOOKUP($U21,'Tenant Analysis (Sortable)'!$D$7:$O$144,X$1,FALSE))</f>
        <v>3700520</v>
      </c>
      <c r="Y21" s="323">
        <f>IF(X21="","",+VLOOKUP($U21,'Tenant Analysis (Sortable)'!$D$7:$O$144,Y$1,FALSE))</f>
        <v>5289588</v>
      </c>
      <c r="Z21" s="323">
        <f>IF(Y21="","",+VLOOKUP($U21,'Tenant Analysis (Sortable)'!$D$7:$O$144,Z$1,FALSE))</f>
        <v>1612029</v>
      </c>
      <c r="AA21" s="324">
        <f>IF(Y21="","",+VLOOKUP($U21,'Tenant Analysis (Sortable)'!$D$7:$O$144,AA$1,FALSE))</f>
        <v>0.42941748727205908</v>
      </c>
      <c r="AB21" s="323">
        <f>IF(AA21="","",+VLOOKUP($U21,'Tenant Analysis (Sortable)'!$D$7:$O$144,AB$1,FALSE))</f>
        <v>11</v>
      </c>
      <c r="AC21" s="342"/>
      <c r="AD21" s="323">
        <f>IF($AB21="","",+VLOOKUP($U21,'Tenant Analysis (Sortable)'!$D$7:$O$144,AD$1,FALSE))</f>
        <v>919582</v>
      </c>
      <c r="AE21" s="323">
        <f>IF($AB21="","",+VLOOKUP($U21,'Tenant Analysis (Sortable)'!$D$7:$O$144,AE$1,FALSE))</f>
        <v>1133582</v>
      </c>
      <c r="AF21" s="324">
        <f>IF(AE21="","",+VLOOKUP($U21,'Tenant Analysis (Sortable)'!$D$7:$O$144,AF$1,FALSE))</f>
        <v>0.23271442894706507</v>
      </c>
      <c r="AG21" s="323">
        <f>+IF(AF21="","",+VLOOKUP($U21,'Tenant Analysis (Sortable)'!$D$7:$P$144,AG$1,FALSE))</f>
        <v>7</v>
      </c>
    </row>
    <row r="22" spans="1:33">
      <c r="A22" s="245"/>
      <c r="B22" s="244"/>
      <c r="D22" s="170"/>
      <c r="E22" s="170"/>
      <c r="F22" s="364"/>
      <c r="G22" s="364"/>
      <c r="H22" s="357"/>
      <c r="I22" s="211"/>
      <c r="J22" s="401"/>
      <c r="K22" s="401"/>
      <c r="L22" s="401"/>
      <c r="M22" s="401"/>
      <c r="N22" s="170"/>
      <c r="O22" s="170"/>
      <c r="P22" s="170"/>
      <c r="Q22" s="170"/>
      <c r="R22" s="213"/>
      <c r="S22" s="216" t="str">
        <f>IFERROR(IF(T22="","",INDEX('Tenant Analysis (Sortable)'!$B$7:$B$144,MATCH('Property Snapshots'!$U22,'Tenant Analysis (Sortable)'!$D$7:$D$144,0))),"CHECK")</f>
        <v/>
      </c>
      <c r="T22" s="215" t="str">
        <f>IFERROR(IF(U22="","",INDEX('Tenant Analysis (Sortable)'!$C$7:$C$144,MATCH('Property Snapshots'!$U22,'Tenant Analysis (Sortable)'!$D$7:$D$144,0))),"CHECK")</f>
        <v/>
      </c>
      <c r="V22" s="323" t="str">
        <f>IF(U22="","",+VLOOKUP($U22,'Tenant Analysis (Sortable)'!$D$7:$O$144,V$1,FALSE))</f>
        <v/>
      </c>
      <c r="W22" s="323" t="str">
        <f>IF(V22="","",+VLOOKUP($U22,'Tenant Analysis (Sortable)'!$D$7:$O$144,W$1,FALSE))</f>
        <v/>
      </c>
      <c r="X22" s="323" t="str">
        <f>IF(W22="","",+VLOOKUP($U22,'Tenant Analysis (Sortable)'!$D$7:$O$144,X$1,FALSE))</f>
        <v/>
      </c>
      <c r="Y22" s="323" t="str">
        <f>IF(X22="","",+VLOOKUP($U22,'Tenant Analysis (Sortable)'!$D$7:$O$144,Y$1,FALSE))</f>
        <v/>
      </c>
      <c r="Z22" s="323" t="str">
        <f>IF(Y22="","",+VLOOKUP($U22,'Tenant Analysis (Sortable)'!$D$7:$O$144,Z$1,FALSE))</f>
        <v/>
      </c>
      <c r="AA22" s="324" t="str">
        <f>IF(Y22="","",+VLOOKUP($U22,'Tenant Analysis (Sortable)'!$D$7:$O$144,AA$1,FALSE))</f>
        <v/>
      </c>
      <c r="AB22" s="323" t="str">
        <f>IF(AA22="","",+VLOOKUP($U22,'Tenant Analysis (Sortable)'!$D$7:$O$144,AB$1,FALSE))</f>
        <v/>
      </c>
      <c r="AC22" s="342"/>
      <c r="AD22" s="323" t="str">
        <f>IF($AB22="","",+VLOOKUP($U22,'Tenant Analysis (Sortable)'!$D$7:$O$144,AD$1,FALSE))</f>
        <v/>
      </c>
      <c r="AE22" s="323" t="str">
        <f>IF($AB22="","",+VLOOKUP($U22,'Tenant Analysis (Sortable)'!$D$7:$O$144,AE$1,FALSE))</f>
        <v/>
      </c>
      <c r="AF22" s="324" t="str">
        <f>IF(AE22="","",+VLOOKUP($U22,'Tenant Analysis (Sortable)'!$D$7:$O$144,AF$1,FALSE))</f>
        <v/>
      </c>
      <c r="AG22" s="323" t="str">
        <f>+IF(AF22="","",+VLOOKUP($U22,'Tenant Analysis (Sortable)'!$D$7:$P$144,AG$1,FALSE))</f>
        <v/>
      </c>
    </row>
    <row r="23" spans="1:33" ht="179" customHeight="1">
      <c r="A23" s="245"/>
      <c r="B23" s="244"/>
      <c r="D23" s="170"/>
      <c r="E23" s="170"/>
      <c r="F23" s="364"/>
      <c r="G23" s="364"/>
      <c r="H23" s="357"/>
      <c r="I23" s="211"/>
      <c r="J23" s="401"/>
      <c r="K23" s="401"/>
      <c r="L23" s="401"/>
      <c r="M23" s="401"/>
      <c r="N23" s="170"/>
      <c r="O23" s="170"/>
      <c r="P23" s="170"/>
      <c r="Q23" s="170"/>
      <c r="R23" s="213"/>
      <c r="S23" s="216" t="str">
        <f>IFERROR(IF(T23="","",INDEX('Tenant Analysis (Sortable)'!$B$7:$B$144,MATCH('Property Snapshots'!$U23,'Tenant Analysis (Sortable)'!$D$7:$D$144,0))),"CHECK")</f>
        <v/>
      </c>
      <c r="T23" s="215" t="str">
        <f>IFERROR(IF(U23="","",INDEX('Tenant Analysis (Sortable)'!$C$7:$C$144,MATCH('Property Snapshots'!$U23,'Tenant Analysis (Sortable)'!$D$7:$D$144,0))),"CHECK")</f>
        <v/>
      </c>
      <c r="V23" s="323" t="str">
        <f>IF(U23="","",+VLOOKUP($U23,'Tenant Analysis (Sortable)'!$D$7:$O$144,V$1,FALSE))</f>
        <v/>
      </c>
      <c r="W23" s="323" t="str">
        <f>IF(V23="","",+VLOOKUP($U23,'Tenant Analysis (Sortable)'!$D$7:$O$144,W$1,FALSE))</f>
        <v/>
      </c>
      <c r="X23" s="323" t="str">
        <f>IF(W23="","",+VLOOKUP($U23,'Tenant Analysis (Sortable)'!$D$7:$O$144,X$1,FALSE))</f>
        <v/>
      </c>
      <c r="Y23" s="323" t="str">
        <f>IF(X23="","",+VLOOKUP($U23,'Tenant Analysis (Sortable)'!$D$7:$O$144,Y$1,FALSE))</f>
        <v/>
      </c>
      <c r="Z23" s="323" t="str">
        <f>IF(Y23="","",+VLOOKUP($U23,'Tenant Analysis (Sortable)'!$D$7:$O$144,Z$1,FALSE))</f>
        <v/>
      </c>
      <c r="AA23" s="324" t="str">
        <f>IF(Y23="","",+VLOOKUP($U23,'Tenant Analysis (Sortable)'!$D$7:$O$144,AA$1,FALSE))</f>
        <v/>
      </c>
      <c r="AB23" s="323" t="str">
        <f>IF(AA23="","",+VLOOKUP($U23,'Tenant Analysis (Sortable)'!$D$7:$O$144,AB$1,FALSE))</f>
        <v/>
      </c>
      <c r="AC23" s="342"/>
      <c r="AD23" s="323" t="str">
        <f>IF($AB23="","",+VLOOKUP($U23,'Tenant Analysis (Sortable)'!$D$7:$O$144,AD$1,FALSE))</f>
        <v/>
      </c>
      <c r="AE23" s="323" t="str">
        <f>IF($AB23="","",+VLOOKUP($U23,'Tenant Analysis (Sortable)'!$D$7:$O$144,AE$1,FALSE))</f>
        <v/>
      </c>
      <c r="AF23" s="324" t="str">
        <f>IF(AE23="","",+VLOOKUP($U23,'Tenant Analysis (Sortable)'!$D$7:$O$144,AF$1,FALSE))</f>
        <v/>
      </c>
      <c r="AG23" s="323" t="str">
        <f>+IF(AF23="","",+VLOOKUP($U23,'Tenant Analysis (Sortable)'!$D$7:$P$144,AG$1,FALSE))</f>
        <v/>
      </c>
    </row>
    <row r="24" spans="1:33">
      <c r="A24" s="245"/>
      <c r="B24" s="244"/>
      <c r="C24" s="208"/>
      <c r="D24" s="344" t="str">
        <f>"Top 3 tenants w/significant changes ("&amp;TEXT($AD$5,"")&amp;TEXT($AD$3," yyyy")&amp; " vs. "&amp;TEXT($AE$5,"")&amp;TEXT($AE$3," yyyy)")</f>
        <v>Top 3 tenants w/significant changes (Q1 2020 vs. Q1 2021)</v>
      </c>
      <c r="E24" s="227"/>
      <c r="F24" s="350"/>
      <c r="G24" s="350"/>
      <c r="H24" s="351"/>
      <c r="I24" s="227"/>
      <c r="J24" s="227"/>
      <c r="K24" s="227"/>
      <c r="L24" s="319"/>
      <c r="M24" s="319"/>
      <c r="N24" s="170"/>
      <c r="O24" s="170"/>
      <c r="P24" s="170"/>
      <c r="Q24" s="170"/>
      <c r="R24" s="213"/>
      <c r="S24" s="216" t="str">
        <f>IFERROR(IF(T24="","",INDEX('Tenant Analysis (Sortable)'!$B$7:$B$144,MATCH('Property Snapshots'!$U24,'Tenant Analysis (Sortable)'!$D$7:$D$144,0))),"CHECK")</f>
        <v/>
      </c>
      <c r="T24" s="215" t="str">
        <f>IFERROR(IF(U24="","",INDEX('Tenant Analysis (Sortable)'!$C$7:$C$144,MATCH('Property Snapshots'!$U24,'Tenant Analysis (Sortable)'!$D$7:$D$144,0))),"CHECK")</f>
        <v/>
      </c>
      <c r="V24" s="323" t="str">
        <f>IF(U24="","",+VLOOKUP($U24,'Tenant Analysis (Sortable)'!$D$7:$O$144,V$1,FALSE))</f>
        <v/>
      </c>
      <c r="W24" s="323" t="str">
        <f>IF(V24="","",+VLOOKUP($U24,'Tenant Analysis (Sortable)'!$D$7:$O$144,W$1,FALSE))</f>
        <v/>
      </c>
      <c r="X24" s="323" t="str">
        <f>IF(W24="","",+VLOOKUP($U24,'Tenant Analysis (Sortable)'!$D$7:$O$144,X$1,FALSE))</f>
        <v/>
      </c>
      <c r="Y24" s="323" t="str">
        <f>IF(X24="","",+VLOOKUP($U24,'Tenant Analysis (Sortable)'!$D$7:$O$144,Y$1,FALSE))</f>
        <v/>
      </c>
      <c r="Z24" s="323" t="str">
        <f>IF(Y24="","",+VLOOKUP($U24,'Tenant Analysis (Sortable)'!$D$7:$O$144,Z$1,FALSE))</f>
        <v/>
      </c>
      <c r="AA24" s="324" t="str">
        <f>IF(Y24="","",+VLOOKUP($U24,'Tenant Analysis (Sortable)'!$D$7:$O$144,AA$1,FALSE))</f>
        <v/>
      </c>
      <c r="AB24" s="323" t="str">
        <f>IF(AA24="","",+VLOOKUP($U24,'Tenant Analysis (Sortable)'!$D$7:$O$144,AB$1,FALSE))</f>
        <v/>
      </c>
      <c r="AC24" s="342"/>
      <c r="AD24" s="323" t="str">
        <f>IF($AB24="","",+VLOOKUP($U24,'Tenant Analysis (Sortable)'!$D$7:$O$144,AD$1,FALSE))</f>
        <v/>
      </c>
      <c r="AE24" s="323" t="str">
        <f>IF($AB24="","",+VLOOKUP($U24,'Tenant Analysis (Sortable)'!$D$7:$O$144,AE$1,FALSE))</f>
        <v/>
      </c>
      <c r="AF24" s="324" t="str">
        <f>IF(AE24="","",+VLOOKUP($U24,'Tenant Analysis (Sortable)'!$D$7:$O$144,AF$1,FALSE))</f>
        <v/>
      </c>
      <c r="AG24" s="323" t="str">
        <f>+IF(AF24="","",+VLOOKUP($U24,'Tenant Analysis (Sortable)'!$D$7:$P$144,AG$1,FALSE))</f>
        <v/>
      </c>
    </row>
    <row r="25" spans="1:33">
      <c r="A25" s="245"/>
      <c r="B25" s="244"/>
      <c r="D25" s="320"/>
      <c r="E25" s="317"/>
      <c r="F25" s="365">
        <f>+$AD$3</f>
        <v>43921</v>
      </c>
      <c r="G25" s="365">
        <f>+$AE$3</f>
        <v>44286</v>
      </c>
      <c r="H25" s="320"/>
      <c r="I25" s="317"/>
      <c r="J25" s="317"/>
      <c r="K25" s="317"/>
      <c r="L25" s="317"/>
      <c r="M25" s="317"/>
      <c r="N25" s="170"/>
      <c r="O25" s="170"/>
      <c r="P25" s="170"/>
      <c r="Q25" s="170"/>
      <c r="R25" s="213"/>
      <c r="S25" s="216" t="str">
        <f>IFERROR(IF(T25="","",INDEX('Tenant Analysis (Sortable)'!$B$7:$B$144,MATCH('Property Snapshots'!$U25,'Tenant Analysis (Sortable)'!$D$7:$D$144,0))),"CHECK")</f>
        <v/>
      </c>
      <c r="T25" s="215" t="str">
        <f>IFERROR(IF(U25="","",INDEX('Tenant Analysis (Sortable)'!$C$7:$C$144,MATCH('Property Snapshots'!$U25,'Tenant Analysis (Sortable)'!$D$7:$D$144,0))),"CHECK")</f>
        <v/>
      </c>
      <c r="V25" s="323" t="str">
        <f>IF(U25="","",+VLOOKUP($U25,'Tenant Analysis (Sortable)'!$D$7:$O$144,V$1,FALSE))</f>
        <v/>
      </c>
      <c r="W25" s="323" t="str">
        <f>IF(V25="","",+VLOOKUP($U25,'Tenant Analysis (Sortable)'!$D$7:$O$144,W$1,FALSE))</f>
        <v/>
      </c>
      <c r="X25" s="323" t="str">
        <f>IF(W25="","",+VLOOKUP($U25,'Tenant Analysis (Sortable)'!$D$7:$O$144,X$1,FALSE))</f>
        <v/>
      </c>
      <c r="Y25" s="323" t="str">
        <f>IF(X25="","",+VLOOKUP($U25,'Tenant Analysis (Sortable)'!$D$7:$O$144,Y$1,FALSE))</f>
        <v/>
      </c>
      <c r="Z25" s="323" t="str">
        <f>IF(Y25="","",+VLOOKUP($U25,'Tenant Analysis (Sortable)'!$D$7:$O$144,Z$1,FALSE))</f>
        <v/>
      </c>
      <c r="AA25" s="324" t="str">
        <f>IF(Y25="","",+VLOOKUP($U25,'Tenant Analysis (Sortable)'!$D$7:$O$144,AA$1,FALSE))</f>
        <v/>
      </c>
      <c r="AB25" s="323" t="str">
        <f>IF(AA25="","",+VLOOKUP($U25,'Tenant Analysis (Sortable)'!$D$7:$O$144,AB$1,FALSE))</f>
        <v/>
      </c>
      <c r="AC25" s="342"/>
      <c r="AD25" s="323" t="str">
        <f>IF($AB25="","",+VLOOKUP($U25,'Tenant Analysis (Sortable)'!$D$7:$O$144,AD$1,FALSE))</f>
        <v/>
      </c>
      <c r="AE25" s="323" t="str">
        <f>IF($AB25="","",+VLOOKUP($U25,'Tenant Analysis (Sortable)'!$D$7:$O$144,AE$1,FALSE))</f>
        <v/>
      </c>
      <c r="AF25" s="324" t="str">
        <f>IF(AE25="","",+VLOOKUP($U25,'Tenant Analysis (Sortable)'!$D$7:$O$144,AF$1,FALSE))</f>
        <v/>
      </c>
      <c r="AG25" s="323" t="str">
        <f>+IF(AF25="","",+VLOOKUP($U25,'Tenant Analysis (Sortable)'!$D$7:$P$144,AG$1,FALSE))</f>
        <v/>
      </c>
    </row>
    <row r="26" spans="1:33">
      <c r="A26" s="245"/>
      <c r="B26" s="244"/>
      <c r="D26" s="317"/>
      <c r="E26" s="317"/>
      <c r="F26" s="366">
        <f>+F12</f>
        <v>2020</v>
      </c>
      <c r="G26" s="366">
        <f>+G12</f>
        <v>2021</v>
      </c>
      <c r="H26" s="320" t="s">
        <v>785</v>
      </c>
      <c r="I26" s="317"/>
      <c r="J26" s="317"/>
      <c r="K26" s="317"/>
      <c r="L26" s="317"/>
      <c r="M26" s="317"/>
      <c r="N26" s="170"/>
      <c r="O26" s="170"/>
      <c r="P26" s="170"/>
      <c r="Q26" s="170"/>
      <c r="R26" s="213"/>
      <c r="S26" s="216"/>
      <c r="V26" s="323"/>
      <c r="W26" s="323"/>
      <c r="X26" s="323"/>
      <c r="Y26" s="323"/>
      <c r="Z26" s="323"/>
      <c r="AA26" s="324"/>
      <c r="AB26" s="323"/>
      <c r="AC26" s="342"/>
      <c r="AD26" s="323"/>
      <c r="AE26" s="323"/>
      <c r="AF26" s="324"/>
      <c r="AG26" s="323"/>
    </row>
    <row r="27" spans="1:33">
      <c r="A27" s="245"/>
      <c r="B27" s="244"/>
      <c r="D27" s="200"/>
      <c r="E27" s="200"/>
      <c r="F27" s="367" t="str">
        <f>+F13</f>
        <v>Q1</v>
      </c>
      <c r="G27" s="367" t="str">
        <f>+G13</f>
        <v>Q1</v>
      </c>
      <c r="H27" s="368"/>
      <c r="I27" s="200"/>
      <c r="J27" s="200"/>
      <c r="K27" s="317"/>
      <c r="L27" s="317"/>
      <c r="M27" s="317"/>
      <c r="N27" s="170"/>
      <c r="O27" s="170"/>
      <c r="P27" s="170"/>
      <c r="Q27" s="170"/>
      <c r="R27" s="213"/>
      <c r="S27" s="216"/>
      <c r="V27" s="323"/>
      <c r="W27" s="323"/>
      <c r="X27" s="323"/>
      <c r="Y27" s="323"/>
      <c r="Z27" s="323"/>
      <c r="AA27" s="324"/>
      <c r="AB27" s="323"/>
      <c r="AC27" s="342"/>
      <c r="AD27" s="323"/>
      <c r="AE27" s="323"/>
      <c r="AF27" s="324"/>
      <c r="AG27" s="324"/>
    </row>
    <row r="28" spans="1:33">
      <c r="A28" s="245" t="str">
        <f>+E7</f>
        <v>ALPINE</v>
      </c>
      <c r="B28" s="244">
        <v>1</v>
      </c>
      <c r="D28" s="171" t="str">
        <f t="array" ref="D28">+IFERROR(INDEX($U$7:$U$486,MATCH($A28&amp;$B28,$S$7:$S$486&amp;$AG$7:$AG$486,0)),"")</f>
        <v>Feng Wang and Xiu Xia Liu (t0137742)</v>
      </c>
      <c r="F28" s="369">
        <f t="shared" ref="F28:G30" si="3">+IFERROR(IF($D28="","",INDEX($S$3:$AG$486,MATCH($D28,$U$3:$U$486,0),MATCH(F$25,$S$3:$AG$3,0))),"CHECK")</f>
        <v>10280</v>
      </c>
      <c r="G28" s="369">
        <f t="shared" si="3"/>
        <v>6819.6399999999994</v>
      </c>
      <c r="H28" s="363">
        <f>IFERROR(IF(G28=0,0,(G28-F28)/F28),"")</f>
        <v>-0.33661089494163432</v>
      </c>
      <c r="I28" s="211"/>
      <c r="J28" s="400"/>
      <c r="K28" s="401"/>
      <c r="L28" s="401"/>
      <c r="M28" s="401"/>
      <c r="N28" s="170"/>
      <c r="O28" s="170"/>
      <c r="P28" s="170"/>
      <c r="Q28" s="170"/>
      <c r="R28" s="213"/>
      <c r="S28" s="216" t="str">
        <f>IFERROR(IF(T28="","",INDEX('Tenant Analysis (Sortable)'!$B$7:$B$144,MATCH('Property Snapshots'!$U28,'Tenant Analysis (Sortable)'!$D$7:$D$144,0))),"CHECK")</f>
        <v/>
      </c>
      <c r="V28" s="323" t="str">
        <f>IF(U28="","",+VLOOKUP($U28,'Tenant Analysis (Sortable)'!$D$7:$O$144,V$1,FALSE))</f>
        <v/>
      </c>
      <c r="W28" s="323" t="str">
        <f>IF(V28="","",+VLOOKUP($U28,'Tenant Analysis (Sortable)'!$D$7:$O$144,W$1,FALSE))</f>
        <v/>
      </c>
      <c r="X28" s="323" t="str">
        <f>IF(W28="","",+VLOOKUP($U28,'Tenant Analysis (Sortable)'!$D$7:$O$144,X$1,FALSE))</f>
        <v/>
      </c>
      <c r="Y28" s="323" t="str">
        <f>IF(X28="","",+VLOOKUP($U28,'Tenant Analysis (Sortable)'!$D$7:$O$144,Y$1,FALSE))</f>
        <v/>
      </c>
      <c r="Z28" s="323" t="str">
        <f>IF(Y28="","",+VLOOKUP($U28,'Tenant Analysis (Sortable)'!$D$7:$O$144,Z$1,FALSE))</f>
        <v/>
      </c>
      <c r="AA28" s="324" t="str">
        <f>IF(Y28="","",+VLOOKUP($U28,'Tenant Analysis (Sortable)'!$D$7:$O$144,AA$1,FALSE))</f>
        <v/>
      </c>
      <c r="AB28" s="323" t="str">
        <f>IF(AA28="","",+VLOOKUP($U28,'Tenant Analysis (Sortable)'!$D$7:$O$144,AB$1,FALSE))</f>
        <v/>
      </c>
      <c r="AC28" s="342"/>
      <c r="AD28" s="323" t="str">
        <f>IF($AB28="","",+VLOOKUP($U28,'Tenant Analysis (Sortable)'!$D$7:$O$144,AD$1,FALSE))</f>
        <v/>
      </c>
      <c r="AE28" s="323" t="str">
        <f>IF($AB28="","",+VLOOKUP($U28,'Tenant Analysis (Sortable)'!$D$7:$O$144,AE$1,FALSE))</f>
        <v/>
      </c>
      <c r="AF28" s="324" t="str">
        <f>IF(AE28="","",+VLOOKUP($U28,'Tenant Analysis (Sortable)'!$D$7:$O$144,AF$1,FALSE))</f>
        <v/>
      </c>
      <c r="AG28" s="324" t="str">
        <f>IF(AF28="","",+VLOOKUP($U28,'Tenant Analysis (Sortable)'!$D$7:$O$144,AG$1,FALSE))</f>
        <v/>
      </c>
    </row>
    <row r="29" spans="1:33">
      <c r="A29" s="245" t="str">
        <f>+A28</f>
        <v>ALPINE</v>
      </c>
      <c r="B29" s="244">
        <v>2</v>
      </c>
      <c r="D29" s="171" t="str">
        <f t="array" ref="D29">+IFERROR(INDEX($U$7:$U$486,MATCH($A29&amp;$B29,$S$7:$S$486&amp;$AG$7:$AG$486,0)),"")</f>
        <v>BYUNG KWAN HONG and MI SOOK PARK dba Alpine Cleaners (cleaners)</v>
      </c>
      <c r="F29" s="369">
        <f t="shared" si="3"/>
        <v>58348.87</v>
      </c>
      <c r="G29" s="369">
        <f t="shared" si="3"/>
        <v>43245.759999999995</v>
      </c>
      <c r="H29" s="363">
        <f t="shared" ref="H29:H30" si="4">IFERROR(IF(G29=0,0,(G29-F29)/F29),"")</f>
        <v>-0.25884151655379112</v>
      </c>
      <c r="I29" s="211"/>
      <c r="J29" s="399"/>
      <c r="K29" s="399"/>
      <c r="L29" s="399"/>
      <c r="M29" s="399"/>
      <c r="N29" s="170"/>
      <c r="O29" s="170"/>
      <c r="P29" s="170"/>
      <c r="Q29" s="170"/>
      <c r="R29" s="213"/>
      <c r="S29" s="216" t="str">
        <f>IFERROR(IF(T29="","",INDEX('Tenant Analysis (Sortable)'!$B$7:$B$144,MATCH('Property Snapshots'!$U29,'Tenant Analysis (Sortable)'!$D$7:$D$144,0))),"CHECK")</f>
        <v/>
      </c>
      <c r="T29" s="215" t="str">
        <f>IFERROR(IF(U29="","",INDEX('Tenant Analysis (Sortable)'!$C$7:$C$144,MATCH('Property Snapshots'!$U29,'Tenant Analysis (Sortable)'!$D$7:$D$144,0))),"CHECK")</f>
        <v/>
      </c>
      <c r="V29" s="323" t="str">
        <f>IF(U29="","",+VLOOKUP($U29,'Tenant Analysis (Sortable)'!$D$7:$O$144,V$1,FALSE))</f>
        <v/>
      </c>
      <c r="W29" s="323" t="str">
        <f>IF(V29="","",+VLOOKUP($U29,'Tenant Analysis (Sortable)'!$D$7:$O$144,W$1,FALSE))</f>
        <v/>
      </c>
      <c r="X29" s="323" t="str">
        <f>IF(W29="","",+VLOOKUP($U29,'Tenant Analysis (Sortable)'!$D$7:$O$144,X$1,FALSE))</f>
        <v/>
      </c>
      <c r="Y29" s="323" t="str">
        <f>IF(X29="","",+VLOOKUP($U29,'Tenant Analysis (Sortable)'!$D$7:$O$144,Y$1,FALSE))</f>
        <v/>
      </c>
      <c r="Z29" s="323" t="str">
        <f>IF(Y29="","",+VLOOKUP($U29,'Tenant Analysis (Sortable)'!$D$7:$O$144,Z$1,FALSE))</f>
        <v/>
      </c>
      <c r="AA29" s="324" t="str">
        <f>IF(Y29="","",+VLOOKUP($U29,'Tenant Analysis (Sortable)'!$D$7:$O$144,AA$1,FALSE))</f>
        <v/>
      </c>
      <c r="AB29" s="323" t="str">
        <f>IF(AA29="","",+VLOOKUP($U29,'Tenant Analysis (Sortable)'!$D$7:$O$144,AB$1,FALSE))</f>
        <v/>
      </c>
      <c r="AC29" s="342"/>
      <c r="AD29" s="323" t="str">
        <f>IF($AB29="","",+VLOOKUP($U29,'Tenant Analysis (Sortable)'!$D$7:$O$144,AD$1,FALSE))</f>
        <v/>
      </c>
      <c r="AE29" s="323" t="str">
        <f>IF($AB29="","",+VLOOKUP($U29,'Tenant Analysis (Sortable)'!$D$7:$O$144,AE$1,FALSE))</f>
        <v/>
      </c>
      <c r="AF29" s="324" t="str">
        <f>IF(AE29="","",+VLOOKUP($U29,'Tenant Analysis (Sortable)'!$D$7:$O$144,AF$1,FALSE))</f>
        <v/>
      </c>
      <c r="AG29" s="324" t="str">
        <f>IF(AF29="","",+VLOOKUP($U29,'Tenant Analysis (Sortable)'!$D$7:$O$144,AG$1,FALSE))</f>
        <v/>
      </c>
    </row>
    <row r="30" spans="1:33">
      <c r="A30" s="245" t="str">
        <f>+A29</f>
        <v>ALPINE</v>
      </c>
      <c r="B30" s="244">
        <v>3</v>
      </c>
      <c r="D30" s="171" t="str">
        <f t="array" ref="D30">+IFERROR(INDEX($U$7:$U$486,MATCH($A30&amp;$B30,$S$7:$S$486&amp;$AG$7:$AG$486,0)),"")</f>
        <v>WC IPA, LLC dba Alpine Beer Company (t0032602)</v>
      </c>
      <c r="F30" s="369">
        <f t="shared" si="3"/>
        <v>242263</v>
      </c>
      <c r="G30" s="369">
        <f t="shared" si="3"/>
        <v>180679.38</v>
      </c>
      <c r="H30" s="363">
        <f t="shared" si="4"/>
        <v>-0.25420150827819349</v>
      </c>
      <c r="I30" s="211"/>
      <c r="J30" s="399"/>
      <c r="K30" s="399"/>
      <c r="L30" s="399"/>
      <c r="M30" s="399"/>
      <c r="N30" s="170"/>
      <c r="O30" s="170"/>
      <c r="P30" s="170"/>
      <c r="Q30" s="170"/>
      <c r="R30" s="213"/>
      <c r="S30" s="216" t="str">
        <f>IFERROR(IF(T30="","",INDEX('Tenant Analysis (Sortable)'!$B$7:$B$144,MATCH('Property Snapshots'!$U30,'Tenant Analysis (Sortable)'!$D$7:$D$144,0))),"CHECK")</f>
        <v/>
      </c>
      <c r="T30" s="215" t="str">
        <f>IFERROR(IF(U30="","",INDEX('Tenant Analysis (Sortable)'!$C$7:$C$144,MATCH('Property Snapshots'!$U30,'Tenant Analysis (Sortable)'!$D$7:$D$144,0))),"CHECK")</f>
        <v/>
      </c>
      <c r="V30" s="323" t="str">
        <f>IF(U30="","",+VLOOKUP($U30,'Tenant Analysis (Sortable)'!$D$7:$O$144,V$1,FALSE))</f>
        <v/>
      </c>
      <c r="W30" s="323" t="str">
        <f>IF(V30="","",+VLOOKUP($U30,'Tenant Analysis (Sortable)'!$D$7:$O$144,W$1,FALSE))</f>
        <v/>
      </c>
      <c r="X30" s="323" t="str">
        <f>IF(W30="","",+VLOOKUP($U30,'Tenant Analysis (Sortable)'!$D$7:$O$144,X$1,FALSE))</f>
        <v/>
      </c>
      <c r="Y30" s="323" t="str">
        <f>IF(X30="","",+VLOOKUP($U30,'Tenant Analysis (Sortable)'!$D$7:$O$144,Y$1,FALSE))</f>
        <v/>
      </c>
      <c r="Z30" s="323" t="str">
        <f>IF(Y30="","",+VLOOKUP($U30,'Tenant Analysis (Sortable)'!$D$7:$O$144,Z$1,FALSE))</f>
        <v/>
      </c>
      <c r="AA30" s="324" t="str">
        <f>IF(Y30="","",+VLOOKUP($U30,'Tenant Analysis (Sortable)'!$D$7:$O$144,AA$1,FALSE))</f>
        <v/>
      </c>
      <c r="AB30" s="323" t="str">
        <f>IF(AA30="","",+VLOOKUP($U30,'Tenant Analysis (Sortable)'!$D$7:$O$144,AB$1,FALSE))</f>
        <v/>
      </c>
      <c r="AC30" s="342"/>
      <c r="AD30" s="323" t="str">
        <f>IF($AB30="","",+VLOOKUP($U30,'Tenant Analysis (Sortable)'!$D$7:$O$144,AD$1,FALSE))</f>
        <v/>
      </c>
      <c r="AE30" s="323" t="str">
        <f>IF($AB30="","",+VLOOKUP($U30,'Tenant Analysis (Sortable)'!$D$7:$O$144,AE$1,FALSE))</f>
        <v/>
      </c>
      <c r="AF30" s="324" t="str">
        <f>IF(AE30="","",+VLOOKUP($U30,'Tenant Analysis (Sortable)'!$D$7:$O$144,AF$1,FALSE))</f>
        <v/>
      </c>
      <c r="AG30" s="324" t="str">
        <f>IF(AF30="","",+VLOOKUP($U30,'Tenant Analysis (Sortable)'!$D$7:$O$144,AG$1,FALSE))</f>
        <v/>
      </c>
    </row>
    <row r="31" spans="1:33">
      <c r="A31" s="245"/>
      <c r="B31" s="244"/>
      <c r="C31" s="208"/>
      <c r="D31" s="345" t="str">
        <f>"Top 3 tenants w/significant changes YoY ("&amp;F32&amp;" / "&amp;G32&amp;")"</f>
        <v>Top 3 tenants w/significant changes YoY (2019 / 2020)</v>
      </c>
      <c r="E31" s="227"/>
      <c r="F31" s="350"/>
      <c r="G31" s="350"/>
      <c r="H31" s="351"/>
      <c r="I31" s="227"/>
      <c r="J31" s="227"/>
      <c r="K31" s="227"/>
      <c r="L31" s="201"/>
      <c r="M31" s="201"/>
      <c r="N31" s="170"/>
      <c r="O31" s="170"/>
      <c r="P31" s="170"/>
      <c r="Q31" s="170"/>
      <c r="R31" s="213"/>
      <c r="S31" s="216" t="str">
        <f>IFERROR(IF(T31="","",INDEX('Tenant Analysis (Sortable)'!$B$7:$B$144,MATCH('Property Snapshots'!$U31,'Tenant Analysis (Sortable)'!$D$7:$D$144,0))),"CHECK")</f>
        <v/>
      </c>
      <c r="T31" s="215" t="str">
        <f>IFERROR(IF(U31="","",INDEX('Tenant Analysis (Sortable)'!$C$7:$C$144,MATCH('Property Snapshots'!$U31,'Tenant Analysis (Sortable)'!$D$7:$D$144,0))),"CHECK")</f>
        <v/>
      </c>
      <c r="V31" s="323" t="str">
        <f>IF(U31="","",+VLOOKUP($U31,'Tenant Analysis (Sortable)'!$D$7:$O$144,V$1,FALSE))</f>
        <v/>
      </c>
      <c r="W31" s="323" t="str">
        <f>IF(V31="","",+VLOOKUP($U31,'Tenant Analysis (Sortable)'!$D$7:$O$144,W$1,FALSE))</f>
        <v/>
      </c>
      <c r="X31" s="323" t="str">
        <f>IF(W31="","",+VLOOKUP($U31,'Tenant Analysis (Sortable)'!$D$7:$O$144,X$1,FALSE))</f>
        <v/>
      </c>
      <c r="Y31" s="323" t="str">
        <f>IF(X31="","",+VLOOKUP($U31,'Tenant Analysis (Sortable)'!$D$7:$O$144,Y$1,FALSE))</f>
        <v/>
      </c>
      <c r="Z31" s="323" t="str">
        <f>IF(Y31="","",+VLOOKUP($U31,'Tenant Analysis (Sortable)'!$D$7:$O$144,Z$1,FALSE))</f>
        <v/>
      </c>
      <c r="AA31" s="324" t="str">
        <f>IF(Y31="","",+VLOOKUP($U31,'Tenant Analysis (Sortable)'!$D$7:$O$144,AA$1,FALSE))</f>
        <v/>
      </c>
      <c r="AB31" s="323" t="str">
        <f>IF(AA31="","",+VLOOKUP($U31,'Tenant Analysis (Sortable)'!$D$7:$O$144,AB$1,FALSE))</f>
        <v/>
      </c>
      <c r="AC31" s="342"/>
      <c r="AD31" s="323" t="str">
        <f>IF($AB31="","",+VLOOKUP($U31,'Tenant Analysis (Sortable)'!$D$7:$O$144,AD$1,FALSE))</f>
        <v/>
      </c>
      <c r="AE31" s="323" t="str">
        <f>IF($AB31="","",+VLOOKUP($U31,'Tenant Analysis (Sortable)'!$D$7:$O$144,AE$1,FALSE))</f>
        <v/>
      </c>
      <c r="AF31" s="324" t="str">
        <f>IF(AE31="","",+VLOOKUP($U31,'Tenant Analysis (Sortable)'!$D$7:$O$144,AF$1,FALSE))</f>
        <v/>
      </c>
      <c r="AG31" s="324" t="str">
        <f>IF(AF31="","",+VLOOKUP($U31,'Tenant Analysis (Sortable)'!$D$7:$O$144,AG$1,FALSE))</f>
        <v/>
      </c>
    </row>
    <row r="32" spans="1:33">
      <c r="A32" s="245"/>
      <c r="B32" s="244"/>
      <c r="D32" s="200"/>
      <c r="E32" s="200"/>
      <c r="F32" s="367">
        <v>2019</v>
      </c>
      <c r="G32" s="367">
        <v>2020</v>
      </c>
      <c r="H32" s="368" t="s">
        <v>785</v>
      </c>
      <c r="I32" s="200"/>
      <c r="J32" s="200"/>
      <c r="K32" s="200"/>
      <c r="L32" s="200"/>
      <c r="M32" s="200"/>
      <c r="N32" s="170"/>
      <c r="O32" s="170"/>
      <c r="P32" s="170"/>
      <c r="Q32" s="170"/>
      <c r="R32" s="213"/>
      <c r="S32" s="216" t="str">
        <f>IFERROR(IF(T32="","",INDEX('Tenant Analysis (Sortable)'!$B$7:$B$144,MATCH('Property Snapshots'!$U32,'Tenant Analysis (Sortable)'!$D$7:$D$144,0))),"CHECK")</f>
        <v/>
      </c>
      <c r="T32" s="215" t="str">
        <f>IFERROR(IF(U32="","",INDEX('Tenant Analysis (Sortable)'!$C$7:$C$144,MATCH('Property Snapshots'!$U32,'Tenant Analysis (Sortable)'!$D$7:$D$144,0))),"CHECK")</f>
        <v/>
      </c>
      <c r="V32" s="323" t="str">
        <f>IF(U32="","",+VLOOKUP($U32,'Tenant Analysis (Sortable)'!$D$7:$O$144,V$1,FALSE))</f>
        <v/>
      </c>
      <c r="W32" s="323" t="str">
        <f>IF(V32="","",+VLOOKUP($U32,'Tenant Analysis (Sortable)'!$D$7:$O$144,W$1,FALSE))</f>
        <v/>
      </c>
      <c r="X32" s="323" t="str">
        <f>IF(W32="","",+VLOOKUP($U32,'Tenant Analysis (Sortable)'!$D$7:$O$144,X$1,FALSE))</f>
        <v/>
      </c>
      <c r="Y32" s="323" t="str">
        <f>IF(X32="","",+VLOOKUP($U32,'Tenant Analysis (Sortable)'!$D$7:$O$144,Y$1,FALSE))</f>
        <v/>
      </c>
      <c r="Z32" s="323" t="str">
        <f>IF(Y32="","",+VLOOKUP($U32,'Tenant Analysis (Sortable)'!$D$7:$O$144,Z$1,FALSE))</f>
        <v/>
      </c>
      <c r="AA32" s="324" t="str">
        <f>IF(Y32="","",+VLOOKUP($U32,'Tenant Analysis (Sortable)'!$D$7:$O$144,AA$1,FALSE))</f>
        <v/>
      </c>
      <c r="AB32" s="323" t="str">
        <f>IF(AA32="","",+VLOOKUP($U32,'Tenant Analysis (Sortable)'!$D$7:$O$144,AB$1,FALSE))</f>
        <v/>
      </c>
      <c r="AC32" s="342"/>
      <c r="AD32" s="323" t="str">
        <f>IF($AB32="","",+VLOOKUP($U32,'Tenant Analysis (Sortable)'!$D$7:$O$144,AD$1,FALSE))</f>
        <v/>
      </c>
      <c r="AE32" s="323" t="str">
        <f>IF($AB32="","",+VLOOKUP($U32,'Tenant Analysis (Sortable)'!$D$7:$O$144,AE$1,FALSE))</f>
        <v/>
      </c>
      <c r="AF32" s="324" t="str">
        <f>IF(AE32="","",+VLOOKUP($U32,'Tenant Analysis (Sortable)'!$D$7:$O$144,AF$1,FALSE))</f>
        <v/>
      </c>
      <c r="AG32" s="324" t="str">
        <f>IF(AF32="","",+VLOOKUP($U32,'Tenant Analysis (Sortable)'!$D$7:$O$144,AG$1,FALSE))</f>
        <v/>
      </c>
    </row>
    <row r="33" spans="1:33">
      <c r="A33" s="245" t="str">
        <f>+E7</f>
        <v>ALPINE</v>
      </c>
      <c r="B33" s="244">
        <v>1</v>
      </c>
      <c r="D33" s="171" t="str">
        <f t="array" ref="D33">+IFERROR(INDEX($U$7:$U$486,MATCH($A33&amp;$B33,$S$7:$S$486&amp;$AB$7:$AB$486,0)),"")</f>
        <v>WC IPA, LLC dba Alpine Beer Company (t0032602)</v>
      </c>
      <c r="F33" s="369">
        <f t="shared" ref="F33:G35" si="5">+IFERROR(IF($D33="","",INDEX($S$3:$AG$486,MATCH($D33,$U$3:$U$486,0),MATCH(F$32,$S$3:$AG$3,0))),"CHECK")</f>
        <v>1376898</v>
      </c>
      <c r="G33" s="369">
        <f t="shared" si="5"/>
        <v>361481.51999999996</v>
      </c>
      <c r="H33" s="363">
        <f>IFERROR(IF(G33=0,0,(G33-F33)/F33),"")</f>
        <v>-0.73746674045572003</v>
      </c>
      <c r="I33" s="211"/>
      <c r="J33" s="401"/>
      <c r="K33" s="401"/>
      <c r="L33" s="401"/>
      <c r="M33" s="401"/>
      <c r="N33" s="170"/>
      <c r="O33" s="170"/>
      <c r="P33" s="170"/>
      <c r="Q33" s="170"/>
      <c r="R33" s="213"/>
      <c r="S33" s="216" t="str">
        <f>IFERROR(IF(T33="","",INDEX('Tenant Analysis (Sortable)'!$B$7:$B$144,MATCH('Property Snapshots'!$U33,'Tenant Analysis (Sortable)'!$D$7:$D$144,0))),"CHECK")</f>
        <v/>
      </c>
      <c r="V33" s="323" t="str">
        <f>IF(U33="","",+VLOOKUP($U33,'Tenant Analysis (Sortable)'!$D$7:$O$144,V$1,FALSE))</f>
        <v/>
      </c>
      <c r="W33" s="323" t="str">
        <f>IF(V33="","",+VLOOKUP($U33,'Tenant Analysis (Sortable)'!$D$7:$O$144,W$1,FALSE))</f>
        <v/>
      </c>
      <c r="X33" s="323" t="str">
        <f>IF(W33="","",+VLOOKUP($U33,'Tenant Analysis (Sortable)'!$D$7:$O$144,X$1,FALSE))</f>
        <v/>
      </c>
      <c r="Y33" s="323" t="str">
        <f>IF(X33="","",+VLOOKUP($U33,'Tenant Analysis (Sortable)'!$D$7:$O$144,Y$1,FALSE))</f>
        <v/>
      </c>
      <c r="Z33" s="323" t="str">
        <f>IF(Y33="","",+VLOOKUP($U33,'Tenant Analysis (Sortable)'!$D$7:$O$144,Z$1,FALSE))</f>
        <v/>
      </c>
      <c r="AA33" s="324" t="str">
        <f>IF(Y33="","",+VLOOKUP($U33,'Tenant Analysis (Sortable)'!$D$7:$O$144,AA$1,FALSE))</f>
        <v/>
      </c>
      <c r="AB33" s="323" t="str">
        <f>IF(AA33="","",+VLOOKUP($U33,'Tenant Analysis (Sortable)'!$D$7:$O$144,AB$1,FALSE))</f>
        <v/>
      </c>
      <c r="AC33" s="342"/>
      <c r="AD33" s="323" t="str">
        <f>IF($AB33="","",+VLOOKUP($U33,'Tenant Analysis (Sortable)'!$D$7:$O$144,AD$1,FALSE))</f>
        <v/>
      </c>
      <c r="AE33" s="323" t="str">
        <f>IF($AB33="","",+VLOOKUP($U33,'Tenant Analysis (Sortable)'!$D$7:$O$144,AE$1,FALSE))</f>
        <v/>
      </c>
      <c r="AF33" s="324" t="str">
        <f>IF(AE33="","",+VLOOKUP($U33,'Tenant Analysis (Sortable)'!$D$7:$O$144,AF$1,FALSE))</f>
        <v/>
      </c>
      <c r="AG33" s="324" t="str">
        <f>IF(AF33="","",+VLOOKUP($U33,'Tenant Analysis (Sortable)'!$D$7:$O$144,AG$1,FALSE))</f>
        <v/>
      </c>
    </row>
    <row r="34" spans="1:33">
      <c r="A34" s="245" t="str">
        <f>+A33</f>
        <v>ALPINE</v>
      </c>
      <c r="B34" s="244">
        <v>2</v>
      </c>
      <c r="D34" s="171" t="str">
        <f t="array" ref="D34">+IFERROR(INDEX($U$7:$U$486,MATCH($A34&amp;$B34,$S$7:$S$486&amp;$AB$7:$AB$486,0)),"")</f>
        <v>Feng Wang and Xiu Xia Liu (t0137742)</v>
      </c>
      <c r="F34" s="369">
        <f t="shared" si="5"/>
        <v>30045</v>
      </c>
      <c r="G34" s="369">
        <f t="shared" si="5"/>
        <v>21834.569999999996</v>
      </c>
      <c r="H34" s="363">
        <f t="shared" ref="H34:H35" si="6">IFERROR(IF(G34=0,0,(G34-F34)/F34),"")</f>
        <v>-0.27327109335996019</v>
      </c>
      <c r="I34" s="211"/>
      <c r="J34" s="399"/>
      <c r="K34" s="399"/>
      <c r="L34" s="399"/>
      <c r="M34" s="399"/>
      <c r="N34" s="170"/>
      <c r="O34" s="170"/>
      <c r="P34" s="170"/>
      <c r="Q34" s="170"/>
      <c r="R34" s="213"/>
      <c r="S34" s="216" t="str">
        <f>IFERROR(IF(T34="","",INDEX('Tenant Analysis (Sortable)'!$B$7:$B$144,MATCH('Property Snapshots'!$U34,'Tenant Analysis (Sortable)'!$D$7:$D$144,0))),"CHECK")</f>
        <v/>
      </c>
      <c r="T34" s="215" t="str">
        <f>IFERROR(IF(U34="","",INDEX('Tenant Analysis (Sortable)'!$C$7:$C$144,MATCH('Property Snapshots'!$U34,'Tenant Analysis (Sortable)'!$D$7:$D$144,0))),"CHECK")</f>
        <v/>
      </c>
      <c r="V34" s="323" t="str">
        <f>IF(U34="","",+VLOOKUP($U34,'Tenant Analysis (Sortable)'!$D$7:$O$144,V$1,FALSE))</f>
        <v/>
      </c>
      <c r="W34" s="323" t="str">
        <f>IF(V34="","",+VLOOKUP($U34,'Tenant Analysis (Sortable)'!$D$7:$O$144,W$1,FALSE))</f>
        <v/>
      </c>
      <c r="X34" s="323" t="str">
        <f>IF(W34="","",+VLOOKUP($U34,'Tenant Analysis (Sortable)'!$D$7:$O$144,X$1,FALSE))</f>
        <v/>
      </c>
      <c r="Y34" s="323" t="str">
        <f>IF(X34="","",+VLOOKUP($U34,'Tenant Analysis (Sortable)'!$D$7:$O$144,Y$1,FALSE))</f>
        <v/>
      </c>
      <c r="Z34" s="323" t="str">
        <f>IF(Y34="","",+VLOOKUP($U34,'Tenant Analysis (Sortable)'!$D$7:$O$144,Z$1,FALSE))</f>
        <v/>
      </c>
      <c r="AA34" s="324" t="str">
        <f>IF(Y34="","",+VLOOKUP($U34,'Tenant Analysis (Sortable)'!$D$7:$O$144,AA$1,FALSE))</f>
        <v/>
      </c>
      <c r="AB34" s="323" t="str">
        <f>IF(AA34="","",+VLOOKUP($U34,'Tenant Analysis (Sortable)'!$D$7:$O$144,AB$1,FALSE))</f>
        <v/>
      </c>
      <c r="AC34" s="342"/>
      <c r="AD34" s="323" t="str">
        <f>IF($AB34="","",+VLOOKUP($U34,'Tenant Analysis (Sortable)'!$D$7:$O$144,AD$1,FALSE))</f>
        <v/>
      </c>
      <c r="AE34" s="323" t="str">
        <f>IF($AB34="","",+VLOOKUP($U34,'Tenant Analysis (Sortable)'!$D$7:$O$144,AE$1,FALSE))</f>
        <v/>
      </c>
      <c r="AF34" s="324" t="str">
        <f>IF(AE34="","",+VLOOKUP($U34,'Tenant Analysis (Sortable)'!$D$7:$O$144,AF$1,FALSE))</f>
        <v/>
      </c>
      <c r="AG34" s="324" t="str">
        <f>IF(AF34="","",+VLOOKUP($U34,'Tenant Analysis (Sortable)'!$D$7:$O$144,AG$1,FALSE))</f>
        <v/>
      </c>
    </row>
    <row r="35" spans="1:33">
      <c r="A35" s="245" t="str">
        <f>+A34</f>
        <v>ALPINE</v>
      </c>
      <c r="B35" s="244">
        <v>3</v>
      </c>
      <c r="D35" s="171" t="str">
        <f t="array" ref="D35">+IFERROR(INDEX($U$7:$U$486,MATCH($A35&amp;$B35,$S$7:$S$486&amp;$AB$7:$AB$486,0)),"")</f>
        <v>BYUNG KWAN HONG and MI SOOK PARK dba Alpine Cleaners (cleaners)</v>
      </c>
      <c r="F35" s="369">
        <f t="shared" si="5"/>
        <v>240663.91999999998</v>
      </c>
      <c r="G35" s="369">
        <f t="shared" si="5"/>
        <v>174998.96000000002</v>
      </c>
      <c r="H35" s="363">
        <f t="shared" si="6"/>
        <v>-0.27284920814054708</v>
      </c>
      <c r="I35" s="211"/>
      <c r="J35" s="399"/>
      <c r="K35" s="399"/>
      <c r="L35" s="399"/>
      <c r="M35" s="399"/>
      <c r="N35" s="170"/>
      <c r="O35" s="170"/>
      <c r="P35" s="170"/>
      <c r="Q35" s="170"/>
      <c r="R35" s="213"/>
      <c r="S35" s="216" t="str">
        <f>IFERROR(IF(T35="","",INDEX('Tenant Analysis (Sortable)'!$B$7:$B$144,MATCH('Property Snapshots'!$U35,'Tenant Analysis (Sortable)'!$D$7:$D$144,0))),"CHECK")</f>
        <v/>
      </c>
      <c r="T35" s="215" t="str">
        <f>IFERROR(IF(U35="","",INDEX('Tenant Analysis (Sortable)'!$C$7:$C$144,MATCH('Property Snapshots'!$U35,'Tenant Analysis (Sortable)'!$D$7:$D$144,0))),"CHECK")</f>
        <v/>
      </c>
      <c r="V35" s="323" t="str">
        <f>IF(U35="","",+VLOOKUP($U35,'Tenant Analysis (Sortable)'!$D$7:$O$144,V$1,FALSE))</f>
        <v/>
      </c>
      <c r="W35" s="323" t="str">
        <f>IF(V35="","",+VLOOKUP($U35,'Tenant Analysis (Sortable)'!$D$7:$O$144,W$1,FALSE))</f>
        <v/>
      </c>
      <c r="X35" s="323" t="str">
        <f>IF(W35="","",+VLOOKUP($U35,'Tenant Analysis (Sortable)'!$D$7:$O$144,X$1,FALSE))</f>
        <v/>
      </c>
      <c r="Y35" s="323" t="str">
        <f>IF(X35="","",+VLOOKUP($U35,'Tenant Analysis (Sortable)'!$D$7:$O$144,Y$1,FALSE))</f>
        <v/>
      </c>
      <c r="Z35" s="323" t="str">
        <f>IF(Y35="","",+VLOOKUP($U35,'Tenant Analysis (Sortable)'!$D$7:$O$144,Z$1,FALSE))</f>
        <v/>
      </c>
      <c r="AA35" s="324" t="str">
        <f>IF(Y35="","",+VLOOKUP($U35,'Tenant Analysis (Sortable)'!$D$7:$O$144,AA$1,FALSE))</f>
        <v/>
      </c>
      <c r="AB35" s="323" t="str">
        <f>IF(AA35="","",+VLOOKUP($U35,'Tenant Analysis (Sortable)'!$D$7:$O$144,AB$1,FALSE))</f>
        <v/>
      </c>
      <c r="AC35" s="342"/>
      <c r="AD35" s="323" t="str">
        <f>IF($AB35="","",+VLOOKUP($U35,'Tenant Analysis (Sortable)'!$D$7:$O$144,AD$1,FALSE))</f>
        <v/>
      </c>
      <c r="AE35" s="323" t="str">
        <f>IF($AB35="","",+VLOOKUP($U35,'Tenant Analysis (Sortable)'!$D$7:$O$144,AE$1,FALSE))</f>
        <v/>
      </c>
      <c r="AF35" s="324" t="str">
        <f>IF(AE35="","",+VLOOKUP($U35,'Tenant Analysis (Sortable)'!$D$7:$O$144,AF$1,FALSE))</f>
        <v/>
      </c>
      <c r="AG35" s="324" t="str">
        <f>IF(AF35="","",+VLOOKUP($U35,'Tenant Analysis (Sortable)'!$D$7:$O$144,AG$1,FALSE))</f>
        <v/>
      </c>
    </row>
    <row r="36" spans="1:33">
      <c r="A36" s="245"/>
      <c r="B36" s="244"/>
      <c r="D36" s="170"/>
      <c r="F36" s="369" t="str">
        <f>+IFERROR(IF($D36="","",INDEX($S$3:$AF$486,MATCH($D36,$U$3:$U$486,0),MATCH(F$32,$S$3:$AF$3,0))),"CHECK")</f>
        <v/>
      </c>
      <c r="G36" s="369" t="str">
        <f>+IFERROR(IF($D36="","",INDEX($S$3:$AF$486,MATCH($D36,$U$3:$U$486,0),MATCH(G$32,$S$3:$AF$3,0))),"CHECK")</f>
        <v/>
      </c>
      <c r="H36" s="357"/>
      <c r="I36" s="211"/>
      <c r="J36" s="399"/>
      <c r="K36" s="399"/>
      <c r="L36" s="399"/>
      <c r="M36" s="399"/>
      <c r="N36" s="170"/>
      <c r="O36" s="170"/>
      <c r="P36" s="170"/>
      <c r="Q36" s="170"/>
      <c r="R36" s="213"/>
      <c r="S36" s="216" t="str">
        <f>IFERROR(IF(T36="","",INDEX('Tenant Analysis (Sortable)'!$B$7:$B$144,MATCH('Property Snapshots'!$U36,'Tenant Analysis (Sortable)'!$D$7:$D$144,0))),"CHECK")</f>
        <v/>
      </c>
      <c r="T36" s="215" t="str">
        <f>IFERROR(IF(U36="","",INDEX('Tenant Analysis (Sortable)'!$C$7:$C$144,MATCH('Property Snapshots'!$U36,'Tenant Analysis (Sortable)'!$D$7:$D$144,0))),"CHECK")</f>
        <v/>
      </c>
      <c r="V36" s="323" t="str">
        <f>IF(U36="","",+VLOOKUP($U36,'Tenant Analysis (Sortable)'!$D$7:$O$144,V$1,FALSE))</f>
        <v/>
      </c>
      <c r="W36" s="323" t="str">
        <f>IF(V36="","",+VLOOKUP($U36,'Tenant Analysis (Sortable)'!$D$7:$O$144,W$1,FALSE))</f>
        <v/>
      </c>
      <c r="X36" s="323" t="str">
        <f>IF(W36="","",+VLOOKUP($U36,'Tenant Analysis (Sortable)'!$D$7:$O$144,X$1,FALSE))</f>
        <v/>
      </c>
      <c r="Y36" s="323" t="str">
        <f>IF(X36="","",+VLOOKUP($U36,'Tenant Analysis (Sortable)'!$D$7:$O$144,Y$1,FALSE))</f>
        <v/>
      </c>
      <c r="Z36" s="323" t="str">
        <f>IF(Y36="","",+VLOOKUP($U36,'Tenant Analysis (Sortable)'!$D$7:$O$144,Z$1,FALSE))</f>
        <v/>
      </c>
      <c r="AA36" s="324" t="str">
        <f>IF(Y36="","",+VLOOKUP($U36,'Tenant Analysis (Sortable)'!$D$7:$O$144,AA$1,FALSE))</f>
        <v/>
      </c>
      <c r="AB36" s="323" t="str">
        <f>IF(AA36="","",+VLOOKUP($U36,'Tenant Analysis (Sortable)'!$D$7:$O$144,AB$1,FALSE))</f>
        <v/>
      </c>
      <c r="AC36" s="342"/>
      <c r="AD36" s="323" t="str">
        <f>IF($AB36="","",+VLOOKUP($U36,'Tenant Analysis (Sortable)'!$D$7:$O$144,AD$1,FALSE))</f>
        <v/>
      </c>
      <c r="AE36" s="323" t="str">
        <f>IF($AB36="","",+VLOOKUP($U36,'Tenant Analysis (Sortable)'!$D$7:$O$144,AE$1,FALSE))</f>
        <v/>
      </c>
      <c r="AF36" s="324" t="str">
        <f>IF(AE36="","",+VLOOKUP($U36,'Tenant Analysis (Sortable)'!$D$7:$O$144,AF$1,FALSE))</f>
        <v/>
      </c>
      <c r="AG36" s="324" t="str">
        <f>IF(AF36="","",+VLOOKUP($U36,'Tenant Analysis (Sortable)'!$D$7:$O$144,AG$1,FALSE))</f>
        <v/>
      </c>
    </row>
    <row r="37" spans="1:33" ht="16.25" customHeight="1">
      <c r="A37" s="245"/>
      <c r="B37" s="244"/>
      <c r="D37" s="199"/>
      <c r="E37" s="198"/>
      <c r="F37" s="370"/>
      <c r="G37" s="370"/>
      <c r="H37" s="371"/>
      <c r="I37" s="197"/>
      <c r="J37" s="196"/>
      <c r="K37" s="195"/>
      <c r="L37" s="194"/>
      <c r="M37" s="196"/>
      <c r="N37" s="170"/>
      <c r="O37" s="170"/>
      <c r="P37" s="170"/>
      <c r="Q37" s="170"/>
      <c r="R37" s="213"/>
      <c r="S37" s="216" t="str">
        <f>IFERROR(IF(T37="","",INDEX('Tenant Analysis (Sortable)'!$B$7:$B$144,MATCH('Property Snapshots'!$U37,'Tenant Analysis (Sortable)'!$D$7:$D$144,0))),"CHECK")</f>
        <v/>
      </c>
      <c r="T37" s="215" t="str">
        <f>IFERROR(IF(U37="","",INDEX('Tenant Analysis (Sortable)'!$C$7:$C$144,MATCH('Property Snapshots'!$U37,'Tenant Analysis (Sortable)'!$D$7:$D$144,0))),"CHECK")</f>
        <v/>
      </c>
      <c r="V37" s="323" t="str">
        <f>IF(U37="","",+VLOOKUP($U37,'Tenant Analysis (Sortable)'!$D$7:$O$144,V$1,FALSE))</f>
        <v/>
      </c>
      <c r="W37" s="323" t="str">
        <f>IF(V37="","",+VLOOKUP($U37,'Tenant Analysis (Sortable)'!$D$7:$O$144,W$1,FALSE))</f>
        <v/>
      </c>
      <c r="X37" s="323" t="str">
        <f>IF(W37="","",+VLOOKUP($U37,'Tenant Analysis (Sortable)'!$D$7:$O$144,X$1,FALSE))</f>
        <v/>
      </c>
      <c r="Y37" s="323" t="str">
        <f>IF(X37="","",+VLOOKUP($U37,'Tenant Analysis (Sortable)'!$D$7:$O$144,Y$1,FALSE))</f>
        <v/>
      </c>
      <c r="Z37" s="323" t="str">
        <f>IF(Y37="","",+VLOOKUP($U37,'Tenant Analysis (Sortable)'!$D$7:$O$144,Z$1,FALSE))</f>
        <v/>
      </c>
      <c r="AA37" s="324" t="str">
        <f>IF(Y37="","",+VLOOKUP($U37,'Tenant Analysis (Sortable)'!$D$7:$O$144,AA$1,FALSE))</f>
        <v/>
      </c>
      <c r="AB37" s="323" t="str">
        <f>IF(AA37="","",+VLOOKUP($U37,'Tenant Analysis (Sortable)'!$D$7:$O$144,AB$1,FALSE))</f>
        <v/>
      </c>
      <c r="AC37" s="342"/>
      <c r="AD37" s="323" t="str">
        <f>IF($AB37="","",+VLOOKUP($U37,'Tenant Analysis (Sortable)'!$D$7:$O$144,AD$1,FALSE))</f>
        <v/>
      </c>
      <c r="AE37" s="323" t="str">
        <f>IF($AB37="","",+VLOOKUP($U37,'Tenant Analysis (Sortable)'!$D$7:$O$144,AE$1,FALSE))</f>
        <v/>
      </c>
      <c r="AF37" s="324" t="str">
        <f>IF(AE37="","",+VLOOKUP($U37,'Tenant Analysis (Sortable)'!$D$7:$O$144,AF$1,FALSE))</f>
        <v/>
      </c>
      <c r="AG37" s="324" t="str">
        <f>IF(AF37="","",+VLOOKUP($U37,'Tenant Analysis (Sortable)'!$D$7:$O$144,AG$1,FALSE))</f>
        <v/>
      </c>
    </row>
    <row r="38" spans="1:33" ht="25.25" customHeight="1">
      <c r="A38" s="193" t="s">
        <v>784</v>
      </c>
      <c r="B38" s="192"/>
      <c r="C38" s="191"/>
      <c r="D38" s="229" t="s">
        <v>797</v>
      </c>
      <c r="E38" s="228"/>
      <c r="F38" s="350"/>
      <c r="G38" s="350"/>
      <c r="H38" s="351"/>
      <c r="I38" s="227"/>
      <c r="J38" s="227"/>
      <c r="K38" s="227"/>
      <c r="L38" s="227"/>
      <c r="M38" s="227"/>
      <c r="N38" s="170"/>
      <c r="O38" s="170"/>
      <c r="P38" s="190"/>
      <c r="Q38" s="189"/>
      <c r="R38" s="213"/>
      <c r="S38" s="216" t="str">
        <f>IFERROR(IF(T38="","",INDEX('Tenant Analysis (Sortable)'!$B$7:$B$144,MATCH('Property Snapshots'!$U38,'Tenant Analysis (Sortable)'!$D$7:$D$144,0))),"CHECK")</f>
        <v/>
      </c>
      <c r="T38" s="215" t="str">
        <f>IFERROR(IF(U38="","",INDEX('Tenant Analysis (Sortable)'!$C$7:$C$144,MATCH('Property Snapshots'!$U38,'Tenant Analysis (Sortable)'!$D$7:$D$144,0))),"CHECK")</f>
        <v/>
      </c>
      <c r="V38" s="323" t="str">
        <f>IF(U38="","",+VLOOKUP($U38,'Tenant Analysis (Sortable)'!$D$7:$O$144,V$1,FALSE))</f>
        <v/>
      </c>
      <c r="W38" s="323" t="str">
        <f>IF(V38="","",+VLOOKUP($U38,'Tenant Analysis (Sortable)'!$D$7:$O$144,W$1,FALSE))</f>
        <v/>
      </c>
      <c r="X38" s="323" t="str">
        <f>IF(W38="","",+VLOOKUP($U38,'Tenant Analysis (Sortable)'!$D$7:$O$144,X$1,FALSE))</f>
        <v/>
      </c>
      <c r="Y38" s="323" t="str">
        <f>IF(X38="","",+VLOOKUP($U38,'Tenant Analysis (Sortable)'!$D$7:$O$144,Y$1,FALSE))</f>
        <v/>
      </c>
      <c r="Z38" s="323" t="str">
        <f>IF(Y38="","",+VLOOKUP($U38,'Tenant Analysis (Sortable)'!$D$7:$O$144,Z$1,FALSE))</f>
        <v/>
      </c>
      <c r="AA38" s="324" t="str">
        <f>IF(Y38="","",+VLOOKUP($U38,'Tenant Analysis (Sortable)'!$D$7:$O$144,AA$1,FALSE))</f>
        <v/>
      </c>
      <c r="AB38" s="323" t="str">
        <f>IF(AA38="","",+VLOOKUP($U38,'Tenant Analysis (Sortable)'!$D$7:$O$144,AB$1,FALSE))</f>
        <v/>
      </c>
      <c r="AC38" s="342"/>
      <c r="AD38" s="323" t="str">
        <f>IF($AB38="","",+VLOOKUP($U38,'Tenant Analysis (Sortable)'!$D$7:$O$144,AD$1,FALSE))</f>
        <v/>
      </c>
      <c r="AE38" s="323" t="str">
        <f>IF($AB38="","",+VLOOKUP($U38,'Tenant Analysis (Sortable)'!$D$7:$O$144,AE$1,FALSE))</f>
        <v/>
      </c>
      <c r="AF38" s="324" t="str">
        <f>IF(AE38="","",+VLOOKUP($U38,'Tenant Analysis (Sortable)'!$D$7:$O$144,AF$1,FALSE))</f>
        <v/>
      </c>
      <c r="AG38" s="324" t="str">
        <f>IF(AF38="","",+VLOOKUP($U38,'Tenant Analysis (Sortable)'!$D$7:$O$144,AG$1,FALSE))</f>
        <v/>
      </c>
    </row>
    <row r="39" spans="1:33" s="176" customFormat="1" ht="32">
      <c r="A39" s="225"/>
      <c r="B39" s="224"/>
      <c r="C39" s="223"/>
      <c r="D39" s="222"/>
      <c r="E39" s="221"/>
      <c r="F39" s="352" t="s">
        <v>770</v>
      </c>
      <c r="G39" s="352" t="s">
        <v>769</v>
      </c>
      <c r="H39" s="353" t="s">
        <v>725</v>
      </c>
      <c r="I39" s="220" t="s">
        <v>768</v>
      </c>
      <c r="J39" s="220" t="s">
        <v>767</v>
      </c>
      <c r="K39" s="188" t="s">
        <v>766</v>
      </c>
      <c r="L39" s="220"/>
      <c r="M39" s="220"/>
      <c r="S39" s="216" t="str">
        <f>IFERROR(IF(T39="","",INDEX('Tenant Analysis (Sortable)'!$B$7:$B$144,MATCH('Property Snapshots'!$U39,'Tenant Analysis (Sortable)'!$D$7:$D$144,0))),"CHECK")</f>
        <v/>
      </c>
      <c r="T39" s="215" t="str">
        <f>IFERROR(IF(U39="","",INDEX('Tenant Analysis (Sortable)'!$C$7:$C$144,MATCH('Property Snapshots'!$U39,'Tenant Analysis (Sortable)'!$D$7:$D$144,0))),"CHECK")</f>
        <v/>
      </c>
      <c r="U39" s="322"/>
      <c r="V39" s="323" t="str">
        <f>IF(U39="","",+VLOOKUP($U39,'Tenant Analysis (Sortable)'!$D$7:$O$144,V$1,FALSE))</f>
        <v/>
      </c>
      <c r="W39" s="323" t="str">
        <f>IF(V39="","",+VLOOKUP($U39,'Tenant Analysis (Sortable)'!$D$7:$O$144,W$1,FALSE))</f>
        <v/>
      </c>
      <c r="X39" s="323" t="str">
        <f>IF(W39="","",+VLOOKUP($U39,'Tenant Analysis (Sortable)'!$D$7:$O$144,X$1,FALSE))</f>
        <v/>
      </c>
      <c r="Y39" s="323" t="str">
        <f>IF(X39="","",+VLOOKUP($U39,'Tenant Analysis (Sortable)'!$D$7:$O$144,Y$1,FALSE))</f>
        <v/>
      </c>
      <c r="Z39" s="323" t="str">
        <f>IF(Y39="","",+VLOOKUP($U39,'Tenant Analysis (Sortable)'!$D$7:$O$144,Z$1,FALSE))</f>
        <v/>
      </c>
      <c r="AA39" s="324" t="str">
        <f>IF(Y39="","",+VLOOKUP($U39,'Tenant Analysis (Sortable)'!$D$7:$O$144,AA$1,FALSE))</f>
        <v/>
      </c>
      <c r="AB39" s="323" t="str">
        <f>IF(AA39="","",+VLOOKUP($U39,'Tenant Analysis (Sortable)'!$D$7:$O$144,AB$1,FALSE))</f>
        <v/>
      </c>
      <c r="AC39" s="342"/>
      <c r="AD39" s="323" t="str">
        <f>IF($AB39="","",+VLOOKUP($U39,'Tenant Analysis (Sortable)'!$D$7:$O$144,AD$1,FALSE))</f>
        <v/>
      </c>
      <c r="AE39" s="323" t="str">
        <f>IF($AB39="","",+VLOOKUP($U39,'Tenant Analysis (Sortable)'!$D$7:$O$144,AE$1,FALSE))</f>
        <v/>
      </c>
      <c r="AF39" s="324" t="str">
        <f>IF(AE39="","",+VLOOKUP($U39,'Tenant Analysis (Sortable)'!$D$7:$O$144,AF$1,FALSE))</f>
        <v/>
      </c>
      <c r="AG39" s="324" t="str">
        <f>IF(AF39="","",+VLOOKUP($U39,'Tenant Analysis (Sortable)'!$D$7:$O$144,AG$1,FALSE))</f>
        <v/>
      </c>
    </row>
    <row r="40" spans="1:33" s="175" customFormat="1" ht="16">
      <c r="A40" s="245"/>
      <c r="B40" s="244"/>
      <c r="C40" s="172"/>
      <c r="D40" s="219" t="s">
        <v>765</v>
      </c>
      <c r="E40" s="219" t="s">
        <v>792</v>
      </c>
      <c r="F40" s="346">
        <f>+Summary!C10</f>
        <v>4</v>
      </c>
      <c r="G40" s="346">
        <f>+COUNTIFS($S$7:$S$577,E40,$Y$7:$Y$577,"&gt;0")</f>
        <v>3</v>
      </c>
      <c r="H40" s="354">
        <f>+INDEX(Summary!$D$9:$D$23,MATCH('Property Snapshots'!E40,Summary!$B$9:$B$23,0))</f>
        <v>16702</v>
      </c>
      <c r="I40" s="218">
        <f>+INDEX(Summary!$E$9:$E$23,MATCH('Property Snapshots'!E40,Summary!$B$9:$B$23,0))</f>
        <v>16702</v>
      </c>
      <c r="J40" s="218">
        <f>+INDEX(Summary!$F$9:$F$23,MATCH('Property Snapshots'!E40,Summary!$B$9:$B$23,0))</f>
        <v>0</v>
      </c>
      <c r="K40" s="217">
        <f>+I40/H40</f>
        <v>1</v>
      </c>
      <c r="L40" s="217"/>
      <c r="M40" s="171"/>
      <c r="S40" s="216" t="str">
        <f>IFERROR(IF(T40="","",INDEX('Tenant Analysis (Sortable)'!$B$7:$B$144,MATCH('Property Snapshots'!$U40,'Tenant Analysis (Sortable)'!$D$7:$D$144,0))),"CHECK")</f>
        <v>Cedros</v>
      </c>
      <c r="T40" s="215" t="str">
        <f>IFERROR(IF(U40="","",INDEX('Tenant Analysis (Sortable)'!$C$7:$C$144,MATCH('Property Snapshots'!$U40,'Tenant Analysis (Sortable)'!$D$7:$D$144,0))),"CHECK")</f>
        <v>Apparel Sales</v>
      </c>
      <c r="U40" s="322" t="str" cm="1">
        <f t="array" ref="U40:U42">+_xlfn._xlws.FILTER('Tenant Analysis (Sortable)'!$D$7:$D$144,'Tenant Analysis (Sortable)'!$B$7:$B$144='Property Snapshots'!E40)</f>
        <v>BluSandz Boutique (t0074592)</v>
      </c>
      <c r="V40" s="323">
        <f>IF(U40="","",+VLOOKUP($U40,'Tenant Analysis (Sortable)'!$D$7:$O$144,V$1,FALSE))</f>
        <v>0</v>
      </c>
      <c r="W40" s="323">
        <f>IF(V40="","",+VLOOKUP($U40,'Tenant Analysis (Sortable)'!$D$7:$O$144,W$1,FALSE))</f>
        <v>114577.06</v>
      </c>
      <c r="X40" s="323">
        <f>IF(W40="","",+VLOOKUP($U40,'Tenant Analysis (Sortable)'!$D$7:$O$144,X$1,FALSE))</f>
        <v>66064.44</v>
      </c>
      <c r="Y40" s="323">
        <f>IF(X40="","",+VLOOKUP($U40,'Tenant Analysis (Sortable)'!$D$7:$O$144,Y$1,FALSE))</f>
        <v>32000.6</v>
      </c>
      <c r="Z40" s="323">
        <f>IF(Y40="","",+VLOOKUP($U40,'Tenant Analysis (Sortable)'!$D$7:$O$144,Z$1,FALSE))</f>
        <v>0</v>
      </c>
      <c r="AA40" s="324">
        <f>IF(Y40="","",+VLOOKUP($U40,'Tenant Analysis (Sortable)'!$D$7:$O$144,AA$1,FALSE))</f>
        <v>-0.51561535979113726</v>
      </c>
      <c r="AB40" s="323">
        <f>IF(AA40="","",+VLOOKUP($U40,'Tenant Analysis (Sortable)'!$D$7:$O$144,AB$1,FALSE))</f>
        <v>1</v>
      </c>
      <c r="AC40" s="342"/>
      <c r="AD40" s="323">
        <f>IF($AB40="","",+VLOOKUP($U40,'Tenant Analysis (Sortable)'!$D$7:$O$144,AD$1,FALSE))</f>
        <v>16202.37</v>
      </c>
      <c r="AE40" s="323">
        <f>IF($AB40="","",+VLOOKUP($U40,'Tenant Analysis (Sortable)'!$D$7:$O$144,AE$1,FALSE))</f>
        <v>0</v>
      </c>
      <c r="AF40" s="324">
        <f>IF(AE40="","",+VLOOKUP($U40,'Tenant Analysis (Sortable)'!$D$7:$O$144,AF$1,FALSE))</f>
        <v>99</v>
      </c>
      <c r="AG40" s="323">
        <f>+IF(AF40="","",+VLOOKUP($U40,'Tenant Analysis (Sortable)'!$D$7:$P$144,AG$1,FALSE))</f>
        <v>0</v>
      </c>
    </row>
    <row r="41" spans="1:33" ht="16">
      <c r="A41" s="245"/>
      <c r="B41" s="244"/>
      <c r="D41" s="219" t="s">
        <v>764</v>
      </c>
      <c r="E41" s="219" t="s">
        <v>793</v>
      </c>
      <c r="H41" s="355"/>
      <c r="I41" s="218"/>
      <c r="J41" s="214"/>
      <c r="K41" s="217"/>
      <c r="L41" s="217"/>
      <c r="R41" s="213"/>
      <c r="S41" s="216" t="str">
        <f>IFERROR(IF(T41="","",INDEX('Tenant Analysis (Sortable)'!$B$7:$B$144,MATCH('Property Snapshots'!$U41,'Tenant Analysis (Sortable)'!$D$7:$D$144,0))),"CHECK")</f>
        <v>Cedros</v>
      </c>
      <c r="T41" s="215" t="str">
        <f>IFERROR(IF(U41="","",INDEX('Tenant Analysis (Sortable)'!$C$7:$C$144,MATCH('Property Snapshots'!$U41,'Tenant Analysis (Sortable)'!$D$7:$D$144,0))),"CHECK")</f>
        <v>Quick Serve Food</v>
      </c>
      <c r="U41" s="322" t="str">
        <v>Urban Remedy, Inc. (t0105768)</v>
      </c>
      <c r="V41" s="323">
        <f>IF(U41="","",+VLOOKUP($U41,'Tenant Analysis (Sortable)'!$D$7:$O$144,V$1,FALSE))</f>
        <v>0</v>
      </c>
      <c r="W41" s="323">
        <f>IF(V41="","",+VLOOKUP($U41,'Tenant Analysis (Sortable)'!$D$7:$O$144,W$1,FALSE))</f>
        <v>119973.16</v>
      </c>
      <c r="X41" s="323">
        <f>IF(W41="","",+VLOOKUP($U41,'Tenant Analysis (Sortable)'!$D$7:$O$144,X$1,FALSE))</f>
        <v>300758</v>
      </c>
      <c r="Y41" s="323">
        <f>IF(X41="","",+VLOOKUP($U41,'Tenant Analysis (Sortable)'!$D$7:$O$144,Y$1,FALSE))</f>
        <v>282552.43</v>
      </c>
      <c r="Z41" s="323">
        <f>IF(Y41="","",+VLOOKUP($U41,'Tenant Analysis (Sortable)'!$D$7:$O$144,Z$1,FALSE))</f>
        <v>81196.149999999994</v>
      </c>
      <c r="AA41" s="324">
        <f>IF(Y41="","",+VLOOKUP($U41,'Tenant Analysis (Sortable)'!$D$7:$O$144,AA$1,FALSE))</f>
        <v>-6.0532288417930721E-2</v>
      </c>
      <c r="AB41" s="323">
        <f>IF(AA41="","",+VLOOKUP($U41,'Tenant Analysis (Sortable)'!$D$7:$O$144,AB$1,FALSE))</f>
        <v>3</v>
      </c>
      <c r="AC41" s="342"/>
      <c r="AD41" s="323">
        <f>IF($AB41="","",+VLOOKUP($U41,'Tenant Analysis (Sortable)'!$D$7:$O$144,AD$1,FALSE))</f>
        <v>0</v>
      </c>
      <c r="AE41" s="323">
        <f>IF($AB41="","",+VLOOKUP($U41,'Tenant Analysis (Sortable)'!$D$7:$O$144,AE$1,FALSE))</f>
        <v>81196.149999999994</v>
      </c>
      <c r="AF41" s="324">
        <f>IF(AE41="","",+VLOOKUP($U41,'Tenant Analysis (Sortable)'!$D$7:$O$144,AF$1,FALSE))</f>
        <v>0</v>
      </c>
      <c r="AG41" s="323">
        <f>+IF(AF41="","",+VLOOKUP($U41,'Tenant Analysis (Sortable)'!$D$7:$P$144,AG$1,FALSE))</f>
        <v>0</v>
      </c>
    </row>
    <row r="42" spans="1:33" ht="16">
      <c r="A42" s="245"/>
      <c r="B42" s="244"/>
      <c r="D42" s="219" t="s">
        <v>763</v>
      </c>
      <c r="E42" s="219" t="s">
        <v>838</v>
      </c>
      <c r="H42" s="355"/>
      <c r="I42" s="218"/>
      <c r="J42" s="214"/>
      <c r="K42" s="217"/>
      <c r="L42" s="217"/>
      <c r="R42" s="213"/>
      <c r="S42" s="216" t="str">
        <f>IFERROR(IF(T42="","",INDEX('Tenant Analysis (Sortable)'!$B$7:$B$144,MATCH('Property Snapshots'!$U42,'Tenant Analysis (Sortable)'!$D$7:$D$144,0))),"CHECK")</f>
        <v>Cedros</v>
      </c>
      <c r="T42" s="215" t="str">
        <f>IFERROR(IF(U42="","",INDEX('Tenant Analysis (Sortable)'!$C$7:$C$144,MATCH('Property Snapshots'!$U42,'Tenant Analysis (Sortable)'!$D$7:$D$144,0))),"CHECK")</f>
        <v>Home Furnishings</v>
      </c>
      <c r="U42" s="322" t="str">
        <v>Good Works Fine Arts, Inc. . (t0106828)</v>
      </c>
      <c r="V42" s="323">
        <f>IF(U42="","",+VLOOKUP($U42,'Tenant Analysis (Sortable)'!$D$7:$O$144,V$1,FALSE))</f>
        <v>0</v>
      </c>
      <c r="W42" s="323">
        <f>IF(V42="","",+VLOOKUP($U42,'Tenant Analysis (Sortable)'!$D$7:$O$144,W$1,FALSE))</f>
        <v>123888.1</v>
      </c>
      <c r="X42" s="323">
        <f>IF(W42="","",+VLOOKUP($U42,'Tenant Analysis (Sortable)'!$D$7:$O$144,X$1,FALSE))</f>
        <v>1054875.8799999999</v>
      </c>
      <c r="Y42" s="323">
        <f>IF(X42="","",+VLOOKUP($U42,'Tenant Analysis (Sortable)'!$D$7:$O$144,Y$1,FALSE))</f>
        <v>702117.61</v>
      </c>
      <c r="Z42" s="323">
        <f>IF(Y42="","",+VLOOKUP($U42,'Tenant Analysis (Sortable)'!$D$7:$O$144,Z$1,FALSE))</f>
        <v>0</v>
      </c>
      <c r="AA42" s="324">
        <f>IF(Y42="","",+VLOOKUP($U42,'Tenant Analysis (Sortable)'!$D$7:$O$144,AA$1,FALSE))</f>
        <v>-0.33440737122551323</v>
      </c>
      <c r="AB42" s="323">
        <f>IF(AA42="","",+VLOOKUP($U42,'Tenant Analysis (Sortable)'!$D$7:$O$144,AB$1,FALSE))</f>
        <v>2</v>
      </c>
      <c r="AC42" s="342"/>
      <c r="AD42" s="323">
        <f>IF($AB42="","",+VLOOKUP($U42,'Tenant Analysis (Sortable)'!$D$7:$O$144,AD$1,FALSE))</f>
        <v>0</v>
      </c>
      <c r="AE42" s="323">
        <f>IF($AB42="","",+VLOOKUP($U42,'Tenant Analysis (Sortable)'!$D$7:$O$144,AE$1,FALSE))</f>
        <v>0</v>
      </c>
      <c r="AF42" s="324">
        <f>IF(AE42="","",+VLOOKUP($U42,'Tenant Analysis (Sortable)'!$D$7:$O$144,AF$1,FALSE))</f>
        <v>99</v>
      </c>
      <c r="AG42" s="323">
        <f>+IF(AF42="","",+VLOOKUP($U42,'Tenant Analysis (Sortable)'!$D$7:$P$144,AG$1,FALSE))</f>
        <v>0</v>
      </c>
    </row>
    <row r="43" spans="1:33" ht="16">
      <c r="A43" s="245"/>
      <c r="B43" s="244"/>
      <c r="D43" s="212"/>
      <c r="E43" s="212"/>
      <c r="F43" s="356"/>
      <c r="G43" s="356"/>
      <c r="H43" s="357"/>
      <c r="I43" s="211"/>
      <c r="J43" s="182"/>
      <c r="K43" s="210"/>
      <c r="L43" s="209"/>
      <c r="M43" s="182"/>
      <c r="R43" s="213"/>
      <c r="S43" s="216" t="str">
        <f>IFERROR(IF(T43="","",INDEX('Tenant Analysis (Sortable)'!$B$7:$B$144,MATCH('Property Snapshots'!$U43,'Tenant Analysis (Sortable)'!$D$7:$D$144,0))),"CHECK")</f>
        <v/>
      </c>
      <c r="T43" s="215" t="str">
        <f>IFERROR(IF(U43="","",INDEX('Tenant Analysis (Sortable)'!$C$7:$C$144,MATCH('Property Snapshots'!$U43,'Tenant Analysis (Sortable)'!$D$7:$D$144,0))),"CHECK")</f>
        <v/>
      </c>
      <c r="V43" s="323" t="str">
        <f>IF(U43="","",+VLOOKUP($U43,'Tenant Analysis (Sortable)'!$D$7:$O$144,V$1,FALSE))</f>
        <v/>
      </c>
      <c r="W43" s="323" t="str">
        <f>IF(V43="","",+VLOOKUP($U43,'Tenant Analysis (Sortable)'!$D$7:$O$144,W$1,FALSE))</f>
        <v/>
      </c>
      <c r="X43" s="323" t="str">
        <f>IF(W43="","",+VLOOKUP($U43,'Tenant Analysis (Sortable)'!$D$7:$O$144,X$1,FALSE))</f>
        <v/>
      </c>
      <c r="Y43" s="323" t="str">
        <f>IF(X43="","",+VLOOKUP($U43,'Tenant Analysis (Sortable)'!$D$7:$O$144,Y$1,FALSE))</f>
        <v/>
      </c>
      <c r="Z43" s="323" t="str">
        <f>IF(Y43="","",+VLOOKUP($U43,'Tenant Analysis (Sortable)'!$D$7:$O$144,Z$1,FALSE))</f>
        <v/>
      </c>
      <c r="AA43" s="324" t="str">
        <f>IF(Y43="","",+VLOOKUP($U43,'Tenant Analysis (Sortable)'!$D$7:$O$144,AA$1,FALSE))</f>
        <v/>
      </c>
      <c r="AB43" s="323" t="str">
        <f>IF(AA43="","",+VLOOKUP($U43,'Tenant Analysis (Sortable)'!$D$7:$O$144,AB$1,FALSE))</f>
        <v/>
      </c>
      <c r="AC43" s="342"/>
      <c r="AD43" s="323" t="str">
        <f>IF($AB43="","",+VLOOKUP($U43,'Tenant Analysis (Sortable)'!$D$7:$O$144,AD$1,FALSE))</f>
        <v/>
      </c>
      <c r="AE43" s="323" t="str">
        <f>IF($AB43="","",+VLOOKUP($U43,'Tenant Analysis (Sortable)'!$D$7:$O$144,AE$1,FALSE))</f>
        <v/>
      </c>
      <c r="AF43" s="324" t="str">
        <f>IF(AE43="","",+VLOOKUP($U43,'Tenant Analysis (Sortable)'!$D$7:$O$144,AF$1,FALSE))</f>
        <v/>
      </c>
      <c r="AG43" s="324" t="str">
        <f>IF(AF43="","",+VLOOKUP($U43,'Tenant Analysis (Sortable)'!$D$7:$O$144,AG$1,FALSE))</f>
        <v/>
      </c>
    </row>
    <row r="44" spans="1:33">
      <c r="A44" s="245"/>
      <c r="B44" s="244"/>
      <c r="C44" s="208"/>
      <c r="D44" s="207" t="s">
        <v>762</v>
      </c>
      <c r="E44" s="228"/>
      <c r="F44" s="358"/>
      <c r="G44" s="358"/>
      <c r="H44" s="359"/>
      <c r="I44" s="228"/>
      <c r="J44" s="228"/>
      <c r="K44" s="228"/>
      <c r="L44" s="207"/>
      <c r="M44" s="207"/>
      <c r="S44" s="216" t="str">
        <f>IFERROR(IF(T44="","",INDEX('Tenant Analysis (Sortable)'!$B$7:$B$144,MATCH('Property Snapshots'!$U44,'Tenant Analysis (Sortable)'!$D$7:$D$144,0))),"CHECK")</f>
        <v/>
      </c>
      <c r="T44" s="215" t="str">
        <f>IFERROR(IF(U44="","",INDEX('Tenant Analysis (Sortable)'!$C$7:$C$144,MATCH('Property Snapshots'!$U44,'Tenant Analysis (Sortable)'!$D$7:$D$144,0))),"CHECK")</f>
        <v/>
      </c>
      <c r="V44" s="323" t="str">
        <f>IF(U44="","",+VLOOKUP($U44,'Tenant Analysis (Sortable)'!$D$7:$O$144,V$1,FALSE))</f>
        <v/>
      </c>
      <c r="W44" s="323" t="str">
        <f>IF(V44="","",+VLOOKUP($U44,'Tenant Analysis (Sortable)'!$D$7:$O$144,W$1,FALSE))</f>
        <v/>
      </c>
      <c r="X44" s="323" t="str">
        <f>IF(W44="","",+VLOOKUP($U44,'Tenant Analysis (Sortable)'!$D$7:$O$144,X$1,FALSE))</f>
        <v/>
      </c>
      <c r="Y44" s="323" t="str">
        <f>IF(X44="","",+VLOOKUP($U44,'Tenant Analysis (Sortable)'!$D$7:$O$144,Y$1,FALSE))</f>
        <v/>
      </c>
      <c r="Z44" s="323" t="str">
        <f>IF(Y44="","",+VLOOKUP($U44,'Tenant Analysis (Sortable)'!$D$7:$O$144,Z$1,FALSE))</f>
        <v/>
      </c>
      <c r="AA44" s="324" t="str">
        <f>IF(Y44="","",+VLOOKUP($U44,'Tenant Analysis (Sortable)'!$D$7:$O$144,AA$1,FALSE))</f>
        <v/>
      </c>
      <c r="AB44" s="323" t="str">
        <f>IF(AA44="","",+VLOOKUP($U44,'Tenant Analysis (Sortable)'!$D$7:$O$144,AB$1,FALSE))</f>
        <v/>
      </c>
      <c r="AC44" s="342"/>
      <c r="AD44" s="323" t="str">
        <f>IF($AB44="","",+VLOOKUP($U44,'Tenant Analysis (Sortable)'!$D$7:$O$144,AD$1,FALSE))</f>
        <v/>
      </c>
      <c r="AE44" s="323" t="str">
        <f>IF($AB44="","",+VLOOKUP($U44,'Tenant Analysis (Sortable)'!$D$7:$O$144,AE$1,FALSE))</f>
        <v/>
      </c>
      <c r="AF44" s="324" t="str">
        <f>IF(AE44="","",+VLOOKUP($U44,'Tenant Analysis (Sortable)'!$D$7:$O$144,AF$1,FALSE))</f>
        <v/>
      </c>
      <c r="AG44" s="324" t="str">
        <f>IF(AF44="","",+VLOOKUP($U44,'Tenant Analysis (Sortable)'!$D$7:$O$144,AG$1,FALSE))</f>
        <v/>
      </c>
    </row>
    <row r="45" spans="1:33">
      <c r="A45" s="225"/>
      <c r="B45" s="224"/>
      <c r="C45" s="206"/>
      <c r="D45" s="205"/>
      <c r="E45" s="205"/>
      <c r="F45" s="360">
        <f>+$AD$4</f>
        <v>2020</v>
      </c>
      <c r="G45" s="360">
        <f>+$AE$4</f>
        <v>2021</v>
      </c>
      <c r="H45" s="361" t="s">
        <v>727</v>
      </c>
      <c r="I45" s="204"/>
      <c r="J45" s="204"/>
      <c r="K45" s="204"/>
      <c r="L45" s="204"/>
      <c r="M45" s="204"/>
      <c r="N45" s="170"/>
      <c r="O45" s="170"/>
      <c r="P45" s="170"/>
      <c r="Q45" s="170"/>
      <c r="S45" s="216" t="str">
        <f>IFERROR(IF(T45="","",INDEX('Tenant Analysis (Sortable)'!$B$7:$B$144,MATCH('Property Snapshots'!$U45,'Tenant Analysis (Sortable)'!$D$7:$D$144,0))),"CHECK")</f>
        <v/>
      </c>
      <c r="T45" s="215" t="str">
        <f>IFERROR(IF(U45="","",INDEX('Tenant Analysis (Sortable)'!$C$7:$C$144,MATCH('Property Snapshots'!$U45,'Tenant Analysis (Sortable)'!$D$7:$D$144,0))),"CHECK")</f>
        <v/>
      </c>
      <c r="V45" s="323" t="str">
        <f>IF(U45="","",+VLOOKUP($U45,'Tenant Analysis (Sortable)'!$D$7:$O$144,V$1,FALSE))</f>
        <v/>
      </c>
      <c r="W45" s="323" t="str">
        <f>IF(V45="","",+VLOOKUP($U45,'Tenant Analysis (Sortable)'!$D$7:$O$144,W$1,FALSE))</f>
        <v/>
      </c>
      <c r="X45" s="323" t="str">
        <f>IF(W45="","",+VLOOKUP($U45,'Tenant Analysis (Sortable)'!$D$7:$O$144,X$1,FALSE))</f>
        <v/>
      </c>
      <c r="Y45" s="323" t="str">
        <f>IF(X45="","",+VLOOKUP($U45,'Tenant Analysis (Sortable)'!$D$7:$O$144,Y$1,FALSE))</f>
        <v/>
      </c>
      <c r="Z45" s="323" t="str">
        <f>IF(Y45="","",+VLOOKUP($U45,'Tenant Analysis (Sortable)'!$D$7:$O$144,Z$1,FALSE))</f>
        <v/>
      </c>
      <c r="AA45" s="324" t="str">
        <f>IF(Y45="","",+VLOOKUP($U45,'Tenant Analysis (Sortable)'!$D$7:$O$144,AA$1,FALSE))</f>
        <v/>
      </c>
      <c r="AB45" s="323" t="str">
        <f>IF(AA45="","",+VLOOKUP($U45,'Tenant Analysis (Sortable)'!$D$7:$O$144,AB$1,FALSE))</f>
        <v/>
      </c>
      <c r="AC45" s="342"/>
      <c r="AD45" s="323" t="str">
        <f>IF($AB45="","",+VLOOKUP($U45,'Tenant Analysis (Sortable)'!$D$7:$O$144,AD$1,FALSE))</f>
        <v/>
      </c>
      <c r="AE45" s="323" t="str">
        <f>IF($AB45="","",+VLOOKUP($U45,'Tenant Analysis (Sortable)'!$D$7:$O$144,AE$1,FALSE))</f>
        <v/>
      </c>
      <c r="AF45" s="324" t="str">
        <f>IF(AE45="","",+VLOOKUP($U45,'Tenant Analysis (Sortable)'!$D$7:$O$144,AF$1,FALSE))</f>
        <v/>
      </c>
      <c r="AG45" s="324" t="str">
        <f>IF(AF45="","",+VLOOKUP($U45,'Tenant Analysis (Sortable)'!$D$7:$O$144,AG$1,FALSE))</f>
        <v/>
      </c>
    </row>
    <row r="46" spans="1:33" ht="16">
      <c r="A46" s="225"/>
      <c r="B46" s="224"/>
      <c r="C46" s="206"/>
      <c r="D46" s="221"/>
      <c r="E46" s="221"/>
      <c r="F46" s="352" t="str">
        <f>+$AD$5</f>
        <v>Q1</v>
      </c>
      <c r="G46" s="352" t="str">
        <f>+$AE$5</f>
        <v>Q1</v>
      </c>
      <c r="H46" s="353" t="s">
        <v>733</v>
      </c>
      <c r="I46" s="220"/>
      <c r="J46" s="202" t="s">
        <v>796</v>
      </c>
      <c r="K46" s="220"/>
      <c r="L46" s="220"/>
      <c r="M46" s="220"/>
      <c r="N46" s="203"/>
      <c r="O46" s="203"/>
      <c r="P46" s="203"/>
      <c r="Q46" s="203"/>
      <c r="S46" s="216" t="str">
        <f>IFERROR(IF(T46="","",INDEX('Tenant Analysis (Sortable)'!$B$7:$B$144,MATCH('Property Snapshots'!$U46,'Tenant Analysis (Sortable)'!$D$7:$D$144,0))),"CHECK")</f>
        <v/>
      </c>
      <c r="T46" s="215" t="str">
        <f>IFERROR(IF(U46="","",INDEX('Tenant Analysis (Sortable)'!$C$7:$C$144,MATCH('Property Snapshots'!$U46,'Tenant Analysis (Sortable)'!$D$7:$D$144,0))),"CHECK")</f>
        <v/>
      </c>
      <c r="V46" s="323" t="str">
        <f>IF(U46="","",+VLOOKUP($U46,'Tenant Analysis (Sortable)'!$D$7:$O$144,V$1,FALSE))</f>
        <v/>
      </c>
      <c r="W46" s="323" t="str">
        <f>IF(V46="","",+VLOOKUP($U46,'Tenant Analysis (Sortable)'!$D$7:$O$144,W$1,FALSE))</f>
        <v/>
      </c>
      <c r="X46" s="323" t="str">
        <f>IF(W46="","",+VLOOKUP($U46,'Tenant Analysis (Sortable)'!$D$7:$O$144,X$1,FALSE))</f>
        <v/>
      </c>
      <c r="Y46" s="323" t="str">
        <f>IF(X46="","",+VLOOKUP($U46,'Tenant Analysis (Sortable)'!$D$7:$O$144,Y$1,FALSE))</f>
        <v/>
      </c>
      <c r="Z46" s="323" t="str">
        <f>IF(Y46="","",+VLOOKUP($U46,'Tenant Analysis (Sortable)'!$D$7:$O$144,Z$1,FALSE))</f>
        <v/>
      </c>
      <c r="AA46" s="324" t="str">
        <f>IF(Y46="","",+VLOOKUP($U46,'Tenant Analysis (Sortable)'!$D$7:$O$144,AA$1,FALSE))</f>
        <v/>
      </c>
      <c r="AB46" s="323" t="str">
        <f>IF(AA46="","",+VLOOKUP($U46,'Tenant Analysis (Sortable)'!$D$7:$O$144,AB$1,FALSE))</f>
        <v/>
      </c>
      <c r="AC46" s="342"/>
      <c r="AD46" s="323" t="str">
        <f>IF($AB46="","",+VLOOKUP($U46,'Tenant Analysis (Sortable)'!$D$7:$O$144,AD$1,FALSE))</f>
        <v/>
      </c>
      <c r="AE46" s="323" t="str">
        <f>IF($AB46="","",+VLOOKUP($U46,'Tenant Analysis (Sortable)'!$D$7:$O$144,AE$1,FALSE))</f>
        <v/>
      </c>
      <c r="AF46" s="324" t="str">
        <f>IF(AE46="","",+VLOOKUP($U46,'Tenant Analysis (Sortable)'!$D$7:$O$144,AF$1,FALSE))</f>
        <v/>
      </c>
      <c r="AG46" s="324" t="str">
        <f>IF(AF46="","",+VLOOKUP($U46,'Tenant Analysis (Sortable)'!$D$7:$O$144,AG$1,FALSE))</f>
        <v/>
      </c>
    </row>
    <row r="47" spans="1:33" s="175" customFormat="1">
      <c r="A47" s="245" t="str">
        <f>+E40</f>
        <v>CEDROS</v>
      </c>
      <c r="B47" s="244"/>
      <c r="C47" s="172"/>
      <c r="D47" s="181" t="s">
        <v>202</v>
      </c>
      <c r="E47" s="171"/>
      <c r="F47" s="362">
        <f t="shared" ref="F47:G49" si="7">SUMIFS(AD$7:AD$486,$T$7:$T$486,$D47,$S$7:$S$486,$A47)</f>
        <v>16202.37</v>
      </c>
      <c r="G47" s="362">
        <f t="shared" si="7"/>
        <v>0</v>
      </c>
      <c r="H47" s="363">
        <f>IFERROR(IF(G47=0,0,(G47-F47)/F47),0)</f>
        <v>0</v>
      </c>
      <c r="I47" s="211"/>
      <c r="J47" s="402" t="s">
        <v>879</v>
      </c>
      <c r="K47" s="401"/>
      <c r="L47" s="401"/>
      <c r="M47" s="401"/>
      <c r="N47" s="203"/>
      <c r="O47" s="203"/>
      <c r="P47" s="203"/>
      <c r="Q47" s="203"/>
      <c r="S47" s="216" t="str">
        <f>IFERROR(IF(T47="","",INDEX('Tenant Analysis (Sortable)'!$B$7:$B$144,MATCH('Property Snapshots'!$U47,'Tenant Analysis (Sortable)'!$D$7:$D$144,0))),"CHECK")</f>
        <v/>
      </c>
      <c r="T47" s="215" t="str">
        <f>IFERROR(IF(U47="","",INDEX('Tenant Analysis (Sortable)'!$C$7:$C$144,MATCH('Property Snapshots'!$U47,'Tenant Analysis (Sortable)'!$D$7:$D$144,0))),"CHECK")</f>
        <v/>
      </c>
      <c r="U47" s="322"/>
      <c r="V47" s="323" t="str">
        <f>IF(U47="","",+VLOOKUP($U47,'Tenant Analysis (Sortable)'!$D$7:$O$144,V$1,FALSE))</f>
        <v/>
      </c>
      <c r="W47" s="323" t="str">
        <f>IF(V47="","",+VLOOKUP($U47,'Tenant Analysis (Sortable)'!$D$7:$O$144,W$1,FALSE))</f>
        <v/>
      </c>
      <c r="X47" s="323" t="str">
        <f>IF(W47="","",+VLOOKUP($U47,'Tenant Analysis (Sortable)'!$D$7:$O$144,X$1,FALSE))</f>
        <v/>
      </c>
      <c r="Y47" s="323" t="str">
        <f>IF(X47="","",+VLOOKUP($U47,'Tenant Analysis (Sortable)'!$D$7:$O$144,Y$1,FALSE))</f>
        <v/>
      </c>
      <c r="Z47" s="323" t="str">
        <f>IF(Y47="","",+VLOOKUP($U47,'Tenant Analysis (Sortable)'!$D$7:$O$144,Z$1,FALSE))</f>
        <v/>
      </c>
      <c r="AA47" s="324" t="str">
        <f>IF(Y47="","",+VLOOKUP($U47,'Tenant Analysis (Sortable)'!$D$7:$O$144,AA$1,FALSE))</f>
        <v/>
      </c>
      <c r="AB47" s="323" t="str">
        <f>IF(AA47="","",+VLOOKUP($U47,'Tenant Analysis (Sortable)'!$D$7:$O$144,AB$1,FALSE))</f>
        <v/>
      </c>
      <c r="AC47" s="342"/>
      <c r="AD47" s="323" t="str">
        <f>IF($AB47="","",+VLOOKUP($U47,'Tenant Analysis (Sortable)'!$D$7:$O$144,AD$1,FALSE))</f>
        <v/>
      </c>
      <c r="AE47" s="323" t="str">
        <f>IF($AB47="","",+VLOOKUP($U47,'Tenant Analysis (Sortable)'!$D$7:$O$144,AE$1,FALSE))</f>
        <v/>
      </c>
      <c r="AF47" s="324" t="str">
        <f>IF(AE47="","",+VLOOKUP($U47,'Tenant Analysis (Sortable)'!$D$7:$O$144,AF$1,FALSE))</f>
        <v/>
      </c>
      <c r="AG47" s="324" t="str">
        <f>IF(AF47="","",+VLOOKUP($U47,'Tenant Analysis (Sortable)'!$D$7:$O$144,AG$1,FALSE))</f>
        <v/>
      </c>
    </row>
    <row r="48" spans="1:33" s="175" customFormat="1">
      <c r="A48" s="245" t="str">
        <f>+A47</f>
        <v>CEDROS</v>
      </c>
      <c r="B48" s="244"/>
      <c r="C48" s="172"/>
      <c r="D48" s="181" t="s">
        <v>221</v>
      </c>
      <c r="E48" s="171"/>
      <c r="F48" s="362">
        <f t="shared" si="7"/>
        <v>0</v>
      </c>
      <c r="G48" s="362">
        <f t="shared" si="7"/>
        <v>0</v>
      </c>
      <c r="H48" s="363">
        <f t="shared" ref="H48:H49" si="8">IFERROR(IF(G48=0,0,(G48-F48)/F48),0)</f>
        <v>0</v>
      </c>
      <c r="I48" s="211"/>
      <c r="J48" s="401"/>
      <c r="K48" s="401"/>
      <c r="L48" s="401"/>
      <c r="M48" s="401"/>
      <c r="N48" s="203"/>
      <c r="O48" s="203"/>
      <c r="P48" s="203"/>
      <c r="Q48" s="203"/>
      <c r="S48" s="216" t="str">
        <f>IFERROR(IF(T48="","",INDEX('Tenant Analysis (Sortable)'!$B$7:$B$144,MATCH('Property Snapshots'!$U48,'Tenant Analysis (Sortable)'!$D$7:$D$144,0))),"CHECK")</f>
        <v/>
      </c>
      <c r="T48" s="215" t="str">
        <f>IFERROR(IF(U48="","",INDEX('Tenant Analysis (Sortable)'!$C$7:$C$144,MATCH('Property Snapshots'!$U48,'Tenant Analysis (Sortable)'!$D$7:$D$144,0))),"CHECK")</f>
        <v/>
      </c>
      <c r="U48" s="322"/>
      <c r="V48" s="323" t="str">
        <f>IF(U48="","",+VLOOKUP($U48,'Tenant Analysis (Sortable)'!$D$7:$O$144,V$1,FALSE))</f>
        <v/>
      </c>
      <c r="W48" s="323" t="str">
        <f>IF(V48="","",+VLOOKUP($U48,'Tenant Analysis (Sortable)'!$D$7:$O$144,W$1,FALSE))</f>
        <v/>
      </c>
      <c r="X48" s="323" t="str">
        <f>IF(W48="","",+VLOOKUP($U48,'Tenant Analysis (Sortable)'!$D$7:$O$144,X$1,FALSE))</f>
        <v/>
      </c>
      <c r="Y48" s="323" t="str">
        <f>IF(X48="","",+VLOOKUP($U48,'Tenant Analysis (Sortable)'!$D$7:$O$144,Y$1,FALSE))</f>
        <v/>
      </c>
      <c r="Z48" s="323" t="str">
        <f>IF(Y48="","",+VLOOKUP($U48,'Tenant Analysis (Sortable)'!$D$7:$O$144,Z$1,FALSE))</f>
        <v/>
      </c>
      <c r="AA48" s="324" t="str">
        <f>IF(Y48="","",+VLOOKUP($U48,'Tenant Analysis (Sortable)'!$D$7:$O$144,AA$1,FALSE))</f>
        <v/>
      </c>
      <c r="AB48" s="323" t="str">
        <f>IF(AA48="","",+VLOOKUP($U48,'Tenant Analysis (Sortable)'!$D$7:$O$144,AB$1,FALSE))</f>
        <v/>
      </c>
      <c r="AC48" s="342"/>
      <c r="AD48" s="323" t="str">
        <f>IF($AB48="","",+VLOOKUP($U48,'Tenant Analysis (Sortable)'!$D$7:$O$144,AD$1,FALSE))</f>
        <v/>
      </c>
      <c r="AE48" s="323" t="str">
        <f>IF($AB48="","",+VLOOKUP($U48,'Tenant Analysis (Sortable)'!$D$7:$O$144,AE$1,FALSE))</f>
        <v/>
      </c>
      <c r="AF48" s="324" t="str">
        <f>IF(AE48="","",+VLOOKUP($U48,'Tenant Analysis (Sortable)'!$D$7:$O$144,AF$1,FALSE))</f>
        <v/>
      </c>
      <c r="AG48" s="324" t="str">
        <f>IF(AF48="","",+VLOOKUP($U48,'Tenant Analysis (Sortable)'!$D$7:$O$144,AG$1,FALSE))</f>
        <v/>
      </c>
    </row>
    <row r="49" spans="1:33">
      <c r="A49" s="245" t="str">
        <f>+A48</f>
        <v>CEDROS</v>
      </c>
      <c r="B49" s="244"/>
      <c r="D49" s="181" t="s">
        <v>193</v>
      </c>
      <c r="F49" s="362">
        <f t="shared" si="7"/>
        <v>0</v>
      </c>
      <c r="G49" s="362">
        <f t="shared" si="7"/>
        <v>81196.149999999994</v>
      </c>
      <c r="H49" s="363">
        <f t="shared" si="8"/>
        <v>0</v>
      </c>
      <c r="I49" s="211"/>
      <c r="J49" s="401"/>
      <c r="K49" s="401"/>
      <c r="L49" s="401"/>
      <c r="M49" s="401"/>
      <c r="N49" s="170"/>
      <c r="O49" s="170"/>
      <c r="P49" s="170"/>
      <c r="Q49" s="170"/>
      <c r="S49" s="216" t="str">
        <f>IFERROR(IF(T49="","",INDEX('Tenant Analysis (Sortable)'!$B$7:$B$144,MATCH('Property Snapshots'!$U49,'Tenant Analysis (Sortable)'!$D$7:$D$144,0))),"CHECK")</f>
        <v/>
      </c>
      <c r="T49" s="215" t="str">
        <f>IFERROR(IF(U49="","",INDEX('Tenant Analysis (Sortable)'!$C$7:$C$144,MATCH('Property Snapshots'!$U49,'Tenant Analysis (Sortable)'!$D$7:$D$144,0))),"CHECK")</f>
        <v/>
      </c>
      <c r="V49" s="323" t="str">
        <f>IF(U49="","",+VLOOKUP($U49,'Tenant Analysis (Sortable)'!$D$7:$O$144,V$1,FALSE))</f>
        <v/>
      </c>
      <c r="W49" s="323" t="str">
        <f>IF(V49="","",+VLOOKUP($U49,'Tenant Analysis (Sortable)'!$D$7:$O$144,W$1,FALSE))</f>
        <v/>
      </c>
      <c r="X49" s="323" t="str">
        <f>IF(W49="","",+VLOOKUP($U49,'Tenant Analysis (Sortable)'!$D$7:$O$144,X$1,FALSE))</f>
        <v/>
      </c>
      <c r="Y49" s="323" t="str">
        <f>IF(X49="","",+VLOOKUP($U49,'Tenant Analysis (Sortable)'!$D$7:$O$144,Y$1,FALSE))</f>
        <v/>
      </c>
      <c r="Z49" s="323" t="str">
        <f>IF(Y49="","",+VLOOKUP($U49,'Tenant Analysis (Sortable)'!$D$7:$O$144,Z$1,FALSE))</f>
        <v/>
      </c>
      <c r="AA49" s="324" t="str">
        <f>IF(Y49="","",+VLOOKUP($U49,'Tenant Analysis (Sortable)'!$D$7:$O$144,AA$1,FALSE))</f>
        <v/>
      </c>
      <c r="AB49" s="323" t="str">
        <f>IF(AA49="","",+VLOOKUP($U49,'Tenant Analysis (Sortable)'!$D$7:$O$144,AB$1,FALSE))</f>
        <v/>
      </c>
      <c r="AC49" s="342"/>
      <c r="AD49" s="323" t="str">
        <f>IF($AB49="","",+VLOOKUP($U49,'Tenant Analysis (Sortable)'!$D$7:$O$144,AD$1,FALSE))</f>
        <v/>
      </c>
      <c r="AE49" s="323" t="str">
        <f>IF($AB49="","",+VLOOKUP($U49,'Tenant Analysis (Sortable)'!$D$7:$O$144,AE$1,FALSE))</f>
        <v/>
      </c>
      <c r="AF49" s="324" t="str">
        <f>IF(AE49="","",+VLOOKUP($U49,'Tenant Analysis (Sortable)'!$D$7:$O$144,AF$1,FALSE))</f>
        <v/>
      </c>
      <c r="AG49" s="324" t="str">
        <f>IF(AF49="","",+VLOOKUP($U49,'Tenant Analysis (Sortable)'!$D$7:$O$144,AG$1,FALSE))</f>
        <v/>
      </c>
    </row>
    <row r="50" spans="1:33">
      <c r="A50" s="245"/>
      <c r="B50" s="244"/>
      <c r="D50" s="181"/>
      <c r="F50" s="356"/>
      <c r="G50" s="356"/>
      <c r="H50" s="380"/>
      <c r="I50" s="211"/>
      <c r="J50" s="401"/>
      <c r="K50" s="401"/>
      <c r="L50" s="401"/>
      <c r="M50" s="401"/>
      <c r="N50" s="170"/>
      <c r="O50" s="170"/>
      <c r="P50" s="170"/>
      <c r="Q50" s="170"/>
      <c r="S50" s="216" t="str">
        <f>IFERROR(IF(T50="","",INDEX('Tenant Analysis (Sortable)'!$B$7:$B$144,MATCH('Property Snapshots'!$U50,'Tenant Analysis (Sortable)'!$D$7:$D$144,0))),"CHECK")</f>
        <v/>
      </c>
      <c r="T50" s="215" t="str">
        <f>IFERROR(IF(U50="","",INDEX('Tenant Analysis (Sortable)'!$C$7:$C$144,MATCH('Property Snapshots'!$U50,'Tenant Analysis (Sortable)'!$D$7:$D$144,0))),"CHECK")</f>
        <v/>
      </c>
      <c r="V50" s="323" t="str">
        <f>IF(U50="","",+VLOOKUP($U50,'Tenant Analysis (Sortable)'!$D$7:$O$144,V$1,FALSE))</f>
        <v/>
      </c>
      <c r="W50" s="323" t="str">
        <f>IF(V50="","",+VLOOKUP($U50,'Tenant Analysis (Sortable)'!$D$7:$O$144,W$1,FALSE))</f>
        <v/>
      </c>
      <c r="X50" s="323" t="str">
        <f>IF(W50="","",+VLOOKUP($U50,'Tenant Analysis (Sortable)'!$D$7:$O$144,X$1,FALSE))</f>
        <v/>
      </c>
      <c r="Y50" s="323" t="str">
        <f>IF(X50="","",+VLOOKUP($U50,'Tenant Analysis (Sortable)'!$D$7:$O$144,Y$1,FALSE))</f>
        <v/>
      </c>
      <c r="Z50" s="323" t="str">
        <f>IF(Y50="","",+VLOOKUP($U50,'Tenant Analysis (Sortable)'!$D$7:$O$144,Z$1,FALSE))</f>
        <v/>
      </c>
      <c r="AA50" s="324" t="str">
        <f>IF(Y50="","",+VLOOKUP($U50,'Tenant Analysis (Sortable)'!$D$7:$O$144,AA$1,FALSE))</f>
        <v/>
      </c>
      <c r="AB50" s="323" t="str">
        <f>IF(AA50="","",+VLOOKUP($U50,'Tenant Analysis (Sortable)'!$D$7:$O$144,AB$1,FALSE))</f>
        <v/>
      </c>
      <c r="AC50" s="342"/>
      <c r="AD50" s="323" t="str">
        <f>IF($AB50="","",+VLOOKUP($U50,'Tenant Analysis (Sortable)'!$D$7:$O$144,AD$1,FALSE))</f>
        <v/>
      </c>
      <c r="AE50" s="323" t="str">
        <f>IF($AB50="","",+VLOOKUP($U50,'Tenant Analysis (Sortable)'!$D$7:$O$144,AE$1,FALSE))</f>
        <v/>
      </c>
      <c r="AF50" s="324" t="str">
        <f>IF(AE50="","",+VLOOKUP($U50,'Tenant Analysis (Sortable)'!$D$7:$O$144,AF$1,FALSE))</f>
        <v/>
      </c>
      <c r="AG50" s="324" t="str">
        <f>IF(AF50="","",+VLOOKUP($U50,'Tenant Analysis (Sortable)'!$D$7:$O$144,AG$1,FALSE))</f>
        <v/>
      </c>
    </row>
    <row r="51" spans="1:33">
      <c r="A51" s="245"/>
      <c r="B51" s="244"/>
      <c r="D51" s="181"/>
      <c r="F51" s="356"/>
      <c r="G51" s="356"/>
      <c r="H51" s="380"/>
      <c r="I51" s="211"/>
      <c r="J51" s="401"/>
      <c r="K51" s="401"/>
      <c r="L51" s="401"/>
      <c r="M51" s="401"/>
      <c r="N51" s="170"/>
      <c r="O51" s="170"/>
      <c r="P51" s="170"/>
      <c r="Q51" s="170"/>
      <c r="S51" s="216" t="str">
        <f>IFERROR(IF(T51="","",INDEX('Tenant Analysis (Sortable)'!$B$7:$B$144,MATCH('Property Snapshots'!$U51,'Tenant Analysis (Sortable)'!$D$7:$D$144,0))),"CHECK")</f>
        <v/>
      </c>
      <c r="T51" s="215" t="str">
        <f>IFERROR(IF(U51="","",INDEX('Tenant Analysis (Sortable)'!$C$7:$C$144,MATCH('Property Snapshots'!$U51,'Tenant Analysis (Sortable)'!$D$7:$D$144,0))),"CHECK")</f>
        <v/>
      </c>
      <c r="V51" s="323" t="str">
        <f>IF(U51="","",+VLOOKUP($U51,'Tenant Analysis (Sortable)'!$D$7:$O$144,V$1,FALSE))</f>
        <v/>
      </c>
      <c r="W51" s="323" t="str">
        <f>IF(V51="","",+VLOOKUP($U51,'Tenant Analysis (Sortable)'!$D$7:$O$144,W$1,FALSE))</f>
        <v/>
      </c>
      <c r="X51" s="323" t="str">
        <f>IF(W51="","",+VLOOKUP($U51,'Tenant Analysis (Sortable)'!$D$7:$O$144,X$1,FALSE))</f>
        <v/>
      </c>
      <c r="Y51" s="323" t="str">
        <f>IF(X51="","",+VLOOKUP($U51,'Tenant Analysis (Sortable)'!$D$7:$O$144,Y$1,FALSE))</f>
        <v/>
      </c>
      <c r="Z51" s="323" t="str">
        <f>IF(Y51="","",+VLOOKUP($U51,'Tenant Analysis (Sortable)'!$D$7:$O$144,Z$1,FALSE))</f>
        <v/>
      </c>
      <c r="AA51" s="324" t="str">
        <f>IF(Y51="","",+VLOOKUP($U51,'Tenant Analysis (Sortable)'!$D$7:$O$144,AA$1,FALSE))</f>
        <v/>
      </c>
      <c r="AB51" s="323" t="str">
        <f>IF(AA51="","",+VLOOKUP($U51,'Tenant Analysis (Sortable)'!$D$7:$O$144,AB$1,FALSE))</f>
        <v/>
      </c>
      <c r="AC51" s="342"/>
      <c r="AD51" s="323" t="str">
        <f>IF($AB51="","",+VLOOKUP($U51,'Tenant Analysis (Sortable)'!$D$7:$O$144,AD$1,FALSE))</f>
        <v/>
      </c>
      <c r="AE51" s="323" t="str">
        <f>IF($AB51="","",+VLOOKUP($U51,'Tenant Analysis (Sortable)'!$D$7:$O$144,AE$1,FALSE))</f>
        <v/>
      </c>
      <c r="AF51" s="324" t="str">
        <f>IF(AE51="","",+VLOOKUP($U51,'Tenant Analysis (Sortable)'!$D$7:$O$144,AF$1,FALSE))</f>
        <v/>
      </c>
      <c r="AG51" s="324" t="str">
        <f>IF(AF51="","",+VLOOKUP($U51,'Tenant Analysis (Sortable)'!$D$7:$O$144,AG$1,FALSE))</f>
        <v/>
      </c>
    </row>
    <row r="52" spans="1:33">
      <c r="A52" s="245"/>
      <c r="B52" s="244"/>
      <c r="D52" s="181"/>
      <c r="F52" s="356"/>
      <c r="G52" s="356"/>
      <c r="H52" s="380"/>
      <c r="I52" s="211"/>
      <c r="J52" s="401"/>
      <c r="K52" s="401"/>
      <c r="L52" s="401"/>
      <c r="M52" s="401"/>
      <c r="N52" s="170"/>
      <c r="O52" s="170"/>
      <c r="P52" s="170"/>
      <c r="Q52" s="170"/>
      <c r="S52" s="216" t="str">
        <f>IFERROR(IF(T52="","",INDEX('Tenant Analysis (Sortable)'!$B$7:$B$144,MATCH('Property Snapshots'!$U52,'Tenant Analysis (Sortable)'!$D$7:$D$144,0))),"CHECK")</f>
        <v/>
      </c>
      <c r="T52" s="215" t="str">
        <f>IFERROR(IF(U52="","",INDEX('Tenant Analysis (Sortable)'!$C$7:$C$144,MATCH('Property Snapshots'!$U52,'Tenant Analysis (Sortable)'!$D$7:$D$144,0))),"CHECK")</f>
        <v/>
      </c>
      <c r="V52" s="323" t="str">
        <f>IF(U52="","",+VLOOKUP($U52,'Tenant Analysis (Sortable)'!$D$7:$O$144,V$1,FALSE))</f>
        <v/>
      </c>
      <c r="W52" s="323" t="str">
        <f>IF(V52="","",+VLOOKUP($U52,'Tenant Analysis (Sortable)'!$D$7:$O$144,W$1,FALSE))</f>
        <v/>
      </c>
      <c r="X52" s="323" t="str">
        <f>IF(W52="","",+VLOOKUP($U52,'Tenant Analysis (Sortable)'!$D$7:$O$144,X$1,FALSE))</f>
        <v/>
      </c>
      <c r="Y52" s="323" t="str">
        <f>IF(X52="","",+VLOOKUP($U52,'Tenant Analysis (Sortable)'!$D$7:$O$144,Y$1,FALSE))</f>
        <v/>
      </c>
      <c r="Z52" s="323" t="str">
        <f>IF(Y52="","",+VLOOKUP($U52,'Tenant Analysis (Sortable)'!$D$7:$O$144,Z$1,FALSE))</f>
        <v/>
      </c>
      <c r="AA52" s="324" t="str">
        <f>IF(Y52="","",+VLOOKUP($U52,'Tenant Analysis (Sortable)'!$D$7:$O$144,AA$1,FALSE))</f>
        <v/>
      </c>
      <c r="AB52" s="323" t="str">
        <f>IF(AA52="","",+VLOOKUP($U52,'Tenant Analysis (Sortable)'!$D$7:$O$144,AB$1,FALSE))</f>
        <v/>
      </c>
      <c r="AC52" s="342"/>
      <c r="AD52" s="323" t="str">
        <f>IF($AB52="","",+VLOOKUP($U52,'Tenant Analysis (Sortable)'!$D$7:$O$144,AD$1,FALSE))</f>
        <v/>
      </c>
      <c r="AE52" s="323" t="str">
        <f>IF($AB52="","",+VLOOKUP($U52,'Tenant Analysis (Sortable)'!$D$7:$O$144,AE$1,FALSE))</f>
        <v/>
      </c>
      <c r="AF52" s="324" t="str">
        <f>IF(AE52="","",+VLOOKUP($U52,'Tenant Analysis (Sortable)'!$D$7:$O$144,AF$1,FALSE))</f>
        <v/>
      </c>
      <c r="AG52" s="324" t="str">
        <f>IF(AF52="","",+VLOOKUP($U52,'Tenant Analysis (Sortable)'!$D$7:$O$144,AG$1,FALSE))</f>
        <v/>
      </c>
    </row>
    <row r="53" spans="1:33">
      <c r="A53" s="245"/>
      <c r="B53" s="244"/>
      <c r="D53" s="181"/>
      <c r="F53" s="356"/>
      <c r="G53" s="356"/>
      <c r="H53" s="380"/>
      <c r="I53" s="211"/>
      <c r="J53" s="401"/>
      <c r="K53" s="401"/>
      <c r="L53" s="401"/>
      <c r="M53" s="401"/>
      <c r="N53" s="170"/>
      <c r="O53" s="170"/>
      <c r="P53" s="170"/>
      <c r="Q53" s="170"/>
      <c r="S53" s="216" t="str">
        <f>IFERROR(IF(T53="","",INDEX('Tenant Analysis (Sortable)'!$B$7:$B$144,MATCH('Property Snapshots'!$U53,'Tenant Analysis (Sortable)'!$D$7:$D$144,0))),"CHECK")</f>
        <v/>
      </c>
      <c r="T53" s="215" t="str">
        <f>IFERROR(IF(U53="","",INDEX('Tenant Analysis (Sortable)'!$C$7:$C$144,MATCH('Property Snapshots'!$U53,'Tenant Analysis (Sortable)'!$D$7:$D$144,0))),"CHECK")</f>
        <v/>
      </c>
      <c r="V53" s="323" t="str">
        <f>IF(U53="","",+VLOOKUP($U53,'Tenant Analysis (Sortable)'!$D$7:$O$144,V$1,FALSE))</f>
        <v/>
      </c>
      <c r="W53" s="323" t="str">
        <f>IF(V53="","",+VLOOKUP($U53,'Tenant Analysis (Sortable)'!$D$7:$O$144,W$1,FALSE))</f>
        <v/>
      </c>
      <c r="X53" s="323" t="str">
        <f>IF(W53="","",+VLOOKUP($U53,'Tenant Analysis (Sortable)'!$D$7:$O$144,X$1,FALSE))</f>
        <v/>
      </c>
      <c r="Y53" s="323" t="str">
        <f>IF(X53="","",+VLOOKUP($U53,'Tenant Analysis (Sortable)'!$D$7:$O$144,Y$1,FALSE))</f>
        <v/>
      </c>
      <c r="Z53" s="323" t="str">
        <f>IF(Y53="","",+VLOOKUP($U53,'Tenant Analysis (Sortable)'!$D$7:$O$144,Z$1,FALSE))</f>
        <v/>
      </c>
      <c r="AA53" s="324" t="str">
        <f>IF(Y53="","",+VLOOKUP($U53,'Tenant Analysis (Sortable)'!$D$7:$O$144,AA$1,FALSE))</f>
        <v/>
      </c>
      <c r="AB53" s="323" t="str">
        <f>IF(AA53="","",+VLOOKUP($U53,'Tenant Analysis (Sortable)'!$D$7:$O$144,AB$1,FALSE))</f>
        <v/>
      </c>
      <c r="AC53" s="342"/>
      <c r="AD53" s="323" t="str">
        <f>IF($AB53="","",+VLOOKUP($U53,'Tenant Analysis (Sortable)'!$D$7:$O$144,AD$1,FALSE))</f>
        <v/>
      </c>
      <c r="AE53" s="323" t="str">
        <f>IF($AB53="","",+VLOOKUP($U53,'Tenant Analysis (Sortable)'!$D$7:$O$144,AE$1,FALSE))</f>
        <v/>
      </c>
      <c r="AF53" s="324" t="str">
        <f>IF(AE53="","",+VLOOKUP($U53,'Tenant Analysis (Sortable)'!$D$7:$O$144,AF$1,FALSE))</f>
        <v/>
      </c>
      <c r="AG53" s="324" t="str">
        <f>IF(AF53="","",+VLOOKUP($U53,'Tenant Analysis (Sortable)'!$D$7:$O$144,AG$1,FALSE))</f>
        <v/>
      </c>
    </row>
    <row r="54" spans="1:33">
      <c r="A54" s="245"/>
      <c r="B54" s="244"/>
      <c r="D54" s="170"/>
      <c r="F54" s="356"/>
      <c r="G54" s="356"/>
      <c r="H54" s="357"/>
      <c r="I54" s="211"/>
      <c r="J54" s="401"/>
      <c r="K54" s="401"/>
      <c r="L54" s="401"/>
      <c r="M54" s="401"/>
      <c r="N54" s="170"/>
      <c r="O54" s="170"/>
      <c r="P54" s="170"/>
      <c r="Q54" s="170"/>
      <c r="S54" s="216" t="str">
        <f>IFERROR(IF(T54="","",INDEX('Tenant Analysis (Sortable)'!$B$7:$B$144,MATCH('Property Snapshots'!$U54,'Tenant Analysis (Sortable)'!$D$7:$D$144,0))),"CHECK")</f>
        <v/>
      </c>
      <c r="T54" s="215" t="str">
        <f>IFERROR(IF(U54="","",INDEX('Tenant Analysis (Sortable)'!$C$7:$C$144,MATCH('Property Snapshots'!$U54,'Tenant Analysis (Sortable)'!$D$7:$D$144,0))),"CHECK")</f>
        <v/>
      </c>
      <c r="V54" s="323" t="str">
        <f>IF(U54="","",+VLOOKUP($U54,'Tenant Analysis (Sortable)'!$D$7:$O$144,V$1,FALSE))</f>
        <v/>
      </c>
      <c r="W54" s="323" t="str">
        <f>IF(V54="","",+VLOOKUP($U54,'Tenant Analysis (Sortable)'!$D$7:$O$144,W$1,FALSE))</f>
        <v/>
      </c>
      <c r="X54" s="323" t="str">
        <f>IF(W54="","",+VLOOKUP($U54,'Tenant Analysis (Sortable)'!$D$7:$O$144,X$1,FALSE))</f>
        <v/>
      </c>
      <c r="Y54" s="323" t="str">
        <f>IF(X54="","",+VLOOKUP($U54,'Tenant Analysis (Sortable)'!$D$7:$O$144,Y$1,FALSE))</f>
        <v/>
      </c>
      <c r="Z54" s="323" t="str">
        <f>IF(Y54="","",+VLOOKUP($U54,'Tenant Analysis (Sortable)'!$D$7:$O$144,Z$1,FALSE))</f>
        <v/>
      </c>
      <c r="AA54" s="324" t="str">
        <f>IF(Y54="","",+VLOOKUP($U54,'Tenant Analysis (Sortable)'!$D$7:$O$144,AA$1,FALSE))</f>
        <v/>
      </c>
      <c r="AB54" s="323" t="str">
        <f>IF(AA54="","",+VLOOKUP($U54,'Tenant Analysis (Sortable)'!$D$7:$O$144,AB$1,FALSE))</f>
        <v/>
      </c>
      <c r="AC54" s="342"/>
      <c r="AD54" s="323" t="str">
        <f>IF($AB54="","",+VLOOKUP($U54,'Tenant Analysis (Sortable)'!$D$7:$O$144,AD$1,FALSE))</f>
        <v/>
      </c>
      <c r="AE54" s="323" t="str">
        <f>IF($AB54="","",+VLOOKUP($U54,'Tenant Analysis (Sortable)'!$D$7:$O$144,AE$1,FALSE))</f>
        <v/>
      </c>
      <c r="AF54" s="324" t="str">
        <f>IF(AE54="","",+VLOOKUP($U54,'Tenant Analysis (Sortable)'!$D$7:$O$144,AF$1,FALSE))</f>
        <v/>
      </c>
      <c r="AG54" s="324" t="str">
        <f>IF(AF54="","",+VLOOKUP($U54,'Tenant Analysis (Sortable)'!$D$7:$O$144,AG$1,FALSE))</f>
        <v/>
      </c>
    </row>
    <row r="55" spans="1:33">
      <c r="A55" s="245"/>
      <c r="B55" s="244"/>
      <c r="D55" s="170"/>
      <c r="E55" s="170"/>
      <c r="F55" s="356"/>
      <c r="G55" s="356"/>
      <c r="H55" s="357"/>
      <c r="I55" s="211"/>
      <c r="J55" s="401"/>
      <c r="K55" s="401"/>
      <c r="L55" s="401"/>
      <c r="M55" s="401"/>
      <c r="N55" s="170"/>
      <c r="O55" s="170"/>
      <c r="P55" s="170"/>
      <c r="Q55" s="170"/>
      <c r="S55" s="216" t="str">
        <f>IFERROR(IF(T55="","",INDEX('Tenant Analysis (Sortable)'!$B$7:$B$144,MATCH('Property Snapshots'!$U55,'Tenant Analysis (Sortable)'!$D$7:$D$144,0))),"CHECK")</f>
        <v/>
      </c>
      <c r="T55" s="215" t="str">
        <f>IFERROR(IF(U55="","",INDEX('Tenant Analysis (Sortable)'!$C$7:$C$144,MATCH('Property Snapshots'!$U55,'Tenant Analysis (Sortable)'!$D$7:$D$144,0))),"CHECK")</f>
        <v/>
      </c>
      <c r="V55" s="323" t="str">
        <f>IF(U55="","",+VLOOKUP($U55,'Tenant Analysis (Sortable)'!$D$7:$O$144,V$1,FALSE))</f>
        <v/>
      </c>
      <c r="W55" s="323" t="str">
        <f>IF(V55="","",+VLOOKUP($U55,'Tenant Analysis (Sortable)'!$D$7:$O$144,W$1,FALSE))</f>
        <v/>
      </c>
      <c r="X55" s="323" t="str">
        <f>IF(W55="","",+VLOOKUP($U55,'Tenant Analysis (Sortable)'!$D$7:$O$144,X$1,FALSE))</f>
        <v/>
      </c>
      <c r="Y55" s="323" t="str">
        <f>IF(X55="","",+VLOOKUP($U55,'Tenant Analysis (Sortable)'!$D$7:$O$144,Y$1,FALSE))</f>
        <v/>
      </c>
      <c r="Z55" s="323" t="str">
        <f>IF(Y55="","",+VLOOKUP($U55,'Tenant Analysis (Sortable)'!$D$7:$O$144,Z$1,FALSE))</f>
        <v/>
      </c>
      <c r="AA55" s="324" t="str">
        <f>IF(Y55="","",+VLOOKUP($U55,'Tenant Analysis (Sortable)'!$D$7:$O$144,AA$1,FALSE))</f>
        <v/>
      </c>
      <c r="AB55" s="323" t="str">
        <f>IF(AA55="","",+VLOOKUP($U55,'Tenant Analysis (Sortable)'!$D$7:$O$144,AB$1,FALSE))</f>
        <v/>
      </c>
      <c r="AD55" s="323" t="str">
        <f>IF($AB55="","",+VLOOKUP($U55,'Tenant Analysis (Sortable)'!$D$7:$O$144,AD$1,FALSE))</f>
        <v/>
      </c>
      <c r="AE55" s="323" t="str">
        <f>IF($AB55="","",+VLOOKUP($U55,'Tenant Analysis (Sortable)'!$D$7:$O$144,AE$1,FALSE))</f>
        <v/>
      </c>
      <c r="AF55" s="324" t="str">
        <f>IF(AE55="","",+VLOOKUP($U55,'Tenant Analysis (Sortable)'!$D$7:$O$144,AF$1,FALSE))</f>
        <v/>
      </c>
      <c r="AG55" s="324" t="str">
        <f>IF(AF55="","",+VLOOKUP($U55,'Tenant Analysis (Sortable)'!$D$7:$O$144,AG$1,FALSE))</f>
        <v/>
      </c>
    </row>
    <row r="56" spans="1:33" ht="30.75" customHeight="1">
      <c r="A56" s="245"/>
      <c r="B56" s="244"/>
      <c r="D56" s="170"/>
      <c r="E56" s="170"/>
      <c r="F56" s="356"/>
      <c r="G56" s="356"/>
      <c r="H56" s="357"/>
      <c r="I56" s="211"/>
      <c r="J56" s="401"/>
      <c r="K56" s="401"/>
      <c r="L56" s="401"/>
      <c r="M56" s="401"/>
      <c r="N56" s="170"/>
      <c r="O56" s="170"/>
      <c r="P56" s="170"/>
      <c r="Q56" s="170"/>
      <c r="S56" s="216" t="str">
        <f>IFERROR(IF(T56="","",INDEX('Tenant Analysis (Sortable)'!$B$7:$B$144,MATCH('Property Snapshots'!$U56,'Tenant Analysis (Sortable)'!$D$7:$D$144,0))),"CHECK")</f>
        <v/>
      </c>
      <c r="T56" s="215" t="str">
        <f>IFERROR(IF(U56="","",INDEX('Tenant Analysis (Sortable)'!$C$7:$C$144,MATCH('Property Snapshots'!$U56,'Tenant Analysis (Sortable)'!$D$7:$D$144,0))),"CHECK")</f>
        <v/>
      </c>
      <c r="V56" s="323" t="str">
        <f>IF(U56="","",+VLOOKUP($U56,'Tenant Analysis (Sortable)'!$D$7:$O$144,V$1,FALSE))</f>
        <v/>
      </c>
      <c r="W56" s="323" t="str">
        <f>IF(V56="","",+VLOOKUP($U56,'Tenant Analysis (Sortable)'!$D$7:$O$144,W$1,FALSE))</f>
        <v/>
      </c>
      <c r="X56" s="323" t="str">
        <f>IF(W56="","",+VLOOKUP($U56,'Tenant Analysis (Sortable)'!$D$7:$O$144,X$1,FALSE))</f>
        <v/>
      </c>
      <c r="Y56" s="323" t="str">
        <f>IF(X56="","",+VLOOKUP($U56,'Tenant Analysis (Sortable)'!$D$7:$O$144,Y$1,FALSE))</f>
        <v/>
      </c>
      <c r="Z56" s="323" t="str">
        <f>IF(Y56="","",+VLOOKUP($U56,'Tenant Analysis (Sortable)'!$D$7:$O$144,Z$1,FALSE))</f>
        <v/>
      </c>
      <c r="AA56" s="324" t="str">
        <f>IF(Y56="","",+VLOOKUP($U56,'Tenant Analysis (Sortable)'!$D$7:$O$144,AA$1,FALSE))</f>
        <v/>
      </c>
      <c r="AB56" s="323" t="str">
        <f>IF(AA56="","",+VLOOKUP($U56,'Tenant Analysis (Sortable)'!$D$7:$O$144,AB$1,FALSE))</f>
        <v/>
      </c>
      <c r="AD56" s="323" t="str">
        <f>IF($AB56="","",+VLOOKUP($U56,'Tenant Analysis (Sortable)'!$D$7:$O$144,AD$1,FALSE))</f>
        <v/>
      </c>
      <c r="AE56" s="323" t="str">
        <f>IF($AB56="","",+VLOOKUP($U56,'Tenant Analysis (Sortable)'!$D$7:$O$144,AE$1,FALSE))</f>
        <v/>
      </c>
      <c r="AF56" s="324" t="str">
        <f>IF(AE56="","",+VLOOKUP($U56,'Tenant Analysis (Sortable)'!$D$7:$O$144,AF$1,FALSE))</f>
        <v/>
      </c>
      <c r="AG56" s="324" t="str">
        <f>IF(AF56="","",+VLOOKUP($U56,'Tenant Analysis (Sortable)'!$D$7:$O$144,AG$1,FALSE))</f>
        <v/>
      </c>
    </row>
    <row r="57" spans="1:33">
      <c r="A57" s="245"/>
      <c r="B57" s="244"/>
      <c r="C57" s="208"/>
      <c r="D57" s="344" t="str">
        <f>"Top 3 tenants w/significant changes ("&amp;TEXT($AD$5,"")&amp;TEXT($AD$3," yyyy")&amp; " vs. "&amp;TEXT($AE$5,"")&amp;TEXT($AE$3," yyyy)")</f>
        <v>Top 3 tenants w/significant changes (Q1 2020 vs. Q1 2021)</v>
      </c>
      <c r="E57" s="227"/>
      <c r="F57" s="350"/>
      <c r="G57" s="350"/>
      <c r="H57" s="351"/>
      <c r="I57" s="227"/>
      <c r="J57" s="227"/>
      <c r="K57" s="227"/>
      <c r="L57" s="319"/>
      <c r="M57" s="319"/>
      <c r="N57" s="170"/>
      <c r="O57" s="170"/>
      <c r="P57" s="170"/>
      <c r="Q57" s="170"/>
      <c r="R57" s="213"/>
      <c r="S57" s="216" t="str">
        <f>IFERROR(IF(T57="","",INDEX('Tenant Analysis (Sortable)'!$B$7:$B$144,MATCH('Property Snapshots'!$U57,'Tenant Analysis (Sortable)'!$D$7:$D$144,0))),"CHECK")</f>
        <v/>
      </c>
      <c r="T57" s="215" t="str">
        <f>IFERROR(IF(U57="","",INDEX('Tenant Analysis (Sortable)'!$C$7:$C$144,MATCH('Property Snapshots'!$U57,'Tenant Analysis (Sortable)'!$D$7:$D$144,0))),"CHECK")</f>
        <v/>
      </c>
      <c r="V57" s="323" t="str">
        <f>IF(U57="","",+VLOOKUP($U57,'Tenant Analysis (Sortable)'!$D$7:$O$144,V$1,FALSE))</f>
        <v/>
      </c>
      <c r="W57" s="323" t="str">
        <f>IF(V57="","",+VLOOKUP($U57,'Tenant Analysis (Sortable)'!$D$7:$O$144,W$1,FALSE))</f>
        <v/>
      </c>
      <c r="X57" s="323" t="str">
        <f>IF(W57="","",+VLOOKUP($U57,'Tenant Analysis (Sortable)'!$D$7:$O$144,X$1,FALSE))</f>
        <v/>
      </c>
      <c r="Y57" s="323" t="str">
        <f>IF(X57="","",+VLOOKUP($U57,'Tenant Analysis (Sortable)'!$D$7:$O$144,Y$1,FALSE))</f>
        <v/>
      </c>
      <c r="Z57" s="323" t="str">
        <f>IF(Y57="","",+VLOOKUP($U57,'Tenant Analysis (Sortable)'!$D$7:$O$144,Z$1,FALSE))</f>
        <v/>
      </c>
      <c r="AA57" s="324" t="str">
        <f>IF(Y57="","",+VLOOKUP($U57,'Tenant Analysis (Sortable)'!$D$7:$O$144,AA$1,FALSE))</f>
        <v/>
      </c>
      <c r="AB57" s="323" t="str">
        <f>IF(AA57="","",+VLOOKUP($U57,'Tenant Analysis (Sortable)'!$D$7:$O$144,AB$1,FALSE))</f>
        <v/>
      </c>
      <c r="AC57" s="342"/>
      <c r="AD57" s="323" t="str">
        <f>IF($AB57="","",+VLOOKUP($U57,'Tenant Analysis (Sortable)'!$D$7:$O$144,AD$1,FALSE))</f>
        <v/>
      </c>
      <c r="AE57" s="323" t="str">
        <f>IF($AB57="","",+VLOOKUP($U57,'Tenant Analysis (Sortable)'!$D$7:$O$144,AE$1,FALSE))</f>
        <v/>
      </c>
      <c r="AF57" s="324" t="str">
        <f>IF(AE57="","",+VLOOKUP($U57,'Tenant Analysis (Sortable)'!$D$7:$O$144,AF$1,FALSE))</f>
        <v/>
      </c>
      <c r="AG57" s="323" t="str">
        <f>+IF(AF57="","",+VLOOKUP($U57,'Tenant Analysis (Sortable)'!$D$7:$P$144,AG$1,FALSE))</f>
        <v/>
      </c>
    </row>
    <row r="58" spans="1:33">
      <c r="A58" s="245"/>
      <c r="B58" s="244"/>
      <c r="D58" s="320"/>
      <c r="E58" s="317"/>
      <c r="F58" s="365">
        <f>+$AD$3</f>
        <v>43921</v>
      </c>
      <c r="G58" s="365">
        <f>+$AE$3</f>
        <v>44286</v>
      </c>
      <c r="H58" s="320"/>
      <c r="I58" s="317"/>
      <c r="J58" s="317"/>
      <c r="K58" s="317"/>
      <c r="L58" s="317"/>
      <c r="M58" s="317"/>
      <c r="N58" s="170"/>
      <c r="O58" s="170"/>
      <c r="P58" s="170"/>
      <c r="Q58" s="170"/>
      <c r="R58" s="213"/>
      <c r="S58" s="216" t="str">
        <f>IFERROR(IF(T58="","",INDEX('Tenant Analysis (Sortable)'!$B$7:$B$144,MATCH('Property Snapshots'!$U58,'Tenant Analysis (Sortable)'!$D$7:$D$144,0))),"CHECK")</f>
        <v/>
      </c>
      <c r="T58" s="215" t="str">
        <f>IFERROR(IF(U58="","",INDEX('Tenant Analysis (Sortable)'!$C$7:$C$144,MATCH('Property Snapshots'!$U58,'Tenant Analysis (Sortable)'!$D$7:$D$144,0))),"CHECK")</f>
        <v/>
      </c>
      <c r="V58" s="323" t="str">
        <f>IF(U58="","",+VLOOKUP($U58,'Tenant Analysis (Sortable)'!$D$7:$O$144,V$1,FALSE))</f>
        <v/>
      </c>
      <c r="W58" s="323" t="str">
        <f>IF(V58="","",+VLOOKUP($U58,'Tenant Analysis (Sortable)'!$D$7:$O$144,W$1,FALSE))</f>
        <v/>
      </c>
      <c r="X58" s="323" t="str">
        <f>IF(W58="","",+VLOOKUP($U58,'Tenant Analysis (Sortable)'!$D$7:$O$144,X$1,FALSE))</f>
        <v/>
      </c>
      <c r="Y58" s="323" t="str">
        <f>IF(X58="","",+VLOOKUP($U58,'Tenant Analysis (Sortable)'!$D$7:$O$144,Y$1,FALSE))</f>
        <v/>
      </c>
      <c r="Z58" s="323" t="str">
        <f>IF(Y58="","",+VLOOKUP($U58,'Tenant Analysis (Sortable)'!$D$7:$O$144,Z$1,FALSE))</f>
        <v/>
      </c>
      <c r="AA58" s="324" t="str">
        <f>IF(Y58="","",+VLOOKUP($U58,'Tenant Analysis (Sortable)'!$D$7:$O$144,AA$1,FALSE))</f>
        <v/>
      </c>
      <c r="AB58" s="323" t="str">
        <f>IF(AA58="","",+VLOOKUP($U58,'Tenant Analysis (Sortable)'!$D$7:$O$144,AB$1,FALSE))</f>
        <v/>
      </c>
      <c r="AC58" s="342"/>
      <c r="AD58" s="323" t="str">
        <f>IF($AB58="","",+VLOOKUP($U58,'Tenant Analysis (Sortable)'!$D$7:$O$144,AD$1,FALSE))</f>
        <v/>
      </c>
      <c r="AE58" s="323" t="str">
        <f>IF($AB58="","",+VLOOKUP($U58,'Tenant Analysis (Sortable)'!$D$7:$O$144,AE$1,FALSE))</f>
        <v/>
      </c>
      <c r="AF58" s="324" t="str">
        <f>IF(AE58="","",+VLOOKUP($U58,'Tenant Analysis (Sortable)'!$D$7:$O$144,AF$1,FALSE))</f>
        <v/>
      </c>
      <c r="AG58" s="323" t="str">
        <f>+IF(AF58="","",+VLOOKUP($U58,'Tenant Analysis (Sortable)'!$D$7:$P$144,AG$1,FALSE))</f>
        <v/>
      </c>
    </row>
    <row r="59" spans="1:33">
      <c r="A59" s="245"/>
      <c r="B59" s="244"/>
      <c r="D59" s="317"/>
      <c r="E59" s="317"/>
      <c r="F59" s="366">
        <f>+F45</f>
        <v>2020</v>
      </c>
      <c r="G59" s="366">
        <f>+G45</f>
        <v>2021</v>
      </c>
      <c r="H59" s="320" t="s">
        <v>785</v>
      </c>
      <c r="I59" s="317"/>
      <c r="J59" s="317"/>
      <c r="K59" s="317"/>
      <c r="L59" s="317"/>
      <c r="M59" s="317"/>
      <c r="N59" s="170"/>
      <c r="O59" s="170"/>
      <c r="P59" s="170"/>
      <c r="Q59" s="170"/>
      <c r="R59" s="213"/>
      <c r="S59" s="216"/>
      <c r="V59" s="323"/>
      <c r="W59" s="323"/>
      <c r="X59" s="323"/>
      <c r="Y59" s="323"/>
      <c r="Z59" s="323"/>
      <c r="AA59" s="324"/>
      <c r="AB59" s="323"/>
      <c r="AC59" s="342"/>
      <c r="AD59" s="323"/>
      <c r="AE59" s="323"/>
      <c r="AF59" s="324"/>
      <c r="AG59" s="323"/>
    </row>
    <row r="60" spans="1:33">
      <c r="A60" s="245"/>
      <c r="B60" s="244"/>
      <c r="D60" s="200"/>
      <c r="E60" s="200"/>
      <c r="F60" s="367" t="str">
        <f>+F46</f>
        <v>Q1</v>
      </c>
      <c r="G60" s="367" t="str">
        <f>+G46</f>
        <v>Q1</v>
      </c>
      <c r="H60" s="368"/>
      <c r="I60" s="200"/>
      <c r="J60" s="200"/>
      <c r="K60" s="317"/>
      <c r="L60" s="317"/>
      <c r="M60" s="317"/>
      <c r="N60" s="170"/>
      <c r="O60" s="170"/>
      <c r="P60" s="170"/>
      <c r="Q60" s="170"/>
      <c r="R60" s="213"/>
      <c r="S60" s="216"/>
      <c r="V60" s="323"/>
      <c r="W60" s="323"/>
      <c r="X60" s="323"/>
      <c r="Y60" s="323"/>
      <c r="Z60" s="323"/>
      <c r="AA60" s="324"/>
      <c r="AB60" s="323"/>
      <c r="AC60" s="342"/>
      <c r="AD60" s="323"/>
      <c r="AE60" s="323"/>
      <c r="AF60" s="324"/>
      <c r="AG60" s="324"/>
    </row>
    <row r="61" spans="1:33">
      <c r="A61" s="245" t="str">
        <f>+E40</f>
        <v>CEDROS</v>
      </c>
      <c r="B61" s="244">
        <v>1</v>
      </c>
      <c r="D61" s="171" t="str" cm="1">
        <f t="array" ref="D61">+IFERROR(INDEX($U$7:$U$486,MATCH($A61&amp;$B61,$S$7:$S$486&amp;$AG$7:$AG$486,0)),"")</f>
        <v/>
      </c>
      <c r="F61" s="369" t="str">
        <f t="shared" ref="F61:G63" si="9">+IFERROR(IF($D61="","",INDEX($S$3:$AG$486,MATCH($D61,$U$3:$U$486,0),MATCH(F$25,$S$3:$AG$3,0))),"CHECK")</f>
        <v/>
      </c>
      <c r="G61" s="369" t="str">
        <f t="shared" si="9"/>
        <v/>
      </c>
      <c r="H61" s="363" t="str">
        <f>IFERROR(IF(G61=0,0,(G61-F61)/F61),"")</f>
        <v/>
      </c>
      <c r="I61" s="211"/>
      <c r="J61" s="400"/>
      <c r="K61" s="401"/>
      <c r="L61" s="401"/>
      <c r="M61" s="401"/>
      <c r="N61" s="170"/>
      <c r="O61" s="170"/>
      <c r="P61" s="170"/>
      <c r="Q61" s="170"/>
      <c r="R61" s="213"/>
      <c r="S61" s="216" t="str">
        <f>IFERROR(IF(T61="","",INDEX('Tenant Analysis (Sortable)'!$B$7:$B$144,MATCH('Property Snapshots'!$U61,'Tenant Analysis (Sortable)'!$D$7:$D$144,0))),"CHECK")</f>
        <v/>
      </c>
      <c r="V61" s="323" t="str">
        <f>IF(U61="","",+VLOOKUP($U61,'Tenant Analysis (Sortable)'!$D$7:$O$144,V$1,FALSE))</f>
        <v/>
      </c>
      <c r="W61" s="323" t="str">
        <f>IF(V61="","",+VLOOKUP($U61,'Tenant Analysis (Sortable)'!$D$7:$O$144,W$1,FALSE))</f>
        <v/>
      </c>
      <c r="X61" s="323" t="str">
        <f>IF(W61="","",+VLOOKUP($U61,'Tenant Analysis (Sortable)'!$D$7:$O$144,X$1,FALSE))</f>
        <v/>
      </c>
      <c r="Y61" s="323" t="str">
        <f>IF(X61="","",+VLOOKUP($U61,'Tenant Analysis (Sortable)'!$D$7:$O$144,Y$1,FALSE))</f>
        <v/>
      </c>
      <c r="Z61" s="323" t="str">
        <f>IF(Y61="","",+VLOOKUP($U61,'Tenant Analysis (Sortable)'!$D$7:$O$144,Z$1,FALSE))</f>
        <v/>
      </c>
      <c r="AA61" s="324" t="str">
        <f>IF(Y61="","",+VLOOKUP($U61,'Tenant Analysis (Sortable)'!$D$7:$O$144,AA$1,FALSE))</f>
        <v/>
      </c>
      <c r="AB61" s="323" t="str">
        <f>IF(AA61="","",+VLOOKUP($U61,'Tenant Analysis (Sortable)'!$D$7:$O$144,AB$1,FALSE))</f>
        <v/>
      </c>
      <c r="AC61" s="342"/>
      <c r="AD61" s="323" t="str">
        <f>IF($AB61="","",+VLOOKUP($U61,'Tenant Analysis (Sortable)'!$D$7:$O$144,AD$1,FALSE))</f>
        <v/>
      </c>
      <c r="AE61" s="323" t="str">
        <f>IF($AB61="","",+VLOOKUP($U61,'Tenant Analysis (Sortable)'!$D$7:$O$144,AE$1,FALSE))</f>
        <v/>
      </c>
      <c r="AF61" s="324" t="str">
        <f>IF(AE61="","",+VLOOKUP($U61,'Tenant Analysis (Sortable)'!$D$7:$O$144,AF$1,FALSE))</f>
        <v/>
      </c>
      <c r="AG61" s="324" t="str">
        <f>IF(AF61="","",+VLOOKUP($U61,'Tenant Analysis (Sortable)'!$D$7:$O$144,AG$1,FALSE))</f>
        <v/>
      </c>
    </row>
    <row r="62" spans="1:33">
      <c r="A62" s="245" t="str">
        <f>+A61</f>
        <v>CEDROS</v>
      </c>
      <c r="B62" s="244">
        <v>2</v>
      </c>
      <c r="D62" s="171" t="str">
        <f t="array" ref="D62">+IFERROR(INDEX($U$7:$U$486,MATCH($A62&amp;$B62,$S$7:$S$486&amp;$AG$7:$AG$486,0)),"")</f>
        <v/>
      </c>
      <c r="F62" s="369" t="str">
        <f t="shared" si="9"/>
        <v/>
      </c>
      <c r="G62" s="369" t="str">
        <f t="shared" si="9"/>
        <v/>
      </c>
      <c r="H62" s="363" t="str">
        <f t="shared" ref="H62:H63" si="10">IFERROR(IF(G62=0,0,(G62-F62)/F62),"")</f>
        <v/>
      </c>
      <c r="I62" s="211"/>
      <c r="J62" s="399"/>
      <c r="K62" s="399"/>
      <c r="L62" s="399"/>
      <c r="M62" s="399"/>
      <c r="N62" s="170"/>
      <c r="O62" s="170"/>
      <c r="P62" s="170"/>
      <c r="Q62" s="170"/>
      <c r="R62" s="213"/>
      <c r="S62" s="216" t="str">
        <f>IFERROR(IF(T62="","",INDEX('Tenant Analysis (Sortable)'!$B$7:$B$144,MATCH('Property Snapshots'!$U62,'Tenant Analysis (Sortable)'!$D$7:$D$144,0))),"CHECK")</f>
        <v/>
      </c>
      <c r="T62" s="215" t="str">
        <f>IFERROR(IF(U62="","",INDEX('Tenant Analysis (Sortable)'!$C$7:$C$144,MATCH('Property Snapshots'!$U62,'Tenant Analysis (Sortable)'!$D$7:$D$144,0))),"CHECK")</f>
        <v/>
      </c>
      <c r="V62" s="323" t="str">
        <f>IF(U62="","",+VLOOKUP($U62,'Tenant Analysis (Sortable)'!$D$7:$O$144,V$1,FALSE))</f>
        <v/>
      </c>
      <c r="W62" s="323" t="str">
        <f>IF(V62="","",+VLOOKUP($U62,'Tenant Analysis (Sortable)'!$D$7:$O$144,W$1,FALSE))</f>
        <v/>
      </c>
      <c r="X62" s="323" t="str">
        <f>IF(W62="","",+VLOOKUP($U62,'Tenant Analysis (Sortable)'!$D$7:$O$144,X$1,FALSE))</f>
        <v/>
      </c>
      <c r="Y62" s="323" t="str">
        <f>IF(X62="","",+VLOOKUP($U62,'Tenant Analysis (Sortable)'!$D$7:$O$144,Y$1,FALSE))</f>
        <v/>
      </c>
      <c r="Z62" s="323" t="str">
        <f>IF(Y62="","",+VLOOKUP($U62,'Tenant Analysis (Sortable)'!$D$7:$O$144,Z$1,FALSE))</f>
        <v/>
      </c>
      <c r="AA62" s="324" t="str">
        <f>IF(Y62="","",+VLOOKUP($U62,'Tenant Analysis (Sortable)'!$D$7:$O$144,AA$1,FALSE))</f>
        <v/>
      </c>
      <c r="AB62" s="323" t="str">
        <f>IF(AA62="","",+VLOOKUP($U62,'Tenant Analysis (Sortable)'!$D$7:$O$144,AB$1,FALSE))</f>
        <v/>
      </c>
      <c r="AC62" s="342"/>
      <c r="AD62" s="323" t="str">
        <f>IF($AB62="","",+VLOOKUP($U62,'Tenant Analysis (Sortable)'!$D$7:$O$144,AD$1,FALSE))</f>
        <v/>
      </c>
      <c r="AE62" s="323" t="str">
        <f>IF($AB62="","",+VLOOKUP($U62,'Tenant Analysis (Sortable)'!$D$7:$O$144,AE$1,FALSE))</f>
        <v/>
      </c>
      <c r="AF62" s="324" t="str">
        <f>IF(AE62="","",+VLOOKUP($U62,'Tenant Analysis (Sortable)'!$D$7:$O$144,AF$1,FALSE))</f>
        <v/>
      </c>
      <c r="AG62" s="324" t="str">
        <f>IF(AF62="","",+VLOOKUP($U62,'Tenant Analysis (Sortable)'!$D$7:$O$144,AG$1,FALSE))</f>
        <v/>
      </c>
    </row>
    <row r="63" spans="1:33">
      <c r="A63" s="245" t="str">
        <f>+A62</f>
        <v>CEDROS</v>
      </c>
      <c r="B63" s="244">
        <v>3</v>
      </c>
      <c r="D63" s="171" t="str">
        <f t="array" ref="D63">+IFERROR(INDEX($U$7:$U$486,MATCH($A63&amp;$B63,$S$7:$S$486&amp;$AG$7:$AG$486,0)),"")</f>
        <v/>
      </c>
      <c r="F63" s="369" t="str">
        <f t="shared" si="9"/>
        <v/>
      </c>
      <c r="G63" s="369" t="str">
        <f t="shared" si="9"/>
        <v/>
      </c>
      <c r="H63" s="363" t="str">
        <f t="shared" si="10"/>
        <v/>
      </c>
      <c r="I63" s="211"/>
      <c r="J63" s="399"/>
      <c r="K63" s="399"/>
      <c r="L63" s="399"/>
      <c r="M63" s="399"/>
      <c r="N63" s="170"/>
      <c r="O63" s="170"/>
      <c r="P63" s="170"/>
      <c r="Q63" s="170"/>
      <c r="R63" s="213"/>
      <c r="S63" s="216" t="str">
        <f>IFERROR(IF(T63="","",INDEX('Tenant Analysis (Sortable)'!$B$7:$B$144,MATCH('Property Snapshots'!$U63,'Tenant Analysis (Sortable)'!$D$7:$D$144,0))),"CHECK")</f>
        <v/>
      </c>
      <c r="T63" s="215" t="str">
        <f>IFERROR(IF(U63="","",INDEX('Tenant Analysis (Sortable)'!$C$7:$C$144,MATCH('Property Snapshots'!$U63,'Tenant Analysis (Sortable)'!$D$7:$D$144,0))),"CHECK")</f>
        <v/>
      </c>
      <c r="V63" s="323" t="str">
        <f>IF(U63="","",+VLOOKUP($U63,'Tenant Analysis (Sortable)'!$D$7:$O$144,V$1,FALSE))</f>
        <v/>
      </c>
      <c r="W63" s="323" t="str">
        <f>IF(V63="","",+VLOOKUP($U63,'Tenant Analysis (Sortable)'!$D$7:$O$144,W$1,FALSE))</f>
        <v/>
      </c>
      <c r="X63" s="323" t="str">
        <f>IF(W63="","",+VLOOKUP($U63,'Tenant Analysis (Sortable)'!$D$7:$O$144,X$1,FALSE))</f>
        <v/>
      </c>
      <c r="Y63" s="323" t="str">
        <f>IF(X63="","",+VLOOKUP($U63,'Tenant Analysis (Sortable)'!$D$7:$O$144,Y$1,FALSE))</f>
        <v/>
      </c>
      <c r="Z63" s="323" t="str">
        <f>IF(Y63="","",+VLOOKUP($U63,'Tenant Analysis (Sortable)'!$D$7:$O$144,Z$1,FALSE))</f>
        <v/>
      </c>
      <c r="AA63" s="324" t="str">
        <f>IF(Y63="","",+VLOOKUP($U63,'Tenant Analysis (Sortable)'!$D$7:$O$144,AA$1,FALSE))</f>
        <v/>
      </c>
      <c r="AB63" s="323" t="str">
        <f>IF(AA63="","",+VLOOKUP($U63,'Tenant Analysis (Sortable)'!$D$7:$O$144,AB$1,FALSE))</f>
        <v/>
      </c>
      <c r="AC63" s="342"/>
      <c r="AD63" s="323" t="str">
        <f>IF($AB63="","",+VLOOKUP($U63,'Tenant Analysis (Sortable)'!$D$7:$O$144,AD$1,FALSE))</f>
        <v/>
      </c>
      <c r="AE63" s="323" t="str">
        <f>IF($AB63="","",+VLOOKUP($U63,'Tenant Analysis (Sortable)'!$D$7:$O$144,AE$1,FALSE))</f>
        <v/>
      </c>
      <c r="AF63" s="324" t="str">
        <f>IF(AE63="","",+VLOOKUP($U63,'Tenant Analysis (Sortable)'!$D$7:$O$144,AF$1,FALSE))</f>
        <v/>
      </c>
      <c r="AG63" s="324" t="str">
        <f>IF(AF63="","",+VLOOKUP($U63,'Tenant Analysis (Sortable)'!$D$7:$O$144,AG$1,FALSE))</f>
        <v/>
      </c>
    </row>
    <row r="64" spans="1:33">
      <c r="A64" s="245"/>
      <c r="B64" s="244"/>
      <c r="C64" s="208"/>
      <c r="D64" s="345" t="str">
        <f>"Top 3 tenants w/significant changes YoY ("&amp;F65&amp;" / "&amp;G65&amp;")"</f>
        <v>Top 3 tenants w/significant changes YoY (2019 / 2020)</v>
      </c>
      <c r="E64" s="227"/>
      <c r="F64" s="350"/>
      <c r="G64" s="350"/>
      <c r="H64" s="351"/>
      <c r="I64" s="227"/>
      <c r="J64" s="227"/>
      <c r="K64" s="227"/>
      <c r="L64" s="201"/>
      <c r="M64" s="201"/>
      <c r="N64" s="170"/>
      <c r="O64" s="170"/>
      <c r="P64" s="170"/>
      <c r="Q64" s="170"/>
      <c r="S64" s="216" t="str">
        <f>IFERROR(IF(T64="","",INDEX('Tenant Analysis (Sortable)'!$B$7:$B$144,MATCH('Property Snapshots'!$U64,'Tenant Analysis (Sortable)'!$D$7:$D$144,0))),"CHECK")</f>
        <v/>
      </c>
      <c r="T64" s="215" t="str">
        <f>IFERROR(IF(U64="","",INDEX('Tenant Analysis (Sortable)'!$C$7:$C$144,MATCH('Property Snapshots'!$U64,'Tenant Analysis (Sortable)'!$D$7:$D$144,0))),"CHECK")</f>
        <v/>
      </c>
      <c r="V64" s="323" t="str">
        <f>IF(U64="","",+VLOOKUP($U64,'Tenant Analysis (Sortable)'!$D$7:$O$144,V$1,FALSE))</f>
        <v/>
      </c>
      <c r="W64" s="323" t="str">
        <f>IF(V64="","",+VLOOKUP($U64,'Tenant Analysis (Sortable)'!$D$7:$O$144,W$1,FALSE))</f>
        <v/>
      </c>
      <c r="X64" s="323" t="str">
        <f>IF(W64="","",+VLOOKUP($U64,'Tenant Analysis (Sortable)'!$D$7:$O$144,X$1,FALSE))</f>
        <v/>
      </c>
      <c r="Y64" s="323" t="str">
        <f>IF(X64="","",+VLOOKUP($U64,'Tenant Analysis (Sortable)'!$D$7:$O$144,Y$1,FALSE))</f>
        <v/>
      </c>
      <c r="Z64" s="323" t="str">
        <f>IF(Y64="","",+VLOOKUP($U64,'Tenant Analysis (Sortable)'!$D$7:$O$144,Z$1,FALSE))</f>
        <v/>
      </c>
      <c r="AA64" s="324" t="str">
        <f>IF(Y64="","",+VLOOKUP($U64,'Tenant Analysis (Sortable)'!$D$7:$O$144,AA$1,FALSE))</f>
        <v/>
      </c>
      <c r="AB64" s="323" t="str">
        <f>IF(AA64="","",+VLOOKUP($U64,'Tenant Analysis (Sortable)'!$D$7:$O$144,AB$1,FALSE))</f>
        <v/>
      </c>
      <c r="AD64" s="323" t="str">
        <f>IF($AB64="","",+VLOOKUP($U64,'Tenant Analysis (Sortable)'!$D$7:$O$144,AD$1,FALSE))</f>
        <v/>
      </c>
      <c r="AE64" s="323" t="str">
        <f>IF($AB64="","",+VLOOKUP($U64,'Tenant Analysis (Sortable)'!$D$7:$O$144,AE$1,FALSE))</f>
        <v/>
      </c>
      <c r="AF64" s="324" t="str">
        <f>IF(AE64="","",+VLOOKUP($U64,'Tenant Analysis (Sortable)'!$D$7:$O$144,AF$1,FALSE))</f>
        <v/>
      </c>
      <c r="AG64" s="324" t="str">
        <f>IF(AF64="","",+VLOOKUP($U64,'Tenant Analysis (Sortable)'!$D$7:$O$144,AG$1,FALSE))</f>
        <v/>
      </c>
    </row>
    <row r="65" spans="1:33">
      <c r="A65" s="245"/>
      <c r="B65" s="244"/>
      <c r="D65" s="200"/>
      <c r="E65" s="200"/>
      <c r="F65" s="367">
        <f>+$F$32</f>
        <v>2019</v>
      </c>
      <c r="G65" s="367">
        <f>+$G$32</f>
        <v>2020</v>
      </c>
      <c r="H65" s="368" t="s">
        <v>785</v>
      </c>
      <c r="I65" s="200"/>
      <c r="J65" s="200"/>
      <c r="K65" s="200"/>
      <c r="L65" s="200"/>
      <c r="M65" s="200"/>
      <c r="N65" s="170"/>
      <c r="O65" s="170"/>
      <c r="P65" s="170"/>
      <c r="Q65" s="170"/>
      <c r="S65" s="216" t="str">
        <f>IFERROR(IF(T65="","",INDEX('Tenant Analysis (Sortable)'!$B$7:$B$144,MATCH('Property Snapshots'!$U65,'Tenant Analysis (Sortable)'!$D$7:$D$144,0))),"CHECK")</f>
        <v/>
      </c>
      <c r="T65" s="215" t="str">
        <f>IFERROR(IF(U65="","",INDEX('Tenant Analysis (Sortable)'!$C$7:$C$144,MATCH('Property Snapshots'!$U65,'Tenant Analysis (Sortable)'!$D$7:$D$144,0))),"CHECK")</f>
        <v/>
      </c>
      <c r="V65" s="323" t="str">
        <f>IF(U65="","",+VLOOKUP($U65,'Tenant Analysis (Sortable)'!$D$7:$O$144,V$1,FALSE))</f>
        <v/>
      </c>
      <c r="W65" s="323" t="str">
        <f>IF(V65="","",+VLOOKUP($U65,'Tenant Analysis (Sortable)'!$D$7:$O$144,W$1,FALSE))</f>
        <v/>
      </c>
      <c r="X65" s="323" t="str">
        <f>IF(W65="","",+VLOOKUP($U65,'Tenant Analysis (Sortable)'!$D$7:$O$144,X$1,FALSE))</f>
        <v/>
      </c>
      <c r="Y65" s="323" t="str">
        <f>IF(X65="","",+VLOOKUP($U65,'Tenant Analysis (Sortable)'!$D$7:$O$144,Y$1,FALSE))</f>
        <v/>
      </c>
      <c r="Z65" s="323" t="str">
        <f>IF(Y65="","",+VLOOKUP($U65,'Tenant Analysis (Sortable)'!$D$7:$O$144,Z$1,FALSE))</f>
        <v/>
      </c>
      <c r="AA65" s="324" t="str">
        <f>IF(Y65="","",+VLOOKUP($U65,'Tenant Analysis (Sortable)'!$D$7:$O$144,AA$1,FALSE))</f>
        <v/>
      </c>
      <c r="AB65" s="323" t="str">
        <f>IF(AA65="","",+VLOOKUP($U65,'Tenant Analysis (Sortable)'!$D$7:$O$144,AB$1,FALSE))</f>
        <v/>
      </c>
      <c r="AD65" s="323" t="str">
        <f>IF($AB65="","",+VLOOKUP($U65,'Tenant Analysis (Sortable)'!$D$7:$O$144,AD$1,FALSE))</f>
        <v/>
      </c>
      <c r="AE65" s="323" t="str">
        <f>IF($AB65="","",+VLOOKUP($U65,'Tenant Analysis (Sortable)'!$D$7:$O$144,AE$1,FALSE))</f>
        <v/>
      </c>
      <c r="AF65" s="324" t="str">
        <f>IF(AE65="","",+VLOOKUP($U65,'Tenant Analysis (Sortable)'!$D$7:$O$144,AF$1,FALSE))</f>
        <v/>
      </c>
      <c r="AG65" s="324" t="str">
        <f>IF(AF65="","",+VLOOKUP($U65,'Tenant Analysis (Sortable)'!$D$7:$O$144,AG$1,FALSE))</f>
        <v/>
      </c>
    </row>
    <row r="66" spans="1:33">
      <c r="A66" s="245" t="str">
        <f>+E40</f>
        <v>CEDROS</v>
      </c>
      <c r="B66" s="244">
        <v>1</v>
      </c>
      <c r="D66" s="171" t="str">
        <f t="array" ref="D66">+IFERROR(INDEX($U$7:$U$486,MATCH($A66&amp;$B66,$S$7:$S$486&amp;$AB$7:$AB$486,0)),"")</f>
        <v>BluSandz Boutique (t0074592)</v>
      </c>
      <c r="F66" s="369">
        <f t="shared" ref="F66:G68" si="11">+IFERROR(IF($D66="","",INDEX($S$3:$AF$486,MATCH($D66,$U$3:$U$486,0),MATCH(F$32,$S$3:$AF$3,0))),"CHECK")</f>
        <v>66064.44</v>
      </c>
      <c r="G66" s="369">
        <f t="shared" si="11"/>
        <v>32000.6</v>
      </c>
      <c r="H66" s="363">
        <f>IFERROR(IF(G66=0,0,(G66-F66)/F66),"")</f>
        <v>-0.51561535979113726</v>
      </c>
      <c r="I66" s="211"/>
      <c r="J66" s="182"/>
      <c r="K66" s="210"/>
      <c r="L66" s="209"/>
      <c r="M66" s="182"/>
      <c r="N66" s="170"/>
      <c r="O66" s="170"/>
      <c r="P66" s="170"/>
      <c r="Q66" s="170"/>
      <c r="S66" s="216" t="str">
        <f>IFERROR(IF(T66="","",INDEX('Tenant Analysis (Sortable)'!$B$7:$B$144,MATCH('Property Snapshots'!$U66,'Tenant Analysis (Sortable)'!$D$7:$D$144,0))),"CHECK")</f>
        <v/>
      </c>
      <c r="T66" s="215" t="str">
        <f>IFERROR(IF(U66="","",INDEX('Tenant Analysis (Sortable)'!$C$7:$C$144,MATCH('Property Snapshots'!$U66,'Tenant Analysis (Sortable)'!$D$7:$D$144,0))),"CHECK")</f>
        <v/>
      </c>
      <c r="V66" s="323" t="str">
        <f>IF(U66="","",+VLOOKUP($U66,'Tenant Analysis (Sortable)'!$D$7:$O$144,V$1,FALSE))</f>
        <v/>
      </c>
      <c r="W66" s="323" t="str">
        <f>IF(V66="","",+VLOOKUP($U66,'Tenant Analysis (Sortable)'!$D$7:$O$144,W$1,FALSE))</f>
        <v/>
      </c>
      <c r="X66" s="323" t="str">
        <f>IF(W66="","",+VLOOKUP($U66,'Tenant Analysis (Sortable)'!$D$7:$O$144,X$1,FALSE))</f>
        <v/>
      </c>
      <c r="Y66" s="323" t="str">
        <f>IF(X66="","",+VLOOKUP($U66,'Tenant Analysis (Sortable)'!$D$7:$O$144,Y$1,FALSE))</f>
        <v/>
      </c>
      <c r="Z66" s="323" t="str">
        <f>IF(Y66="","",+VLOOKUP($U66,'Tenant Analysis (Sortable)'!$D$7:$O$144,Z$1,FALSE))</f>
        <v/>
      </c>
      <c r="AA66" s="324" t="str">
        <f>IF(Y66="","",+VLOOKUP($U66,'Tenant Analysis (Sortable)'!$D$7:$O$144,AA$1,FALSE))</f>
        <v/>
      </c>
      <c r="AB66" s="323" t="str">
        <f>IF(AA66="","",+VLOOKUP($U66,'Tenant Analysis (Sortable)'!$D$7:$O$144,AB$1,FALSE))</f>
        <v/>
      </c>
      <c r="AD66" s="323" t="str">
        <f>IF($AB66="","",+VLOOKUP($U66,'Tenant Analysis (Sortable)'!$D$7:$O$144,AD$1,FALSE))</f>
        <v/>
      </c>
      <c r="AE66" s="323" t="str">
        <f>IF($AB66="","",+VLOOKUP($U66,'Tenant Analysis (Sortable)'!$D$7:$O$144,AE$1,FALSE))</f>
        <v/>
      </c>
      <c r="AF66" s="324" t="str">
        <f>IF(AE66="","",+VLOOKUP($U66,'Tenant Analysis (Sortable)'!$D$7:$O$144,AF$1,FALSE))</f>
        <v/>
      </c>
      <c r="AG66" s="324" t="str">
        <f>IF(AF66="","",+VLOOKUP($U66,'Tenant Analysis (Sortable)'!$D$7:$O$144,AG$1,FALSE))</f>
        <v/>
      </c>
    </row>
    <row r="67" spans="1:33">
      <c r="A67" s="245" t="str">
        <f>+A66</f>
        <v>CEDROS</v>
      </c>
      <c r="B67" s="244">
        <v>2</v>
      </c>
      <c r="D67" s="171" t="str">
        <f t="array" ref="D67">+IFERROR(INDEX($U$7:$U$486,MATCH($A67&amp;$B67,$S$7:$S$486&amp;$AB$7:$AB$486,0)),"")</f>
        <v>Good Works Fine Arts, Inc. . (t0106828)</v>
      </c>
      <c r="F67" s="369">
        <f t="shared" si="11"/>
        <v>1054875.8799999999</v>
      </c>
      <c r="G67" s="369">
        <f t="shared" si="11"/>
        <v>702117.61</v>
      </c>
      <c r="H67" s="363">
        <f t="shared" ref="H67:H68" si="12">IFERROR(IF(G67=0,0,(G67-F67)/F67),"")</f>
        <v>-0.33440737122551323</v>
      </c>
      <c r="I67" s="211"/>
      <c r="J67" s="182"/>
      <c r="K67" s="210"/>
      <c r="L67" s="209"/>
      <c r="M67" s="182"/>
      <c r="N67" s="170"/>
      <c r="O67" s="170"/>
      <c r="P67" s="170"/>
      <c r="Q67" s="170"/>
      <c r="S67" s="216" t="str">
        <f>IFERROR(IF(T67="","",INDEX('Tenant Analysis (Sortable)'!$B$7:$B$144,MATCH('Property Snapshots'!$U67,'Tenant Analysis (Sortable)'!$D$7:$D$144,0))),"CHECK")</f>
        <v/>
      </c>
      <c r="T67" s="215" t="str">
        <f>IFERROR(IF(U67="","",INDEX('Tenant Analysis (Sortable)'!$C$7:$C$144,MATCH('Property Snapshots'!$U67,'Tenant Analysis (Sortable)'!$D$7:$D$144,0))),"CHECK")</f>
        <v/>
      </c>
      <c r="V67" s="323" t="str">
        <f>IF(U67="","",+VLOOKUP($U67,'Tenant Analysis (Sortable)'!$D$7:$O$144,V$1,FALSE))</f>
        <v/>
      </c>
      <c r="W67" s="323" t="str">
        <f>IF(V67="","",+VLOOKUP($U67,'Tenant Analysis (Sortable)'!$D$7:$O$144,W$1,FALSE))</f>
        <v/>
      </c>
      <c r="X67" s="323" t="str">
        <f>IF(W67="","",+VLOOKUP($U67,'Tenant Analysis (Sortable)'!$D$7:$O$144,X$1,FALSE))</f>
        <v/>
      </c>
      <c r="Y67" s="323" t="str">
        <f>IF(X67="","",+VLOOKUP($U67,'Tenant Analysis (Sortable)'!$D$7:$O$144,Y$1,FALSE))</f>
        <v/>
      </c>
      <c r="Z67" s="323" t="str">
        <f>IF(Y67="","",+VLOOKUP($U67,'Tenant Analysis (Sortable)'!$D$7:$O$144,Z$1,FALSE))</f>
        <v/>
      </c>
      <c r="AA67" s="324" t="str">
        <f>IF(Y67="","",+VLOOKUP($U67,'Tenant Analysis (Sortable)'!$D$7:$O$144,AA$1,FALSE))</f>
        <v/>
      </c>
      <c r="AB67" s="323" t="str">
        <f>IF(AA67="","",+VLOOKUP($U67,'Tenant Analysis (Sortable)'!$D$7:$O$144,AB$1,FALSE))</f>
        <v/>
      </c>
      <c r="AD67" s="323" t="str">
        <f>IF($AB67="","",+VLOOKUP($U67,'Tenant Analysis (Sortable)'!$D$7:$O$144,AD$1,FALSE))</f>
        <v/>
      </c>
      <c r="AE67" s="323" t="str">
        <f>IF($AB67="","",+VLOOKUP($U67,'Tenant Analysis (Sortable)'!$D$7:$O$144,AE$1,FALSE))</f>
        <v/>
      </c>
      <c r="AF67" s="324" t="str">
        <f>IF(AE67="","",+VLOOKUP($U67,'Tenant Analysis (Sortable)'!$D$7:$O$144,AF$1,FALSE))</f>
        <v/>
      </c>
      <c r="AG67" s="324" t="str">
        <f>IF(AF67="","",+VLOOKUP($U67,'Tenant Analysis (Sortable)'!$D$7:$O$144,AG$1,FALSE))</f>
        <v/>
      </c>
    </row>
    <row r="68" spans="1:33">
      <c r="A68" s="245" t="str">
        <f>+A67</f>
        <v>CEDROS</v>
      </c>
      <c r="B68" s="244">
        <v>3</v>
      </c>
      <c r="D68" s="171" t="str">
        <f t="array" ref="D68">+IFERROR(INDEX($U$7:$U$486,MATCH($A68&amp;$B68,$S$7:$S$486&amp;$AB$7:$AB$486,0)),"")</f>
        <v>Urban Remedy, Inc. (t0105768)</v>
      </c>
      <c r="F68" s="369">
        <f t="shared" si="11"/>
        <v>300758</v>
      </c>
      <c r="G68" s="369">
        <f t="shared" si="11"/>
        <v>282552.43</v>
      </c>
      <c r="H68" s="363">
        <f t="shared" si="12"/>
        <v>-6.0532288417930721E-2</v>
      </c>
      <c r="I68" s="211"/>
      <c r="J68" s="182"/>
      <c r="K68" s="210"/>
      <c r="L68" s="209"/>
      <c r="M68" s="182"/>
      <c r="N68" s="170"/>
      <c r="O68" s="170"/>
      <c r="P68" s="170"/>
      <c r="Q68" s="170"/>
      <c r="S68" s="216" t="str">
        <f>IFERROR(IF(T68="","",INDEX('Tenant Analysis (Sortable)'!$B$7:$B$144,MATCH('Property Snapshots'!$U68,'Tenant Analysis (Sortable)'!$D$7:$D$144,0))),"CHECK")</f>
        <v/>
      </c>
      <c r="T68" s="215" t="str">
        <f>IFERROR(IF(U68="","",INDEX('Tenant Analysis (Sortable)'!$C$7:$C$144,MATCH('Property Snapshots'!$U68,'Tenant Analysis (Sortable)'!$D$7:$D$144,0))),"CHECK")</f>
        <v/>
      </c>
      <c r="V68" s="323" t="str">
        <f>IF(U68="","",+VLOOKUP($U68,'Tenant Analysis (Sortable)'!$D$7:$O$144,V$1,FALSE))</f>
        <v/>
      </c>
      <c r="W68" s="323" t="str">
        <f>IF(V68="","",+VLOOKUP($U68,'Tenant Analysis (Sortable)'!$D$7:$O$144,W$1,FALSE))</f>
        <v/>
      </c>
      <c r="X68" s="323" t="str">
        <f>IF(W68="","",+VLOOKUP($U68,'Tenant Analysis (Sortable)'!$D$7:$O$144,X$1,FALSE))</f>
        <v/>
      </c>
      <c r="Y68" s="323" t="str">
        <f>IF(X68="","",+VLOOKUP($U68,'Tenant Analysis (Sortable)'!$D$7:$O$144,Y$1,FALSE))</f>
        <v/>
      </c>
      <c r="Z68" s="323" t="str">
        <f>IF(Y68="","",+VLOOKUP($U68,'Tenant Analysis (Sortable)'!$D$7:$O$144,Z$1,FALSE))</f>
        <v/>
      </c>
      <c r="AA68" s="324" t="str">
        <f>IF(Y68="","",+VLOOKUP($U68,'Tenant Analysis (Sortable)'!$D$7:$O$144,AA$1,FALSE))</f>
        <v/>
      </c>
      <c r="AB68" s="323" t="str">
        <f>IF(AA68="","",+VLOOKUP($U68,'Tenant Analysis (Sortable)'!$D$7:$O$144,AB$1,FALSE))</f>
        <v/>
      </c>
      <c r="AD68" s="323" t="str">
        <f>IF($AB68="","",+VLOOKUP($U68,'Tenant Analysis (Sortable)'!$D$7:$O$144,AD$1,FALSE))</f>
        <v/>
      </c>
      <c r="AE68" s="323" t="str">
        <f>IF($AB68="","",+VLOOKUP($U68,'Tenant Analysis (Sortable)'!$D$7:$O$144,AE$1,FALSE))</f>
        <v/>
      </c>
      <c r="AF68" s="324" t="str">
        <f>IF(AE68="","",+VLOOKUP($U68,'Tenant Analysis (Sortable)'!$D$7:$O$144,AF$1,FALSE))</f>
        <v/>
      </c>
      <c r="AG68" s="324" t="str">
        <f>IF(AF68="","",+VLOOKUP($U68,'Tenant Analysis (Sortable)'!$D$7:$O$144,AG$1,FALSE))</f>
        <v/>
      </c>
    </row>
    <row r="69" spans="1:33">
      <c r="A69" s="245"/>
      <c r="B69" s="244"/>
      <c r="H69" s="171"/>
      <c r="N69" s="170"/>
      <c r="O69" s="170"/>
      <c r="P69" s="170"/>
      <c r="Q69" s="170"/>
      <c r="S69" s="216" t="str">
        <f>IFERROR(IF(T69="","",INDEX('Tenant Analysis (Sortable)'!$B$7:$B$144,MATCH('Property Snapshots'!$U69,'Tenant Analysis (Sortable)'!$D$7:$D$144,0))),"CHECK")</f>
        <v/>
      </c>
      <c r="T69" s="215" t="str">
        <f>IFERROR(IF(U69="","",INDEX('Tenant Analysis (Sortable)'!$C$7:$C$144,MATCH('Property Snapshots'!$U69,'Tenant Analysis (Sortable)'!$D$7:$D$144,0))),"CHECK")</f>
        <v/>
      </c>
      <c r="V69" s="323" t="str">
        <f>IF(U69="","",+VLOOKUP($U69,'Tenant Analysis (Sortable)'!$D$7:$O$144,V$1,FALSE))</f>
        <v/>
      </c>
      <c r="W69" s="323" t="str">
        <f>IF(V69="","",+VLOOKUP($U69,'Tenant Analysis (Sortable)'!$D$7:$O$144,W$1,FALSE))</f>
        <v/>
      </c>
      <c r="X69" s="323" t="str">
        <f>IF(W69="","",+VLOOKUP($U69,'Tenant Analysis (Sortable)'!$D$7:$O$144,X$1,FALSE))</f>
        <v/>
      </c>
      <c r="Y69" s="323" t="str">
        <f>IF(X69="","",+VLOOKUP($U69,'Tenant Analysis (Sortable)'!$D$7:$O$144,Y$1,FALSE))</f>
        <v/>
      </c>
      <c r="Z69" s="323" t="str">
        <f>IF(Y69="","",+VLOOKUP($U69,'Tenant Analysis (Sortable)'!$D$7:$O$144,Z$1,FALSE))</f>
        <v/>
      </c>
      <c r="AA69" s="324" t="str">
        <f>IF(Y69="","",+VLOOKUP($U69,'Tenant Analysis (Sortable)'!$D$7:$O$144,AA$1,FALSE))</f>
        <v/>
      </c>
      <c r="AB69" s="323" t="str">
        <f>IF(AA69="","",+VLOOKUP($U69,'Tenant Analysis (Sortable)'!$D$7:$O$144,AB$1,FALSE))</f>
        <v/>
      </c>
      <c r="AD69" s="323" t="str">
        <f>IF($AB69="","",+VLOOKUP($U69,'Tenant Analysis (Sortable)'!$D$7:$O$144,AD$1,FALSE))</f>
        <v/>
      </c>
      <c r="AE69" s="323" t="str">
        <f>IF($AB69="","",+VLOOKUP($U69,'Tenant Analysis (Sortable)'!$D$7:$O$144,AE$1,FALSE))</f>
        <v/>
      </c>
      <c r="AF69" s="324" t="str">
        <f>IF(AE69="","",+VLOOKUP($U69,'Tenant Analysis (Sortable)'!$D$7:$O$144,AF$1,FALSE))</f>
        <v/>
      </c>
      <c r="AG69" s="324" t="str">
        <f>IF(AF69="","",+VLOOKUP($U69,'Tenant Analysis (Sortable)'!$D$7:$O$144,AG$1,FALSE))</f>
        <v/>
      </c>
    </row>
    <row r="70" spans="1:33" ht="16.25" customHeight="1">
      <c r="A70" s="245"/>
      <c r="B70" s="244"/>
      <c r="D70" s="199"/>
      <c r="E70" s="198"/>
      <c r="F70" s="370"/>
      <c r="G70" s="370"/>
      <c r="H70" s="199"/>
      <c r="I70" s="197"/>
      <c r="J70" s="196"/>
      <c r="K70" s="195"/>
      <c r="L70" s="194"/>
      <c r="M70" s="196"/>
      <c r="N70" s="170"/>
      <c r="O70" s="170"/>
      <c r="P70" s="170"/>
      <c r="Q70" s="170"/>
      <c r="S70" s="216" t="str">
        <f>IFERROR(IF(T70="","",INDEX('Tenant Analysis (Sortable)'!$B$7:$B$144,MATCH('Property Snapshots'!$U70,'Tenant Analysis (Sortable)'!$D$7:$D$144,0))),"CHECK")</f>
        <v/>
      </c>
      <c r="T70" s="215" t="str">
        <f>IFERROR(IF(U70="","",INDEX('Tenant Analysis (Sortable)'!$C$7:$C$144,MATCH('Property Snapshots'!$U70,'Tenant Analysis (Sortable)'!$D$7:$D$144,0))),"CHECK")</f>
        <v/>
      </c>
      <c r="V70" s="323" t="str">
        <f>IF(U70="","",+VLOOKUP($U70,'Tenant Analysis (Sortable)'!$D$7:$O$144,V$1,FALSE))</f>
        <v/>
      </c>
      <c r="W70" s="323" t="str">
        <f>IF(V70="","",+VLOOKUP($U70,'Tenant Analysis (Sortable)'!$D$7:$O$144,W$1,FALSE))</f>
        <v/>
      </c>
      <c r="X70" s="323" t="str">
        <f>IF(W70="","",+VLOOKUP($U70,'Tenant Analysis (Sortable)'!$D$7:$O$144,X$1,FALSE))</f>
        <v/>
      </c>
      <c r="Y70" s="323" t="str">
        <f>IF(X70="","",+VLOOKUP($U70,'Tenant Analysis (Sortable)'!$D$7:$O$144,Y$1,FALSE))</f>
        <v/>
      </c>
      <c r="Z70" s="323" t="str">
        <f>IF(Y70="","",+VLOOKUP($U70,'Tenant Analysis (Sortable)'!$D$7:$O$144,Z$1,FALSE))</f>
        <v/>
      </c>
      <c r="AA70" s="324" t="str">
        <f>IF(Y70="","",+VLOOKUP($U70,'Tenant Analysis (Sortable)'!$D$7:$O$144,AA$1,FALSE))</f>
        <v/>
      </c>
      <c r="AB70" s="323" t="str">
        <f>IF(AA70="","",+VLOOKUP($U70,'Tenant Analysis (Sortable)'!$D$7:$O$144,AB$1,FALSE))</f>
        <v/>
      </c>
      <c r="AD70" s="323" t="str">
        <f>IF($AB70="","",+VLOOKUP($U70,'Tenant Analysis (Sortable)'!$D$7:$O$144,AD$1,FALSE))</f>
        <v/>
      </c>
      <c r="AE70" s="323" t="str">
        <f>IF($AB70="","",+VLOOKUP($U70,'Tenant Analysis (Sortable)'!$D$7:$O$144,AE$1,FALSE))</f>
        <v/>
      </c>
      <c r="AF70" s="324" t="str">
        <f>IF(AE70="","",+VLOOKUP($U70,'Tenant Analysis (Sortable)'!$D$7:$O$144,AF$1,FALSE))</f>
        <v/>
      </c>
      <c r="AG70" s="324" t="str">
        <f>IF(AF70="","",+VLOOKUP($U70,'Tenant Analysis (Sortable)'!$D$7:$O$144,AG$1,FALSE))</f>
        <v/>
      </c>
    </row>
    <row r="71" spans="1:33" ht="25.25" customHeight="1">
      <c r="A71" s="193" t="s">
        <v>784</v>
      </c>
      <c r="B71" s="192"/>
      <c r="C71" s="191"/>
      <c r="D71" s="229" t="s">
        <v>797</v>
      </c>
      <c r="E71" s="229"/>
      <c r="F71" s="350"/>
      <c r="G71" s="350"/>
      <c r="H71" s="227"/>
      <c r="I71" s="227"/>
      <c r="J71" s="227"/>
      <c r="K71" s="227"/>
      <c r="L71" s="227"/>
      <c r="M71" s="227"/>
      <c r="S71" s="216" t="str">
        <f>IFERROR(IF(T71="","",INDEX('Tenant Analysis (Sortable)'!$B$7:$B$144,MATCH('Property Snapshots'!$U71,'Tenant Analysis (Sortable)'!$D$7:$D$144,0))),"CHECK")</f>
        <v/>
      </c>
      <c r="T71" s="215" t="str">
        <f>IFERROR(IF(U71="","",INDEX('Tenant Analysis (Sortable)'!$C$7:$C$144,MATCH('Property Snapshots'!$U71,'Tenant Analysis (Sortable)'!$D$7:$D$144,0))),"CHECK")</f>
        <v/>
      </c>
      <c r="V71" s="323" t="str">
        <f>IF(U71="","",+VLOOKUP($U71,'Tenant Analysis (Sortable)'!$D$7:$O$144,V$1,FALSE))</f>
        <v/>
      </c>
      <c r="W71" s="323" t="str">
        <f>IF(V71="","",+VLOOKUP($U71,'Tenant Analysis (Sortable)'!$D$7:$O$144,W$1,FALSE))</f>
        <v/>
      </c>
      <c r="X71" s="323" t="str">
        <f>IF(W71="","",+VLOOKUP($U71,'Tenant Analysis (Sortable)'!$D$7:$O$144,X$1,FALSE))</f>
        <v/>
      </c>
      <c r="Y71" s="323" t="str">
        <f>IF(X71="","",+VLOOKUP($U71,'Tenant Analysis (Sortable)'!$D$7:$O$144,Y$1,FALSE))</f>
        <v/>
      </c>
      <c r="Z71" s="323" t="str">
        <f>IF(Y71="","",+VLOOKUP($U71,'Tenant Analysis (Sortable)'!$D$7:$O$144,Z$1,FALSE))</f>
        <v/>
      </c>
      <c r="AA71" s="324" t="str">
        <f>IF(Y71="","",+VLOOKUP($U71,'Tenant Analysis (Sortable)'!$D$7:$O$144,AA$1,FALSE))</f>
        <v/>
      </c>
      <c r="AB71" s="323" t="str">
        <f>IF(AA71="","",+VLOOKUP($U71,'Tenant Analysis (Sortable)'!$D$7:$O$144,AB$1,FALSE))</f>
        <v/>
      </c>
      <c r="AD71" s="323" t="str">
        <f>IF($AB71="","",+VLOOKUP($U71,'Tenant Analysis (Sortable)'!$D$7:$O$144,AD$1,FALSE))</f>
        <v/>
      </c>
      <c r="AE71" s="323" t="str">
        <f>IF($AB71="","",+VLOOKUP($U71,'Tenant Analysis (Sortable)'!$D$7:$O$144,AE$1,FALSE))</f>
        <v/>
      </c>
      <c r="AF71" s="324" t="str">
        <f>IF(AE71="","",+VLOOKUP($U71,'Tenant Analysis (Sortable)'!$D$7:$O$144,AF$1,FALSE))</f>
        <v/>
      </c>
      <c r="AG71" s="324" t="str">
        <f>IF(AF71="","",+VLOOKUP($U71,'Tenant Analysis (Sortable)'!$D$7:$O$144,AG$1,FALSE))</f>
        <v/>
      </c>
    </row>
    <row r="72" spans="1:33" ht="15" customHeight="1">
      <c r="A72" s="245"/>
      <c r="B72" s="244"/>
      <c r="C72" s="187"/>
      <c r="D72" s="186"/>
      <c r="E72" s="185"/>
      <c r="F72" s="352" t="s">
        <v>770</v>
      </c>
      <c r="G72" s="352" t="s">
        <v>769</v>
      </c>
      <c r="H72" s="220" t="s">
        <v>725</v>
      </c>
      <c r="I72" s="220" t="s">
        <v>768</v>
      </c>
      <c r="J72" s="220" t="s">
        <v>767</v>
      </c>
      <c r="K72" s="220" t="s">
        <v>766</v>
      </c>
      <c r="L72" s="220"/>
      <c r="M72" s="220"/>
      <c r="S72" s="216" t="str">
        <f>IFERROR(IF(T72="","",INDEX('Tenant Analysis (Sortable)'!$B$7:$B$144,MATCH('Property Snapshots'!$U72,'Tenant Analysis (Sortable)'!$D$7:$D$144,0))),"CHECK")</f>
        <v/>
      </c>
      <c r="T72" s="215" t="str">
        <f>IFERROR(IF(U72="","",INDEX('Tenant Analysis (Sortable)'!$C$7:$C$144,MATCH('Property Snapshots'!$U72,'Tenant Analysis (Sortable)'!$D$7:$D$144,0))),"CHECK")</f>
        <v/>
      </c>
      <c r="V72" s="323" t="str">
        <f>IF(U72="","",+VLOOKUP($U72,'Tenant Analysis (Sortable)'!$D$7:$O$144,V$1,FALSE))</f>
        <v/>
      </c>
      <c r="W72" s="323" t="str">
        <f>IF(V72="","",+VLOOKUP($U72,'Tenant Analysis (Sortable)'!$D$7:$O$144,W$1,FALSE))</f>
        <v/>
      </c>
      <c r="X72" s="323" t="str">
        <f>IF(W72="","",+VLOOKUP($U72,'Tenant Analysis (Sortable)'!$D$7:$O$144,X$1,FALSE))</f>
        <v/>
      </c>
      <c r="Y72" s="323" t="str">
        <f>IF(X72="","",+VLOOKUP($U72,'Tenant Analysis (Sortable)'!$D$7:$O$144,Y$1,FALSE))</f>
        <v/>
      </c>
      <c r="Z72" s="323" t="str">
        <f>IF(Y72="","",+VLOOKUP($U72,'Tenant Analysis (Sortable)'!$D$7:$O$144,Z$1,FALSE))</f>
        <v/>
      </c>
      <c r="AA72" s="324" t="str">
        <f>IF(Y72="","",+VLOOKUP($U72,'Tenant Analysis (Sortable)'!$D$7:$O$144,AA$1,FALSE))</f>
        <v/>
      </c>
      <c r="AB72" s="323" t="str">
        <f>IF(AA72="","",+VLOOKUP($U72,'Tenant Analysis (Sortable)'!$D$7:$O$144,AB$1,FALSE))</f>
        <v/>
      </c>
      <c r="AD72" s="323" t="str">
        <f>IF($AB72="","",+VLOOKUP($U72,'Tenant Analysis (Sortable)'!$D$7:$O$144,AD$1,FALSE))</f>
        <v/>
      </c>
      <c r="AE72" s="323" t="str">
        <f>IF($AB72="","",+VLOOKUP($U72,'Tenant Analysis (Sortable)'!$D$7:$O$144,AE$1,FALSE))</f>
        <v/>
      </c>
      <c r="AF72" s="324" t="str">
        <f>IF(AE72="","",+VLOOKUP($U72,'Tenant Analysis (Sortable)'!$D$7:$O$144,AF$1,FALSE))</f>
        <v/>
      </c>
      <c r="AG72" s="324" t="str">
        <f>IF(AF72="","",+VLOOKUP($U72,'Tenant Analysis (Sortable)'!$D$7:$O$144,AG$1,FALSE))</f>
        <v/>
      </c>
    </row>
    <row r="73" spans="1:33" ht="25.25" customHeight="1">
      <c r="A73" s="245"/>
      <c r="B73" s="244"/>
      <c r="D73" s="219" t="s">
        <v>765</v>
      </c>
      <c r="E73" s="219" t="s">
        <v>798</v>
      </c>
      <c r="F73" s="346">
        <f>+INDEX(Summary!C$9:C$23,MATCH('Property Snapshots'!E73,Summary!$B$9:$B$23,0))</f>
        <v>25</v>
      </c>
      <c r="G73" s="346">
        <f>+COUNTIFS($S$7:$S$577,E73,$Y$7:$Y$577,"&gt;0")</f>
        <v>3</v>
      </c>
      <c r="H73" s="354">
        <f>+INDEX(Summary!$D$9:$D$23,MATCH('Property Snapshots'!E73,Summary!$B$9:$B$23,0))</f>
        <v>83943</v>
      </c>
      <c r="I73" s="218">
        <f>+INDEX(Summary!$E$9:$E$23,MATCH('Property Snapshots'!E73,Summary!$B$9:$B$23,0))</f>
        <v>42139</v>
      </c>
      <c r="J73" s="218">
        <f>+INDEX(Summary!$F$9:$F$23,MATCH('Property Snapshots'!E73,Summary!$B$9:$B$23,0))</f>
        <v>41804</v>
      </c>
      <c r="K73" s="217">
        <f>+I73/H73</f>
        <v>0.50199540164159018</v>
      </c>
      <c r="L73" s="217"/>
      <c r="S73" s="216" t="str">
        <f>IFERROR(IF(T73="","",INDEX('Tenant Analysis (Sortable)'!$B$7:$B$144,MATCH('Property Snapshots'!$U73,'Tenant Analysis (Sortable)'!$D$7:$D$144,0))),"CHECK")</f>
        <v>Decatur</v>
      </c>
      <c r="T73" s="215" t="str">
        <f>IFERROR(IF(U73="","",INDEX('Tenant Analysis (Sortable)'!$C$7:$C$144,MATCH('Property Snapshots'!$U73,'Tenant Analysis (Sortable)'!$D$7:$D$144,0))),"CHECK")</f>
        <v>Apparel Sales</v>
      </c>
      <c r="U73" s="322" t="str" cm="1">
        <f t="array" ref="U73:U76">+_xlfn._xlws.FILTER('Tenant Analysis (Sortable)'!$D$7:$D$144,'Tenant Analysis (Sortable)'!$B$7:$B$144='Property Snapshots'!E73)</f>
        <v>zCatherines #5979, LLC (t0032669)</v>
      </c>
      <c r="V73" s="323" t="str">
        <f>IF(U73="","",+VLOOKUP($U73,'Tenant Analysis (Sortable)'!$D$7:$O$144,V$1,FALSE))</f>
        <v>Out</v>
      </c>
      <c r="W73" s="323">
        <f>IF(V73="","",+VLOOKUP($U73,'Tenant Analysis (Sortable)'!$D$7:$O$144,W$1,FALSE))</f>
        <v>689323.57</v>
      </c>
      <c r="X73" s="323">
        <f>IF(W73="","",+VLOOKUP($U73,'Tenant Analysis (Sortable)'!$D$7:$O$144,X$1,FALSE))</f>
        <v>510583.1</v>
      </c>
      <c r="Y73" s="323">
        <f>IF(X73="","",+VLOOKUP($U73,'Tenant Analysis (Sortable)'!$D$7:$O$144,Y$1,FALSE))</f>
        <v>0</v>
      </c>
      <c r="Z73" s="323">
        <f>IF(Y73="","",+VLOOKUP($U73,'Tenant Analysis (Sortable)'!$D$7:$O$144,Z$1,FALSE))</f>
        <v>0</v>
      </c>
      <c r="AA73" s="324">
        <f>IF(Y73="","",+VLOOKUP($U73,'Tenant Analysis (Sortable)'!$D$7:$O$144,AA$1,FALSE))</f>
        <v>99</v>
      </c>
      <c r="AB73" s="323">
        <f>IF(AA73="","",+VLOOKUP($U73,'Tenant Analysis (Sortable)'!$D$7:$O$144,AB$1,FALSE))</f>
        <v>0</v>
      </c>
      <c r="AC73" s="325"/>
      <c r="AD73" s="323">
        <f>IF($AB73="","",+VLOOKUP($U73,'Tenant Analysis (Sortable)'!$D$7:$O$144,AD$1,FALSE))</f>
        <v>0</v>
      </c>
      <c r="AE73" s="323">
        <f>IF($AB73="","",+VLOOKUP($U73,'Tenant Analysis (Sortable)'!$D$7:$O$144,AE$1,FALSE))</f>
        <v>0</v>
      </c>
      <c r="AF73" s="324">
        <f>IF(AE73="","",+VLOOKUP($U73,'Tenant Analysis (Sortable)'!$D$7:$O$144,AF$1,FALSE))</f>
        <v>99</v>
      </c>
      <c r="AG73" s="323">
        <f>+IF(AF73="","",+VLOOKUP($U73,'Tenant Analysis (Sortable)'!$D$7:$P$144,AG$1,FALSE))</f>
        <v>0</v>
      </c>
    </row>
    <row r="74" spans="1:33" ht="16">
      <c r="A74" s="245"/>
      <c r="B74" s="244"/>
      <c r="D74" s="219" t="s">
        <v>764</v>
      </c>
      <c r="E74" s="219" t="s">
        <v>799</v>
      </c>
      <c r="H74" s="355"/>
      <c r="I74" s="218"/>
      <c r="J74" s="214"/>
      <c r="K74" s="217"/>
      <c r="L74" s="217"/>
      <c r="S74" s="216" t="str">
        <f>IFERROR(IF(T74="","",INDEX('Tenant Analysis (Sortable)'!$B$7:$B$144,MATCH('Property Snapshots'!$U74,'Tenant Analysis (Sortable)'!$D$7:$D$144,0))),"CHECK")</f>
        <v>Decatur</v>
      </c>
      <c r="T74" s="215" t="str">
        <f>IFERROR(IF(U74="","",INDEX('Tenant Analysis (Sortable)'!$C$7:$C$144,MATCH('Property Snapshots'!$U74,'Tenant Analysis (Sortable)'!$D$7:$D$144,0))),"CHECK")</f>
        <v>Restaurant</v>
      </c>
      <c r="U74" s="322" t="str">
        <v>Buenaventura Quispe Segovia dba Lima Limon (t0032689)</v>
      </c>
      <c r="V74" s="323">
        <f>IF(U74="","",+VLOOKUP($U74,'Tenant Analysis (Sortable)'!$D$7:$O$144,V$1,FALSE))</f>
        <v>0</v>
      </c>
      <c r="W74" s="323">
        <f>IF(V74="","",+VLOOKUP($U74,'Tenant Analysis (Sortable)'!$D$7:$O$144,W$1,FALSE))</f>
        <v>646847.47</v>
      </c>
      <c r="X74" s="323">
        <f>IF(W74="","",+VLOOKUP($U74,'Tenant Analysis (Sortable)'!$D$7:$O$144,X$1,FALSE))</f>
        <v>692450.33</v>
      </c>
      <c r="Y74" s="323">
        <f>IF(X74="","",+VLOOKUP($U74,'Tenant Analysis (Sortable)'!$D$7:$O$144,Y$1,FALSE))</f>
        <v>869258.96</v>
      </c>
      <c r="Z74" s="323">
        <f>IF(Y74="","",+VLOOKUP($U74,'Tenant Analysis (Sortable)'!$D$7:$O$144,Z$1,FALSE))</f>
        <v>340067.06</v>
      </c>
      <c r="AA74" s="324">
        <f>IF(Y74="","",+VLOOKUP($U74,'Tenant Analysis (Sortable)'!$D$7:$O$144,AA$1,FALSE))</f>
        <v>0.25533763555286343</v>
      </c>
      <c r="AB74" s="323">
        <f>IF(AA74="","",+VLOOKUP($U74,'Tenant Analysis (Sortable)'!$D$7:$O$144,AB$1,FALSE))</f>
        <v>3</v>
      </c>
      <c r="AC74" s="325"/>
      <c r="AD74" s="323">
        <f>IF($AB74="","",+VLOOKUP($U74,'Tenant Analysis (Sortable)'!$D$7:$O$144,AD$1,FALSE))</f>
        <v>218577.93</v>
      </c>
      <c r="AE74" s="323">
        <f>IF($AB74="","",+VLOOKUP($U74,'Tenant Analysis (Sortable)'!$D$7:$O$144,AE$1,FALSE))</f>
        <v>340067.06</v>
      </c>
      <c r="AF74" s="324">
        <f>IF(AE74="","",+VLOOKUP($U74,'Tenant Analysis (Sortable)'!$D$7:$O$144,AF$1,FALSE))</f>
        <v>0.55581608811100003</v>
      </c>
      <c r="AG74" s="323">
        <f>+IF(AF74="","",+VLOOKUP($U74,'Tenant Analysis (Sortable)'!$D$7:$P$144,AG$1,FALSE))</f>
        <v>3</v>
      </c>
    </row>
    <row r="75" spans="1:33" ht="16">
      <c r="A75" s="245"/>
      <c r="B75" s="244"/>
      <c r="D75" s="219" t="s">
        <v>763</v>
      </c>
      <c r="E75" s="219" t="s">
        <v>800</v>
      </c>
      <c r="H75" s="355"/>
      <c r="I75" s="218"/>
      <c r="J75" s="214"/>
      <c r="K75" s="217"/>
      <c r="L75" s="217"/>
      <c r="R75" s="213"/>
      <c r="S75" s="216" t="str">
        <f>IFERROR(IF(T75="","",INDEX('Tenant Analysis (Sortable)'!$B$7:$B$144,MATCH('Property Snapshots'!$U75,'Tenant Analysis (Sortable)'!$D$7:$D$144,0))),"CHECK")</f>
        <v>Decatur</v>
      </c>
      <c r="T75" s="215" t="str">
        <f>IFERROR(IF(U75="","",INDEX('Tenant Analysis (Sortable)'!$C$7:$C$144,MATCH('Property Snapshots'!$U75,'Tenant Analysis (Sortable)'!$D$7:$D$144,0))),"CHECK")</f>
        <v>Fitness</v>
      </c>
      <c r="U75" s="322" t="str">
        <v>Vegas Fitness VII, LLC dba Planet Fitness (t0041039)</v>
      </c>
      <c r="V75" s="323">
        <f>IF(U75="","",+VLOOKUP($U75,'Tenant Analysis (Sortable)'!$D$7:$O$144,V$1,FALSE))</f>
        <v>0</v>
      </c>
      <c r="W75" s="323">
        <f>IF(V75="","",+VLOOKUP($U75,'Tenant Analysis (Sortable)'!$D$7:$O$144,W$1,FALSE))</f>
        <v>0</v>
      </c>
      <c r="X75" s="323">
        <f>IF(W75="","",+VLOOKUP($U75,'Tenant Analysis (Sortable)'!$D$7:$O$144,X$1,FALSE))</f>
        <v>1179661.48</v>
      </c>
      <c r="Y75" s="323">
        <f>IF(X75="","",+VLOOKUP($U75,'Tenant Analysis (Sortable)'!$D$7:$O$144,Y$1,FALSE))</f>
        <v>999391.08000000007</v>
      </c>
      <c r="Z75" s="323">
        <f>IF(Y75="","",+VLOOKUP($U75,'Tenant Analysis (Sortable)'!$D$7:$O$144,Z$1,FALSE))</f>
        <v>288924.33</v>
      </c>
      <c r="AA75" s="324">
        <f>IF(Y75="","",+VLOOKUP($U75,'Tenant Analysis (Sortable)'!$D$7:$O$144,AA$1,FALSE))</f>
        <v>-0.15281536530293413</v>
      </c>
      <c r="AB75" s="323">
        <f>IF(AA75="","",+VLOOKUP($U75,'Tenant Analysis (Sortable)'!$D$7:$O$144,AB$1,FALSE))</f>
        <v>1</v>
      </c>
      <c r="AC75" s="325"/>
      <c r="AD75" s="323">
        <f>IF($AB75="","",+VLOOKUP($U75,'Tenant Analysis (Sortable)'!$D$7:$O$144,AD$1,FALSE))</f>
        <v>362791.14</v>
      </c>
      <c r="AE75" s="323">
        <f>IF($AB75="","",+VLOOKUP($U75,'Tenant Analysis (Sortable)'!$D$7:$O$144,AE$1,FALSE))</f>
        <v>288924.33</v>
      </c>
      <c r="AF75" s="324">
        <f>IF(AE75="","",+VLOOKUP($U75,'Tenant Analysis (Sortable)'!$D$7:$O$144,AF$1,FALSE))</f>
        <v>-0.20360698444840741</v>
      </c>
      <c r="AG75" s="323">
        <f>+IF(AF75="","",+VLOOKUP($U75,'Tenant Analysis (Sortable)'!$D$7:$P$144,AG$1,FALSE))</f>
        <v>1</v>
      </c>
    </row>
    <row r="76" spans="1:33" ht="16">
      <c r="A76" s="245"/>
      <c r="B76" s="244"/>
      <c r="D76" s="212"/>
      <c r="E76" s="212"/>
      <c r="F76" s="356"/>
      <c r="G76" s="356"/>
      <c r="H76" s="357"/>
      <c r="I76" s="211"/>
      <c r="J76" s="182"/>
      <c r="K76" s="210"/>
      <c r="L76" s="209"/>
      <c r="M76" s="182"/>
      <c r="R76" s="213"/>
      <c r="S76" s="216" t="str">
        <f>IFERROR(IF(T76="","",INDEX('Tenant Analysis (Sortable)'!$B$7:$B$144,MATCH('Property Snapshots'!$U76,'Tenant Analysis (Sortable)'!$D$7:$D$144,0))),"CHECK")</f>
        <v>Decatur</v>
      </c>
      <c r="T76" s="215" t="str">
        <f>IFERROR(IF(U76="","",INDEX('Tenant Analysis (Sortable)'!$C$7:$C$144,MATCH('Property Snapshots'!$U76,'Tenant Analysis (Sortable)'!$D$7:$D$144,0))),"CHECK")</f>
        <v>Personal Services</v>
      </c>
      <c r="U76" s="183" t="str">
        <v>Gregory Fair And Ebony Fair dba Fairkutz (t0041823)</v>
      </c>
      <c r="V76" s="323">
        <f>IF(U76="","",+VLOOKUP($U76,'Tenant Analysis (Sortable)'!$D$7:$O$144,V$1,FALSE))</f>
        <v>0</v>
      </c>
      <c r="W76" s="323">
        <f>IF(V76="","",+VLOOKUP($U76,'Tenant Analysis (Sortable)'!$D$7:$O$144,W$1,FALSE))</f>
        <v>3000</v>
      </c>
      <c r="X76" s="323">
        <f>IF(W76="","",+VLOOKUP($U76,'Tenant Analysis (Sortable)'!$D$7:$O$144,X$1,FALSE))</f>
        <v>8422</v>
      </c>
      <c r="Y76" s="323">
        <f>IF(X76="","",+VLOOKUP($U76,'Tenant Analysis (Sortable)'!$D$7:$O$144,Y$1,FALSE))</f>
        <v>8350</v>
      </c>
      <c r="Z76" s="323">
        <f>IF(Y76="","",+VLOOKUP($U76,'Tenant Analysis (Sortable)'!$D$7:$O$144,Z$1,FALSE))</f>
        <v>2600</v>
      </c>
      <c r="AA76" s="324">
        <f>IF(Y76="","",+VLOOKUP($U76,'Tenant Analysis (Sortable)'!$D$7:$O$144,AA$1,FALSE))</f>
        <v>-8.549038233198766E-3</v>
      </c>
      <c r="AB76" s="323">
        <f>IF(AA76="","",+VLOOKUP($U76,'Tenant Analysis (Sortable)'!$D$7:$O$144,AB$1,FALSE))</f>
        <v>2</v>
      </c>
      <c r="AC76" s="325"/>
      <c r="AD76" s="323">
        <f>IF($AB76="","",+VLOOKUP($U76,'Tenant Analysis (Sortable)'!$D$7:$O$144,AD$1,FALSE))</f>
        <v>2250</v>
      </c>
      <c r="AE76" s="323">
        <f>IF($AB76="","",+VLOOKUP($U76,'Tenant Analysis (Sortable)'!$D$7:$O$144,AE$1,FALSE))</f>
        <v>2600</v>
      </c>
      <c r="AF76" s="324">
        <f>IF(AE76="","",+VLOOKUP($U76,'Tenant Analysis (Sortable)'!$D$7:$O$144,AF$1,FALSE))</f>
        <v>0.15555555555555556</v>
      </c>
      <c r="AG76" s="323">
        <f>+IF(AF76="","",+VLOOKUP($U76,'Tenant Analysis (Sortable)'!$D$7:$P$144,AG$1,FALSE))</f>
        <v>2</v>
      </c>
    </row>
    <row r="77" spans="1:33">
      <c r="A77" s="245"/>
      <c r="B77" s="244"/>
      <c r="C77" s="208"/>
      <c r="D77" s="207" t="s">
        <v>762</v>
      </c>
      <c r="E77" s="228"/>
      <c r="F77" s="358"/>
      <c r="G77" s="358"/>
      <c r="H77" s="359"/>
      <c r="I77" s="228"/>
      <c r="J77" s="228"/>
      <c r="K77" s="228"/>
      <c r="L77" s="207"/>
      <c r="M77" s="207"/>
      <c r="R77" s="213"/>
      <c r="S77" s="216" t="str">
        <f>IFERROR(IF(T77="","",INDEX('Tenant Analysis (Sortable)'!$B$7:$B$144,MATCH('Property Snapshots'!$U77,'Tenant Analysis (Sortable)'!$D$7:$D$144,0))),"CHECK")</f>
        <v/>
      </c>
      <c r="T77" s="215" t="str">
        <f>IFERROR(IF(U77="","",INDEX('Tenant Analysis (Sortable)'!$C$7:$C$144,MATCH('Property Snapshots'!$U77,'Tenant Analysis (Sortable)'!$D$7:$D$144,0))),"CHECK")</f>
        <v/>
      </c>
      <c r="U77" s="183"/>
      <c r="V77" s="323" t="str">
        <f>IF(U77="","",+VLOOKUP($U77,'Tenant Analysis (Sortable)'!$D$7:$O$144,V$1,FALSE))</f>
        <v/>
      </c>
      <c r="W77" s="323" t="str">
        <f>IF(V77="","",+VLOOKUP($U77,'Tenant Analysis (Sortable)'!$D$7:$O$144,W$1,FALSE))</f>
        <v/>
      </c>
      <c r="X77" s="323" t="str">
        <f>IF(W77="","",+VLOOKUP($U77,'Tenant Analysis (Sortable)'!$D$7:$O$144,X$1,FALSE))</f>
        <v/>
      </c>
      <c r="Y77" s="323" t="str">
        <f>IF(X77="","",+VLOOKUP($U77,'Tenant Analysis (Sortable)'!$D$7:$O$144,Y$1,FALSE))</f>
        <v/>
      </c>
      <c r="Z77" s="323" t="str">
        <f>IF(Y77="","",+VLOOKUP($U77,'Tenant Analysis (Sortable)'!$D$7:$O$144,Z$1,FALSE))</f>
        <v/>
      </c>
      <c r="AA77" s="324" t="str">
        <f>IF(Y77="","",+VLOOKUP($U77,'Tenant Analysis (Sortable)'!$D$7:$O$144,AA$1,FALSE))</f>
        <v/>
      </c>
      <c r="AB77" s="323" t="str">
        <f>IF(AA77="","",+VLOOKUP($U77,'Tenant Analysis (Sortable)'!$D$7:$O$144,AB$1,FALSE))</f>
        <v/>
      </c>
      <c r="AC77" s="325"/>
      <c r="AD77" s="323" t="str">
        <f>IF($AB77="","",+VLOOKUP($U77,'Tenant Analysis (Sortable)'!$D$7:$O$144,AD$1,FALSE))</f>
        <v/>
      </c>
      <c r="AE77" s="323" t="str">
        <f>IF($AB77="","",+VLOOKUP($U77,'Tenant Analysis (Sortable)'!$D$7:$O$144,AE$1,FALSE))</f>
        <v/>
      </c>
      <c r="AF77" s="324" t="str">
        <f>IF(AE77="","",+VLOOKUP($U77,'Tenant Analysis (Sortable)'!$D$7:$O$144,AF$1,FALSE))</f>
        <v/>
      </c>
      <c r="AG77" s="323" t="str">
        <f>+IF(AF77="","",+VLOOKUP($U77,'Tenant Analysis (Sortable)'!$D$7:$P$144,AG$1,FALSE))</f>
        <v/>
      </c>
    </row>
    <row r="78" spans="1:33">
      <c r="A78" s="245"/>
      <c r="B78" s="244"/>
      <c r="D78" s="205"/>
      <c r="E78" s="205"/>
      <c r="F78" s="360">
        <f>+$AD$4</f>
        <v>2020</v>
      </c>
      <c r="G78" s="360">
        <f>+$AE$4</f>
        <v>2021</v>
      </c>
      <c r="H78" s="361" t="s">
        <v>727</v>
      </c>
      <c r="I78" s="204"/>
      <c r="J78" s="204"/>
      <c r="K78" s="204"/>
      <c r="L78" s="204"/>
      <c r="M78" s="204"/>
      <c r="R78" s="213"/>
      <c r="S78" s="216" t="str">
        <f>IFERROR(IF(T78="","",INDEX('Tenant Analysis (Sortable)'!$B$7:$B$144,MATCH('Property Snapshots'!$U78,'Tenant Analysis (Sortable)'!$D$7:$D$144,0))),"CHECK")</f>
        <v/>
      </c>
      <c r="T78" s="215" t="str">
        <f>IFERROR(IF(U78="","",INDEX('Tenant Analysis (Sortable)'!$C$7:$C$144,MATCH('Property Snapshots'!$U78,'Tenant Analysis (Sortable)'!$D$7:$D$144,0))),"CHECK")</f>
        <v/>
      </c>
      <c r="U78" s="183"/>
      <c r="V78" s="323" t="str">
        <f>IF(U78="","",+VLOOKUP($U78,'Tenant Analysis (Sortable)'!$D$7:$O$144,V$1,FALSE))</f>
        <v/>
      </c>
      <c r="W78" s="323" t="str">
        <f>IF(V78="","",+VLOOKUP($U78,'Tenant Analysis (Sortable)'!$D$7:$O$144,W$1,FALSE))</f>
        <v/>
      </c>
      <c r="X78" s="323" t="str">
        <f>IF(W78="","",+VLOOKUP($U78,'Tenant Analysis (Sortable)'!$D$7:$O$144,X$1,FALSE))</f>
        <v/>
      </c>
      <c r="Y78" s="323" t="str">
        <f>IF(X78="","",+VLOOKUP($U78,'Tenant Analysis (Sortable)'!$D$7:$O$144,Y$1,FALSE))</f>
        <v/>
      </c>
      <c r="Z78" s="323" t="str">
        <f>IF(Y78="","",+VLOOKUP($U78,'Tenant Analysis (Sortable)'!$D$7:$O$144,Z$1,FALSE))</f>
        <v/>
      </c>
      <c r="AA78" s="324" t="str">
        <f>IF(Y78="","",+VLOOKUP($U78,'Tenant Analysis (Sortable)'!$D$7:$O$144,AA$1,FALSE))</f>
        <v/>
      </c>
      <c r="AB78" s="323" t="str">
        <f>IF(AA78="","",+VLOOKUP($U78,'Tenant Analysis (Sortable)'!$D$7:$O$144,AB$1,FALSE))</f>
        <v/>
      </c>
      <c r="AC78" s="325"/>
      <c r="AD78" s="323" t="str">
        <f>IF($AB78="","",+VLOOKUP($U78,'Tenant Analysis (Sortable)'!$D$7:$O$144,AD$1,FALSE))</f>
        <v/>
      </c>
      <c r="AE78" s="323" t="str">
        <f>IF($AB78="","",+VLOOKUP($U78,'Tenant Analysis (Sortable)'!$D$7:$O$144,AE$1,FALSE))</f>
        <v/>
      </c>
      <c r="AF78" s="324" t="str">
        <f>IF(AE78="","",+VLOOKUP($U78,'Tenant Analysis (Sortable)'!$D$7:$O$144,AF$1,FALSE))</f>
        <v/>
      </c>
      <c r="AG78" s="323" t="str">
        <f>+IF(AF78="","",+VLOOKUP($U78,'Tenant Analysis (Sortable)'!$D$7:$P$144,AG$1,FALSE))</f>
        <v/>
      </c>
    </row>
    <row r="79" spans="1:33" ht="16">
      <c r="A79" s="245"/>
      <c r="B79" s="244"/>
      <c r="D79" s="221"/>
      <c r="E79" s="221"/>
      <c r="F79" s="352" t="str">
        <f>+$AD$5</f>
        <v>Q1</v>
      </c>
      <c r="G79" s="352" t="str">
        <f>+$AE$5</f>
        <v>Q1</v>
      </c>
      <c r="H79" s="353" t="s">
        <v>733</v>
      </c>
      <c r="I79" s="220"/>
      <c r="J79" s="202" t="s">
        <v>796</v>
      </c>
      <c r="K79" s="220"/>
      <c r="L79" s="220"/>
      <c r="M79" s="220"/>
      <c r="R79" s="213"/>
      <c r="S79" s="216" t="str">
        <f>IFERROR(IF(T79="","",INDEX('Tenant Analysis (Sortable)'!$B$7:$B$144,MATCH('Property Snapshots'!$U79,'Tenant Analysis (Sortable)'!$D$7:$D$144,0))),"CHECK")</f>
        <v/>
      </c>
      <c r="T79" s="215" t="str">
        <f>IFERROR(IF(U79="","",INDEX('Tenant Analysis (Sortable)'!$C$7:$C$144,MATCH('Property Snapshots'!$U79,'Tenant Analysis (Sortable)'!$D$7:$D$144,0))),"CHECK")</f>
        <v/>
      </c>
      <c r="U79" s="183"/>
      <c r="V79" s="323" t="str">
        <f>IF(U79="","",+VLOOKUP($U79,'Tenant Analysis (Sortable)'!$D$7:$O$144,V$1,FALSE))</f>
        <v/>
      </c>
      <c r="W79" s="323" t="str">
        <f>IF(V79="","",+VLOOKUP($U79,'Tenant Analysis (Sortable)'!$D$7:$O$144,W$1,FALSE))</f>
        <v/>
      </c>
      <c r="X79" s="323" t="str">
        <f>IF(W79="","",+VLOOKUP($U79,'Tenant Analysis (Sortable)'!$D$7:$O$144,X$1,FALSE))</f>
        <v/>
      </c>
      <c r="Y79" s="323" t="str">
        <f>IF(X79="","",+VLOOKUP($U79,'Tenant Analysis (Sortable)'!$D$7:$O$144,Y$1,FALSE))</f>
        <v/>
      </c>
      <c r="Z79" s="323" t="str">
        <f>IF(Y79="","",+VLOOKUP($U79,'Tenant Analysis (Sortable)'!$D$7:$O$144,Z$1,FALSE))</f>
        <v/>
      </c>
      <c r="AA79" s="324" t="str">
        <f>IF(Y79="","",+VLOOKUP($U79,'Tenant Analysis (Sortable)'!$D$7:$O$144,AA$1,FALSE))</f>
        <v/>
      </c>
      <c r="AB79" s="323" t="str">
        <f>IF(AA79="","",+VLOOKUP($U79,'Tenant Analysis (Sortable)'!$D$7:$O$144,AB$1,FALSE))</f>
        <v/>
      </c>
      <c r="AC79" s="325"/>
      <c r="AD79" s="323" t="str">
        <f>IF($AB79="","",+VLOOKUP($U79,'Tenant Analysis (Sortable)'!$D$7:$O$144,AD$1,FALSE))</f>
        <v/>
      </c>
      <c r="AE79" s="323" t="str">
        <f>IF($AB79="","",+VLOOKUP($U79,'Tenant Analysis (Sortable)'!$D$7:$O$144,AE$1,FALSE))</f>
        <v/>
      </c>
      <c r="AF79" s="324" t="str">
        <f>IF(AE79="","",+VLOOKUP($U79,'Tenant Analysis (Sortable)'!$D$7:$O$144,AF$1,FALSE))</f>
        <v/>
      </c>
      <c r="AG79" s="324" t="str">
        <f>IF(AF79="","",+VLOOKUP($U79,'Tenant Analysis (Sortable)'!$D$7:$O$144,AG$1,FALSE))</f>
        <v/>
      </c>
    </row>
    <row r="80" spans="1:33">
      <c r="A80" s="245" t="str">
        <f>+E73</f>
        <v>DECATUR</v>
      </c>
      <c r="B80" s="244"/>
      <c r="D80" s="181" t="s">
        <v>202</v>
      </c>
      <c r="F80" s="362">
        <f t="shared" ref="F80:G83" si="13">SUMIFS(AD$7:AD$486,$T$7:$T$486,$D80,$S$7:$S$486,$A80)</f>
        <v>0</v>
      </c>
      <c r="G80" s="362">
        <f t="shared" si="13"/>
        <v>0</v>
      </c>
      <c r="H80" s="363">
        <f>IFERROR(IF(G80=0,0,(G80-F80)/F80),0)</f>
        <v>0</v>
      </c>
      <c r="I80" s="211"/>
      <c r="J80" s="402" t="s">
        <v>889</v>
      </c>
      <c r="K80" s="401"/>
      <c r="L80" s="401"/>
      <c r="M80" s="401"/>
      <c r="R80" s="213"/>
      <c r="S80" s="216" t="str">
        <f>IFERROR(IF(T80="","",INDEX('Tenant Analysis (Sortable)'!$B$7:$B$144,MATCH('Property Snapshots'!$U80,'Tenant Analysis (Sortable)'!$D$7:$D$144,0))),"CHECK")</f>
        <v/>
      </c>
      <c r="T80" s="215" t="str">
        <f>IFERROR(IF(U80="","",INDEX('Tenant Analysis (Sortable)'!$C$7:$C$144,MATCH('Property Snapshots'!$U80,'Tenant Analysis (Sortable)'!$D$7:$D$144,0))),"CHECK")</f>
        <v/>
      </c>
      <c r="U80" s="183"/>
      <c r="V80" s="323" t="str">
        <f>IF(U80="","",+VLOOKUP($U80,'Tenant Analysis (Sortable)'!$D$7:$O$144,V$1,FALSE))</f>
        <v/>
      </c>
      <c r="W80" s="323" t="str">
        <f>IF(V80="","",+VLOOKUP($U80,'Tenant Analysis (Sortable)'!$D$7:$O$144,W$1,FALSE))</f>
        <v/>
      </c>
      <c r="X80" s="323" t="str">
        <f>IF(W80="","",+VLOOKUP($U80,'Tenant Analysis (Sortable)'!$D$7:$O$144,X$1,FALSE))</f>
        <v/>
      </c>
      <c r="Y80" s="323" t="str">
        <f>IF(X80="","",+VLOOKUP($U80,'Tenant Analysis (Sortable)'!$D$7:$O$144,Y$1,FALSE))</f>
        <v/>
      </c>
      <c r="Z80" s="323" t="str">
        <f>IF(Y80="","",+VLOOKUP($U80,'Tenant Analysis (Sortable)'!$D$7:$O$144,Z$1,FALSE))</f>
        <v/>
      </c>
      <c r="AA80" s="324" t="str">
        <f>IF(Y80="","",+VLOOKUP($U80,'Tenant Analysis (Sortable)'!$D$7:$O$144,AA$1,FALSE))</f>
        <v/>
      </c>
      <c r="AB80" s="323" t="str">
        <f>IF(AA80="","",+VLOOKUP($U80,'Tenant Analysis (Sortable)'!$D$7:$O$144,AB$1,FALSE))</f>
        <v/>
      </c>
      <c r="AC80" s="325"/>
      <c r="AD80" s="323" t="str">
        <f>IF($AB80="","",+VLOOKUP($U80,'Tenant Analysis (Sortable)'!$D$7:$O$144,AD$1,FALSE))</f>
        <v/>
      </c>
      <c r="AE80" s="323" t="str">
        <f>IF($AB80="","",+VLOOKUP($U80,'Tenant Analysis (Sortable)'!$D$7:$O$144,AE$1,FALSE))</f>
        <v/>
      </c>
      <c r="AF80" s="324" t="str">
        <f>IF(AE80="","",+VLOOKUP($U80,'Tenant Analysis (Sortable)'!$D$7:$O$144,AF$1,FALSE))</f>
        <v/>
      </c>
      <c r="AG80" s="324" t="str">
        <f>IF(AF80="","",+VLOOKUP($U80,'Tenant Analysis (Sortable)'!$D$7:$O$144,AG$1,FALSE))</f>
        <v/>
      </c>
    </row>
    <row r="81" spans="1:33">
      <c r="A81" s="245" t="str">
        <f>+A80</f>
        <v>DECATUR</v>
      </c>
      <c r="B81" s="244"/>
      <c r="D81" s="181" t="s">
        <v>186</v>
      </c>
      <c r="F81" s="362">
        <f t="shared" si="13"/>
        <v>218577.93</v>
      </c>
      <c r="G81" s="362">
        <f t="shared" si="13"/>
        <v>340067.06</v>
      </c>
      <c r="H81" s="363">
        <f t="shared" ref="H81:H83" si="14">IFERROR(IF(G81=0,0,(G81-F81)/F81),0)</f>
        <v>0.55581608811100003</v>
      </c>
      <c r="I81" s="211"/>
      <c r="J81" s="401"/>
      <c r="K81" s="401"/>
      <c r="L81" s="401"/>
      <c r="M81" s="401"/>
      <c r="R81" s="213"/>
      <c r="S81" s="216" t="str">
        <f>IFERROR(IF(T81="","",INDEX('Tenant Analysis (Sortable)'!$B$7:$B$144,MATCH('Property Snapshots'!$U81,'Tenant Analysis (Sortable)'!$D$7:$D$144,0))),"CHECK")</f>
        <v/>
      </c>
      <c r="T81" s="215" t="str">
        <f>IFERROR(IF(U81="","",INDEX('Tenant Analysis (Sortable)'!$C$7:$C$144,MATCH('Property Snapshots'!$U81,'Tenant Analysis (Sortable)'!$D$7:$D$144,0))),"CHECK")</f>
        <v/>
      </c>
      <c r="U81" s="183"/>
      <c r="V81" s="323" t="str">
        <f>IF(U81="","",+VLOOKUP($U81,'Tenant Analysis (Sortable)'!$D$7:$O$144,V$1,FALSE))</f>
        <v/>
      </c>
      <c r="W81" s="323" t="str">
        <f>IF(V81="","",+VLOOKUP($U81,'Tenant Analysis (Sortable)'!$D$7:$O$144,W$1,FALSE))</f>
        <v/>
      </c>
      <c r="X81" s="323" t="str">
        <f>IF(W81="","",+VLOOKUP($U81,'Tenant Analysis (Sortable)'!$D$7:$O$144,X$1,FALSE))</f>
        <v/>
      </c>
      <c r="Y81" s="323" t="str">
        <f>IF(X81="","",+VLOOKUP($U81,'Tenant Analysis (Sortable)'!$D$7:$O$144,Y$1,FALSE))</f>
        <v/>
      </c>
      <c r="Z81" s="323" t="str">
        <f>IF(Y81="","",+VLOOKUP($U81,'Tenant Analysis (Sortable)'!$D$7:$O$144,Z$1,FALSE))</f>
        <v/>
      </c>
      <c r="AA81" s="324" t="str">
        <f>IF(Y81="","",+VLOOKUP($U81,'Tenant Analysis (Sortable)'!$D$7:$O$144,AA$1,FALSE))</f>
        <v/>
      </c>
      <c r="AB81" s="323" t="str">
        <f>IF(AA81="","",+VLOOKUP($U81,'Tenant Analysis (Sortable)'!$D$7:$O$144,AB$1,FALSE))</f>
        <v/>
      </c>
      <c r="AC81" s="325"/>
      <c r="AD81" s="323" t="str">
        <f>IF($AB81="","",+VLOOKUP($U81,'Tenant Analysis (Sortable)'!$D$7:$O$144,AD$1,FALSE))</f>
        <v/>
      </c>
      <c r="AE81" s="323" t="str">
        <f>IF($AB81="","",+VLOOKUP($U81,'Tenant Analysis (Sortable)'!$D$7:$O$144,AE$1,FALSE))</f>
        <v/>
      </c>
      <c r="AF81" s="324" t="str">
        <f>IF(AE81="","",+VLOOKUP($U81,'Tenant Analysis (Sortable)'!$D$7:$O$144,AF$1,FALSE))</f>
        <v/>
      </c>
      <c r="AG81" s="324" t="str">
        <f>IF(AF81="","",+VLOOKUP($U81,'Tenant Analysis (Sortable)'!$D$7:$O$144,AG$1,FALSE))</f>
        <v/>
      </c>
    </row>
    <row r="82" spans="1:33">
      <c r="A82" s="245" t="str">
        <f>+A81</f>
        <v>DECATUR</v>
      </c>
      <c r="B82" s="244"/>
      <c r="D82" s="181" t="s">
        <v>218</v>
      </c>
      <c r="F82" s="362">
        <f t="shared" si="13"/>
        <v>362791.14</v>
      </c>
      <c r="G82" s="362">
        <f t="shared" si="13"/>
        <v>288924.33</v>
      </c>
      <c r="H82" s="363">
        <f t="shared" si="14"/>
        <v>-0.20360698444840741</v>
      </c>
      <c r="I82" s="211"/>
      <c r="J82" s="401"/>
      <c r="K82" s="401"/>
      <c r="L82" s="401"/>
      <c r="M82" s="401"/>
      <c r="R82" s="213"/>
      <c r="S82" s="216" t="str">
        <f>IFERROR(IF(T82="","",INDEX('Tenant Analysis (Sortable)'!$B$7:$B$144,MATCH('Property Snapshots'!$U82,'Tenant Analysis (Sortable)'!$D$7:$D$144,0))),"CHECK")</f>
        <v/>
      </c>
      <c r="T82" s="215" t="str">
        <f>IFERROR(IF(U82="","",INDEX('Tenant Analysis (Sortable)'!$C$7:$C$144,MATCH('Property Snapshots'!$U82,'Tenant Analysis (Sortable)'!$D$7:$D$144,0))),"CHECK")</f>
        <v/>
      </c>
      <c r="U82" s="183"/>
      <c r="V82" s="323" t="str">
        <f>IF(U82="","",+VLOOKUP($U82,'Tenant Analysis (Sortable)'!$D$7:$O$144,V$1,FALSE))</f>
        <v/>
      </c>
      <c r="W82" s="323" t="str">
        <f>IF(V82="","",+VLOOKUP($U82,'Tenant Analysis (Sortable)'!$D$7:$O$144,W$1,FALSE))</f>
        <v/>
      </c>
      <c r="X82" s="323" t="str">
        <f>IF(W82="","",+VLOOKUP($U82,'Tenant Analysis (Sortable)'!$D$7:$O$144,X$1,FALSE))</f>
        <v/>
      </c>
      <c r="Y82" s="323" t="str">
        <f>IF(X82="","",+VLOOKUP($U82,'Tenant Analysis (Sortable)'!$D$7:$O$144,Y$1,FALSE))</f>
        <v/>
      </c>
      <c r="Z82" s="323" t="str">
        <f>IF(Y82="","",+VLOOKUP($U82,'Tenant Analysis (Sortable)'!$D$7:$O$144,Z$1,FALSE))</f>
        <v/>
      </c>
      <c r="AA82" s="324" t="str">
        <f>IF(Y82="","",+VLOOKUP($U82,'Tenant Analysis (Sortable)'!$D$7:$O$144,AA$1,FALSE))</f>
        <v/>
      </c>
      <c r="AB82" s="323" t="str">
        <f>IF(AA82="","",+VLOOKUP($U82,'Tenant Analysis (Sortable)'!$D$7:$O$144,AB$1,FALSE))</f>
        <v/>
      </c>
      <c r="AC82" s="325"/>
      <c r="AD82" s="323" t="str">
        <f>IF($AB82="","",+VLOOKUP($U82,'Tenant Analysis (Sortable)'!$D$7:$O$144,AD$1,FALSE))</f>
        <v/>
      </c>
      <c r="AE82" s="323" t="str">
        <f>IF($AB82="","",+VLOOKUP($U82,'Tenant Analysis (Sortable)'!$D$7:$O$144,AE$1,FALSE))</f>
        <v/>
      </c>
      <c r="AF82" s="324" t="str">
        <f>IF(AE82="","",+VLOOKUP($U82,'Tenant Analysis (Sortable)'!$D$7:$O$144,AF$1,FALSE))</f>
        <v/>
      </c>
      <c r="AG82" s="324" t="str">
        <f>IF(AF82="","",+VLOOKUP($U82,'Tenant Analysis (Sortable)'!$D$7:$O$144,AG$1,FALSE))</f>
        <v/>
      </c>
    </row>
    <row r="83" spans="1:33">
      <c r="A83" s="245" t="str">
        <f>+A82</f>
        <v>DECATUR</v>
      </c>
      <c r="B83" s="244"/>
      <c r="D83" s="181" t="s">
        <v>189</v>
      </c>
      <c r="F83" s="362">
        <f t="shared" si="13"/>
        <v>2250</v>
      </c>
      <c r="G83" s="362">
        <f t="shared" si="13"/>
        <v>2600</v>
      </c>
      <c r="H83" s="363">
        <f t="shared" si="14"/>
        <v>0.15555555555555556</v>
      </c>
      <c r="I83" s="211"/>
      <c r="J83" s="401"/>
      <c r="K83" s="401"/>
      <c r="L83" s="401"/>
      <c r="M83" s="401"/>
      <c r="R83" s="213"/>
      <c r="S83" s="216" t="str">
        <f>IFERROR(IF(T83="","",INDEX('Tenant Analysis (Sortable)'!$B$7:$B$144,MATCH('Property Snapshots'!$U83,'Tenant Analysis (Sortable)'!$D$7:$D$144,0))),"CHECK")</f>
        <v/>
      </c>
      <c r="T83" s="215" t="str">
        <f>IFERROR(IF(U83="","",INDEX('Tenant Analysis (Sortable)'!$C$7:$C$144,MATCH('Property Snapshots'!$U83,'Tenant Analysis (Sortable)'!$D$7:$D$144,0))),"CHECK")</f>
        <v/>
      </c>
      <c r="U83" s="183"/>
      <c r="V83" s="323" t="str">
        <f>IF(U83="","",+VLOOKUP($U83,'Tenant Analysis (Sortable)'!$D$7:$O$144,V$1,FALSE))</f>
        <v/>
      </c>
      <c r="W83" s="323" t="str">
        <f>IF(V83="","",+VLOOKUP($U83,'Tenant Analysis (Sortable)'!$D$7:$O$144,W$1,FALSE))</f>
        <v/>
      </c>
      <c r="X83" s="323" t="str">
        <f>IF(W83="","",+VLOOKUP($U83,'Tenant Analysis (Sortable)'!$D$7:$O$144,X$1,FALSE))</f>
        <v/>
      </c>
      <c r="Y83" s="323" t="str">
        <f>IF(X83="","",+VLOOKUP($U83,'Tenant Analysis (Sortable)'!$D$7:$O$144,Y$1,FALSE))</f>
        <v/>
      </c>
      <c r="Z83" s="323" t="str">
        <f>IF(Y83="","",+VLOOKUP($U83,'Tenant Analysis (Sortable)'!$D$7:$O$144,Z$1,FALSE))</f>
        <v/>
      </c>
      <c r="AA83" s="324" t="str">
        <f>IF(Y83="","",+VLOOKUP($U83,'Tenant Analysis (Sortable)'!$D$7:$O$144,AA$1,FALSE))</f>
        <v/>
      </c>
      <c r="AB83" s="323" t="str">
        <f>IF(AA83="","",+VLOOKUP($U83,'Tenant Analysis (Sortable)'!$D$7:$O$144,AB$1,FALSE))</f>
        <v/>
      </c>
      <c r="AC83" s="325"/>
      <c r="AD83" s="323" t="str">
        <f>IF($AB83="","",+VLOOKUP($U83,'Tenant Analysis (Sortable)'!$D$7:$O$144,AD$1,FALSE))</f>
        <v/>
      </c>
      <c r="AE83" s="323" t="str">
        <f>IF($AB83="","",+VLOOKUP($U83,'Tenant Analysis (Sortable)'!$D$7:$O$144,AE$1,FALSE))</f>
        <v/>
      </c>
      <c r="AF83" s="324" t="str">
        <f>IF(AE83="","",+VLOOKUP($U83,'Tenant Analysis (Sortable)'!$D$7:$O$144,AF$1,FALSE))</f>
        <v/>
      </c>
      <c r="AG83" s="324" t="str">
        <f>IF(AF83="","",+VLOOKUP($U83,'Tenant Analysis (Sortable)'!$D$7:$O$144,AG$1,FALSE))</f>
        <v/>
      </c>
    </row>
    <row r="84" spans="1:33">
      <c r="A84" s="245"/>
      <c r="B84" s="244"/>
      <c r="D84" s="181"/>
      <c r="F84" s="356"/>
      <c r="G84" s="356"/>
      <c r="H84" s="357"/>
      <c r="I84" s="211"/>
      <c r="J84" s="401"/>
      <c r="K84" s="401"/>
      <c r="L84" s="401"/>
      <c r="M84" s="401"/>
      <c r="R84" s="213"/>
      <c r="S84" s="216" t="str">
        <f>IFERROR(IF(T84="","",INDEX('Tenant Analysis (Sortable)'!$B$7:$B$144,MATCH('Property Snapshots'!$U84,'Tenant Analysis (Sortable)'!$D$7:$D$144,0))),"CHECK")</f>
        <v/>
      </c>
      <c r="T84" s="215" t="str">
        <f>IFERROR(IF(U84="","",INDEX('Tenant Analysis (Sortable)'!$C$7:$C$144,MATCH('Property Snapshots'!$U84,'Tenant Analysis (Sortable)'!$D$7:$D$144,0))),"CHECK")</f>
        <v/>
      </c>
      <c r="U84" s="183"/>
      <c r="V84" s="323" t="str">
        <f>IF(U84="","",+VLOOKUP($U84,'Tenant Analysis (Sortable)'!$D$7:$O$144,V$1,FALSE))</f>
        <v/>
      </c>
      <c r="W84" s="323" t="str">
        <f>IF(V84="","",+VLOOKUP($U84,'Tenant Analysis (Sortable)'!$D$7:$O$144,W$1,FALSE))</f>
        <v/>
      </c>
      <c r="X84" s="323" t="str">
        <f>IF(W84="","",+VLOOKUP($U84,'Tenant Analysis (Sortable)'!$D$7:$O$144,X$1,FALSE))</f>
        <v/>
      </c>
      <c r="Y84" s="323" t="str">
        <f>IF(X84="","",+VLOOKUP($U84,'Tenant Analysis (Sortable)'!$D$7:$O$144,Y$1,FALSE))</f>
        <v/>
      </c>
      <c r="Z84" s="323" t="str">
        <f>IF(Y84="","",+VLOOKUP($U84,'Tenant Analysis (Sortable)'!$D$7:$O$144,Z$1,FALSE))</f>
        <v/>
      </c>
      <c r="AA84" s="324" t="str">
        <f>IF(Y84="","",+VLOOKUP($U84,'Tenant Analysis (Sortable)'!$D$7:$O$144,AA$1,FALSE))</f>
        <v/>
      </c>
      <c r="AB84" s="323" t="str">
        <f>IF(AA84="","",+VLOOKUP($U84,'Tenant Analysis (Sortable)'!$D$7:$O$144,AB$1,FALSE))</f>
        <v/>
      </c>
      <c r="AC84" s="325"/>
      <c r="AD84" s="323" t="str">
        <f>IF($AB84="","",+VLOOKUP($U84,'Tenant Analysis (Sortable)'!$D$7:$O$144,AD$1,FALSE))</f>
        <v/>
      </c>
      <c r="AE84" s="323" t="str">
        <f>IF($AB84="","",+VLOOKUP($U84,'Tenant Analysis (Sortable)'!$D$7:$O$144,AE$1,FALSE))</f>
        <v/>
      </c>
      <c r="AF84" s="324" t="str">
        <f>IF(AE84="","",+VLOOKUP($U84,'Tenant Analysis (Sortable)'!$D$7:$O$144,AF$1,FALSE))</f>
        <v/>
      </c>
      <c r="AG84" s="324" t="str">
        <f>IF(AF84="","",+VLOOKUP($U84,'Tenant Analysis (Sortable)'!$D$7:$O$144,AG$1,FALSE))</f>
        <v/>
      </c>
    </row>
    <row r="85" spans="1:33">
      <c r="A85" s="245"/>
      <c r="B85" s="244"/>
      <c r="D85" s="181"/>
      <c r="F85" s="356"/>
      <c r="G85" s="356"/>
      <c r="H85" s="357"/>
      <c r="I85" s="211"/>
      <c r="J85" s="401"/>
      <c r="K85" s="401"/>
      <c r="L85" s="401"/>
      <c r="M85" s="401"/>
      <c r="R85" s="213"/>
      <c r="S85" s="216" t="str">
        <f>IFERROR(IF(T85="","",INDEX('Tenant Analysis (Sortable)'!$B$7:$B$144,MATCH('Property Snapshots'!$U85,'Tenant Analysis (Sortable)'!$D$7:$D$144,0))),"CHECK")</f>
        <v/>
      </c>
      <c r="T85" s="215" t="str">
        <f>IFERROR(IF(U85="","",INDEX('Tenant Analysis (Sortable)'!$C$7:$C$144,MATCH('Property Snapshots'!$U85,'Tenant Analysis (Sortable)'!$D$7:$D$144,0))),"CHECK")</f>
        <v/>
      </c>
      <c r="U85" s="183"/>
      <c r="V85" s="323" t="str">
        <f>IF(U85="","",+VLOOKUP($U85,'Tenant Analysis (Sortable)'!$D$7:$O$144,V$1,FALSE))</f>
        <v/>
      </c>
      <c r="W85" s="323" t="str">
        <f>IF(V85="","",+VLOOKUP($U85,'Tenant Analysis (Sortable)'!$D$7:$O$144,W$1,FALSE))</f>
        <v/>
      </c>
      <c r="X85" s="323" t="str">
        <f>IF(W85="","",+VLOOKUP($U85,'Tenant Analysis (Sortable)'!$D$7:$O$144,X$1,FALSE))</f>
        <v/>
      </c>
      <c r="Y85" s="323" t="str">
        <f>IF(X85="","",+VLOOKUP($U85,'Tenant Analysis (Sortable)'!$D$7:$O$144,Y$1,FALSE))</f>
        <v/>
      </c>
      <c r="Z85" s="323" t="str">
        <f>IF(Y85="","",+VLOOKUP($U85,'Tenant Analysis (Sortable)'!$D$7:$O$144,Z$1,FALSE))</f>
        <v/>
      </c>
      <c r="AA85" s="324" t="str">
        <f>IF(Y85="","",+VLOOKUP($U85,'Tenant Analysis (Sortable)'!$D$7:$O$144,AA$1,FALSE))</f>
        <v/>
      </c>
      <c r="AB85" s="323" t="str">
        <f>IF(AA85="","",+VLOOKUP($U85,'Tenant Analysis (Sortable)'!$D$7:$O$144,AB$1,FALSE))</f>
        <v/>
      </c>
      <c r="AC85" s="325"/>
      <c r="AD85" s="323" t="str">
        <f>IF($AB85="","",+VLOOKUP($U85,'Tenant Analysis (Sortable)'!$D$7:$O$144,AD$1,FALSE))</f>
        <v/>
      </c>
      <c r="AE85" s="323" t="str">
        <f>IF($AB85="","",+VLOOKUP($U85,'Tenant Analysis (Sortable)'!$D$7:$O$144,AE$1,FALSE))</f>
        <v/>
      </c>
      <c r="AF85" s="324" t="str">
        <f>IF(AE85="","",+VLOOKUP($U85,'Tenant Analysis (Sortable)'!$D$7:$O$144,AF$1,FALSE))</f>
        <v/>
      </c>
      <c r="AG85" s="324" t="str">
        <f>IF(AF85="","",+VLOOKUP($U85,'Tenant Analysis (Sortable)'!$D$7:$O$144,AG$1,FALSE))</f>
        <v/>
      </c>
    </row>
    <row r="86" spans="1:33">
      <c r="A86" s="245"/>
      <c r="B86" s="244"/>
      <c r="D86" s="181"/>
      <c r="F86" s="356"/>
      <c r="G86" s="356"/>
      <c r="H86" s="357"/>
      <c r="I86" s="211"/>
      <c r="J86" s="401"/>
      <c r="K86" s="401"/>
      <c r="L86" s="401"/>
      <c r="M86" s="401"/>
      <c r="R86" s="213"/>
      <c r="S86" s="216" t="str">
        <f>IFERROR(IF(T86="","",INDEX('Tenant Analysis (Sortable)'!$B$7:$B$144,MATCH('Property Snapshots'!$U86,'Tenant Analysis (Sortable)'!$D$7:$D$144,0))),"CHECK")</f>
        <v/>
      </c>
      <c r="T86" s="215" t="str">
        <f>IFERROR(IF(U86="","",INDEX('Tenant Analysis (Sortable)'!$C$7:$C$144,MATCH('Property Snapshots'!$U86,'Tenant Analysis (Sortable)'!$D$7:$D$144,0))),"CHECK")</f>
        <v/>
      </c>
      <c r="U86" s="183"/>
      <c r="V86" s="323" t="str">
        <f>IF(U86="","",+VLOOKUP($U86,'Tenant Analysis (Sortable)'!$D$7:$O$144,V$1,FALSE))</f>
        <v/>
      </c>
      <c r="W86" s="323" t="str">
        <f>IF(V86="","",+VLOOKUP($U86,'Tenant Analysis (Sortable)'!$D$7:$O$144,W$1,FALSE))</f>
        <v/>
      </c>
      <c r="X86" s="323" t="str">
        <f>IF(W86="","",+VLOOKUP($U86,'Tenant Analysis (Sortable)'!$D$7:$O$144,X$1,FALSE))</f>
        <v/>
      </c>
      <c r="Y86" s="323" t="str">
        <f>IF(X86="","",+VLOOKUP($U86,'Tenant Analysis (Sortable)'!$D$7:$O$144,Y$1,FALSE))</f>
        <v/>
      </c>
      <c r="Z86" s="323" t="str">
        <f>IF(Y86="","",+VLOOKUP($U86,'Tenant Analysis (Sortable)'!$D$7:$O$144,Z$1,FALSE))</f>
        <v/>
      </c>
      <c r="AA86" s="324" t="str">
        <f>IF(Y86="","",+VLOOKUP($U86,'Tenant Analysis (Sortable)'!$D$7:$O$144,AA$1,FALSE))</f>
        <v/>
      </c>
      <c r="AB86" s="323" t="str">
        <f>IF(AA86="","",+VLOOKUP($U86,'Tenant Analysis (Sortable)'!$D$7:$O$144,AB$1,FALSE))</f>
        <v/>
      </c>
      <c r="AC86" s="325"/>
      <c r="AD86" s="323" t="str">
        <f>IF($AB86="","",+VLOOKUP($U86,'Tenant Analysis (Sortable)'!$D$7:$O$144,AD$1,FALSE))</f>
        <v/>
      </c>
      <c r="AE86" s="323" t="str">
        <f>IF($AB86="","",+VLOOKUP($U86,'Tenant Analysis (Sortable)'!$D$7:$O$144,AE$1,FALSE))</f>
        <v/>
      </c>
      <c r="AF86" s="324" t="str">
        <f>IF(AE86="","",+VLOOKUP($U86,'Tenant Analysis (Sortable)'!$D$7:$O$144,AF$1,FALSE))</f>
        <v/>
      </c>
      <c r="AG86" s="324" t="str">
        <f>IF(AF86="","",+VLOOKUP($U86,'Tenant Analysis (Sortable)'!$D$7:$O$144,AG$1,FALSE))</f>
        <v/>
      </c>
    </row>
    <row r="87" spans="1:33">
      <c r="A87" s="245"/>
      <c r="B87" s="244"/>
      <c r="D87" s="170"/>
      <c r="F87" s="356"/>
      <c r="G87" s="356"/>
      <c r="H87" s="357"/>
      <c r="I87" s="211"/>
      <c r="J87" s="401"/>
      <c r="K87" s="401"/>
      <c r="L87" s="401"/>
      <c r="M87" s="401"/>
      <c r="R87" s="213"/>
      <c r="S87" s="216" t="str">
        <f>IFERROR(IF(T87="","",INDEX('Tenant Analysis (Sortable)'!$B$7:$B$144,MATCH('Property Snapshots'!$U87,'Tenant Analysis (Sortable)'!$D$7:$D$144,0))),"CHECK")</f>
        <v/>
      </c>
      <c r="T87" s="215" t="str">
        <f>IFERROR(IF(U87="","",INDEX('Tenant Analysis (Sortable)'!$C$7:$C$144,MATCH('Property Snapshots'!$U87,'Tenant Analysis (Sortable)'!$D$7:$D$144,0))),"CHECK")</f>
        <v/>
      </c>
      <c r="U87" s="183"/>
      <c r="V87" s="323" t="str">
        <f>IF(U87="","",+VLOOKUP($U87,'Tenant Analysis (Sortable)'!$D$7:$O$144,V$1,FALSE))</f>
        <v/>
      </c>
      <c r="W87" s="323" t="str">
        <f>IF(V87="","",+VLOOKUP($U87,'Tenant Analysis (Sortable)'!$D$7:$O$144,W$1,FALSE))</f>
        <v/>
      </c>
      <c r="X87" s="323" t="str">
        <f>IF(W87="","",+VLOOKUP($U87,'Tenant Analysis (Sortable)'!$D$7:$O$144,X$1,FALSE))</f>
        <v/>
      </c>
      <c r="Y87" s="323" t="str">
        <f>IF(X87="","",+VLOOKUP($U87,'Tenant Analysis (Sortable)'!$D$7:$O$144,Y$1,FALSE))</f>
        <v/>
      </c>
      <c r="Z87" s="323" t="str">
        <f>IF(Y87="","",+VLOOKUP($U87,'Tenant Analysis (Sortable)'!$D$7:$O$144,Z$1,FALSE))</f>
        <v/>
      </c>
      <c r="AA87" s="324" t="str">
        <f>IF(Y87="","",+VLOOKUP($U87,'Tenant Analysis (Sortable)'!$D$7:$O$144,AA$1,FALSE))</f>
        <v/>
      </c>
      <c r="AB87" s="323" t="str">
        <f>IF(AA87="","",+VLOOKUP($U87,'Tenant Analysis (Sortable)'!$D$7:$O$144,AB$1,FALSE))</f>
        <v/>
      </c>
      <c r="AC87" s="325"/>
      <c r="AD87" s="323" t="str">
        <f>IF($AB87="","",+VLOOKUP($U87,'Tenant Analysis (Sortable)'!$D$7:$O$144,AD$1,FALSE))</f>
        <v/>
      </c>
      <c r="AE87" s="323" t="str">
        <f>IF($AB87="","",+VLOOKUP($U87,'Tenant Analysis (Sortable)'!$D$7:$O$144,AE$1,FALSE))</f>
        <v/>
      </c>
      <c r="AF87" s="324" t="str">
        <f>IF(AE87="","",+VLOOKUP($U87,'Tenant Analysis (Sortable)'!$D$7:$O$144,AF$1,FALSE))</f>
        <v/>
      </c>
      <c r="AG87" s="324" t="str">
        <f>IF(AF87="","",+VLOOKUP($U87,'Tenant Analysis (Sortable)'!$D$7:$O$144,AG$1,FALSE))</f>
        <v/>
      </c>
    </row>
    <row r="88" spans="1:33">
      <c r="A88" s="245"/>
      <c r="B88" s="244"/>
      <c r="D88" s="170"/>
      <c r="E88" s="170"/>
      <c r="F88" s="356"/>
      <c r="G88" s="356"/>
      <c r="H88" s="357"/>
      <c r="I88" s="211"/>
      <c r="J88" s="401"/>
      <c r="K88" s="401"/>
      <c r="L88" s="401"/>
      <c r="M88" s="401"/>
      <c r="R88" s="213"/>
      <c r="S88" s="216" t="str">
        <f>IFERROR(IF(T88="","",INDEX('Tenant Analysis (Sortable)'!$B$7:$B$144,MATCH('Property Snapshots'!$U88,'Tenant Analysis (Sortable)'!$D$7:$D$144,0))),"CHECK")</f>
        <v/>
      </c>
      <c r="T88" s="215" t="str">
        <f>IFERROR(IF(U88="","",INDEX('Tenant Analysis (Sortable)'!$C$7:$C$144,MATCH('Property Snapshots'!$U88,'Tenant Analysis (Sortable)'!$D$7:$D$144,0))),"CHECK")</f>
        <v/>
      </c>
      <c r="U88" s="183"/>
      <c r="V88" s="323" t="str">
        <f>IF(U88="","",+VLOOKUP($U88,'Tenant Analysis (Sortable)'!$D$7:$O$144,V$1,FALSE))</f>
        <v/>
      </c>
      <c r="W88" s="323" t="str">
        <f>IF(V88="","",+VLOOKUP($U88,'Tenant Analysis (Sortable)'!$D$7:$O$144,W$1,FALSE))</f>
        <v/>
      </c>
      <c r="X88" s="323" t="str">
        <f>IF(W88="","",+VLOOKUP($U88,'Tenant Analysis (Sortable)'!$D$7:$O$144,X$1,FALSE))</f>
        <v/>
      </c>
      <c r="Y88" s="323" t="str">
        <f>IF(X88="","",+VLOOKUP($U88,'Tenant Analysis (Sortable)'!$D$7:$O$144,Y$1,FALSE))</f>
        <v/>
      </c>
      <c r="Z88" s="323" t="str">
        <f>IF(Y88="","",+VLOOKUP($U88,'Tenant Analysis (Sortable)'!$D$7:$O$144,Z$1,FALSE))</f>
        <v/>
      </c>
      <c r="AA88" s="324" t="str">
        <f>IF(Y88="","",+VLOOKUP($U88,'Tenant Analysis (Sortable)'!$D$7:$O$144,AA$1,FALSE))</f>
        <v/>
      </c>
      <c r="AB88" s="323" t="str">
        <f>IF(AA88="","",+VLOOKUP($U88,'Tenant Analysis (Sortable)'!$D$7:$O$144,AB$1,FALSE))</f>
        <v/>
      </c>
      <c r="AC88" s="325"/>
      <c r="AD88" s="323" t="str">
        <f>IF($AB88="","",+VLOOKUP($U88,'Tenant Analysis (Sortable)'!$D$7:$O$144,AD$1,FALSE))</f>
        <v/>
      </c>
      <c r="AE88" s="323" t="str">
        <f>IF($AB88="","",+VLOOKUP($U88,'Tenant Analysis (Sortable)'!$D$7:$O$144,AE$1,FALSE))</f>
        <v/>
      </c>
      <c r="AF88" s="324" t="str">
        <f>IF(AE88="","",+VLOOKUP($U88,'Tenant Analysis (Sortable)'!$D$7:$O$144,AF$1,FALSE))</f>
        <v/>
      </c>
      <c r="AG88" s="324" t="str">
        <f>IF(AF88="","",+VLOOKUP($U88,'Tenant Analysis (Sortable)'!$D$7:$O$144,AG$1,FALSE))</f>
        <v/>
      </c>
    </row>
    <row r="89" spans="1:33">
      <c r="A89" s="245"/>
      <c r="B89" s="244"/>
      <c r="D89" s="170"/>
      <c r="E89" s="170"/>
      <c r="F89" s="356"/>
      <c r="G89" s="356"/>
      <c r="H89" s="357"/>
      <c r="I89" s="211"/>
      <c r="J89" s="401"/>
      <c r="K89" s="401"/>
      <c r="L89" s="401"/>
      <c r="M89" s="401"/>
      <c r="R89" s="213"/>
      <c r="S89" s="216" t="str">
        <f>IFERROR(IF(T89="","",INDEX('Tenant Analysis (Sortable)'!$B$7:$B$144,MATCH('Property Snapshots'!$U89,'Tenant Analysis (Sortable)'!$D$7:$D$144,0))),"CHECK")</f>
        <v/>
      </c>
      <c r="T89" s="215" t="str">
        <f>IFERROR(IF(U89="","",INDEX('Tenant Analysis (Sortable)'!$C$7:$C$144,MATCH('Property Snapshots'!$U89,'Tenant Analysis (Sortable)'!$D$7:$D$144,0))),"CHECK")</f>
        <v/>
      </c>
      <c r="U89" s="183"/>
      <c r="V89" s="323" t="str">
        <f>IF(U89="","",+VLOOKUP($U89,'Tenant Analysis (Sortable)'!$D$7:$O$144,V$1,FALSE))</f>
        <v/>
      </c>
      <c r="W89" s="323" t="str">
        <f>IF(V89="","",+VLOOKUP($U89,'Tenant Analysis (Sortable)'!$D$7:$O$144,W$1,FALSE))</f>
        <v/>
      </c>
      <c r="X89" s="323" t="str">
        <f>IF(W89="","",+VLOOKUP($U89,'Tenant Analysis (Sortable)'!$D$7:$O$144,X$1,FALSE))</f>
        <v/>
      </c>
      <c r="Y89" s="323" t="str">
        <f>IF(X89="","",+VLOOKUP($U89,'Tenant Analysis (Sortable)'!$D$7:$O$144,Y$1,FALSE))</f>
        <v/>
      </c>
      <c r="Z89" s="323" t="str">
        <f>IF(Y89="","",+VLOOKUP($U89,'Tenant Analysis (Sortable)'!$D$7:$O$144,Z$1,FALSE))</f>
        <v/>
      </c>
      <c r="AA89" s="324" t="str">
        <f>IF(Y89="","",+VLOOKUP($U89,'Tenant Analysis (Sortable)'!$D$7:$O$144,AA$1,FALSE))</f>
        <v/>
      </c>
      <c r="AB89" s="323" t="str">
        <f>IF(AA89="","",+VLOOKUP($U89,'Tenant Analysis (Sortable)'!$D$7:$O$144,AB$1,FALSE))</f>
        <v/>
      </c>
      <c r="AC89" s="325"/>
      <c r="AD89" s="323" t="str">
        <f>IF($AB89="","",+VLOOKUP($U89,'Tenant Analysis (Sortable)'!$D$7:$O$144,AD$1,FALSE))</f>
        <v/>
      </c>
      <c r="AE89" s="323" t="str">
        <f>IF($AB89="","",+VLOOKUP($U89,'Tenant Analysis (Sortable)'!$D$7:$O$144,AE$1,FALSE))</f>
        <v/>
      </c>
      <c r="AF89" s="324" t="str">
        <f>IF(AE89="","",+VLOOKUP($U89,'Tenant Analysis (Sortable)'!$D$7:$O$144,AF$1,FALSE))</f>
        <v/>
      </c>
      <c r="AG89" s="324" t="str">
        <f>IF(AF89="","",+VLOOKUP($U89,'Tenant Analysis (Sortable)'!$D$7:$O$144,AG$1,FALSE))</f>
        <v/>
      </c>
    </row>
    <row r="90" spans="1:33">
      <c r="A90" s="245"/>
      <c r="B90" s="244"/>
      <c r="C90" s="208"/>
      <c r="D90" s="344" t="str">
        <f>"Top 3 tenants w/significant changes ("&amp;TEXT($AD$5,"")&amp;TEXT($AD$3," yyyy")&amp; " vs. "&amp;TEXT($AE$5,"")&amp;TEXT($AE$3," yyyy)")</f>
        <v>Top 3 tenants w/significant changes (Q1 2020 vs. Q1 2021)</v>
      </c>
      <c r="E90" s="227"/>
      <c r="F90" s="350"/>
      <c r="G90" s="350"/>
      <c r="H90" s="351"/>
      <c r="I90" s="227"/>
      <c r="J90" s="227"/>
      <c r="K90" s="227"/>
      <c r="L90" s="319"/>
      <c r="M90" s="319"/>
      <c r="N90" s="170"/>
      <c r="O90" s="170"/>
      <c r="P90" s="170"/>
      <c r="Q90" s="170"/>
      <c r="R90" s="213"/>
      <c r="S90" s="216" t="str">
        <f>IFERROR(IF(T90="","",INDEX('Tenant Analysis (Sortable)'!$B$7:$B$144,MATCH('Property Snapshots'!$U90,'Tenant Analysis (Sortable)'!$D$7:$D$144,0))),"CHECK")</f>
        <v/>
      </c>
      <c r="T90" s="215" t="str">
        <f>IFERROR(IF(U90="","",INDEX('Tenant Analysis (Sortable)'!$C$7:$C$144,MATCH('Property Snapshots'!$U90,'Tenant Analysis (Sortable)'!$D$7:$D$144,0))),"CHECK")</f>
        <v/>
      </c>
      <c r="V90" s="323" t="str">
        <f>IF(U90="","",+VLOOKUP($U90,'Tenant Analysis (Sortable)'!$D$7:$O$144,V$1,FALSE))</f>
        <v/>
      </c>
      <c r="W90" s="323" t="str">
        <f>IF(V90="","",+VLOOKUP($U90,'Tenant Analysis (Sortable)'!$D$7:$O$144,W$1,FALSE))</f>
        <v/>
      </c>
      <c r="X90" s="323" t="str">
        <f>IF(W90="","",+VLOOKUP($U90,'Tenant Analysis (Sortable)'!$D$7:$O$144,X$1,FALSE))</f>
        <v/>
      </c>
      <c r="Y90" s="323" t="str">
        <f>IF(X90="","",+VLOOKUP($U90,'Tenant Analysis (Sortable)'!$D$7:$O$144,Y$1,FALSE))</f>
        <v/>
      </c>
      <c r="Z90" s="323" t="str">
        <f>IF(Y90="","",+VLOOKUP($U90,'Tenant Analysis (Sortable)'!$D$7:$O$144,Z$1,FALSE))</f>
        <v/>
      </c>
      <c r="AA90" s="324" t="str">
        <f>IF(Y90="","",+VLOOKUP($U90,'Tenant Analysis (Sortable)'!$D$7:$O$144,AA$1,FALSE))</f>
        <v/>
      </c>
      <c r="AB90" s="323" t="str">
        <f>IF(AA90="","",+VLOOKUP($U90,'Tenant Analysis (Sortable)'!$D$7:$O$144,AB$1,FALSE))</f>
        <v/>
      </c>
      <c r="AC90" s="342"/>
      <c r="AD90" s="323" t="str">
        <f>IF($AB90="","",+VLOOKUP($U90,'Tenant Analysis (Sortable)'!$D$7:$O$144,AD$1,FALSE))</f>
        <v/>
      </c>
      <c r="AE90" s="323" t="str">
        <f>IF($AB90="","",+VLOOKUP($U90,'Tenant Analysis (Sortable)'!$D$7:$O$144,AE$1,FALSE))</f>
        <v/>
      </c>
      <c r="AF90" s="324" t="str">
        <f>IF(AE90="","",+VLOOKUP($U90,'Tenant Analysis (Sortable)'!$D$7:$O$144,AF$1,FALSE))</f>
        <v/>
      </c>
      <c r="AG90" s="323" t="str">
        <f>+IF(AF90="","",+VLOOKUP($U90,'Tenant Analysis (Sortable)'!$D$7:$P$144,AG$1,FALSE))</f>
        <v/>
      </c>
    </row>
    <row r="91" spans="1:33">
      <c r="A91" s="245"/>
      <c r="B91" s="244"/>
      <c r="D91" s="320"/>
      <c r="E91" s="317"/>
      <c r="F91" s="365">
        <f>+$AD$3</f>
        <v>43921</v>
      </c>
      <c r="G91" s="365">
        <f>+$AE$3</f>
        <v>44286</v>
      </c>
      <c r="H91" s="320"/>
      <c r="I91" s="317"/>
      <c r="J91" s="317"/>
      <c r="K91" s="317"/>
      <c r="L91" s="317"/>
      <c r="M91" s="317"/>
      <c r="N91" s="170"/>
      <c r="O91" s="170"/>
      <c r="P91" s="170"/>
      <c r="Q91" s="170"/>
      <c r="R91" s="213"/>
      <c r="S91" s="216" t="str">
        <f>IFERROR(IF(T91="","",INDEX('Tenant Analysis (Sortable)'!$B$7:$B$144,MATCH('Property Snapshots'!$U91,'Tenant Analysis (Sortable)'!$D$7:$D$144,0))),"CHECK")</f>
        <v/>
      </c>
      <c r="T91" s="215" t="str">
        <f>IFERROR(IF(U91="","",INDEX('Tenant Analysis (Sortable)'!$C$7:$C$144,MATCH('Property Snapshots'!$U91,'Tenant Analysis (Sortable)'!$D$7:$D$144,0))),"CHECK")</f>
        <v/>
      </c>
      <c r="V91" s="323" t="str">
        <f>IF(U91="","",+VLOOKUP($U91,'Tenant Analysis (Sortable)'!$D$7:$O$144,V$1,FALSE))</f>
        <v/>
      </c>
      <c r="W91" s="323" t="str">
        <f>IF(V91="","",+VLOOKUP($U91,'Tenant Analysis (Sortable)'!$D$7:$O$144,W$1,FALSE))</f>
        <v/>
      </c>
      <c r="X91" s="323" t="str">
        <f>IF(W91="","",+VLOOKUP($U91,'Tenant Analysis (Sortable)'!$D$7:$O$144,X$1,FALSE))</f>
        <v/>
      </c>
      <c r="Y91" s="323" t="str">
        <f>IF(X91="","",+VLOOKUP($U91,'Tenant Analysis (Sortable)'!$D$7:$O$144,Y$1,FALSE))</f>
        <v/>
      </c>
      <c r="Z91" s="323" t="str">
        <f>IF(Y91="","",+VLOOKUP($U91,'Tenant Analysis (Sortable)'!$D$7:$O$144,Z$1,FALSE))</f>
        <v/>
      </c>
      <c r="AA91" s="324" t="str">
        <f>IF(Y91="","",+VLOOKUP($U91,'Tenant Analysis (Sortable)'!$D$7:$O$144,AA$1,FALSE))</f>
        <v/>
      </c>
      <c r="AB91" s="323" t="str">
        <f>IF(AA91="","",+VLOOKUP($U91,'Tenant Analysis (Sortable)'!$D$7:$O$144,AB$1,FALSE))</f>
        <v/>
      </c>
      <c r="AC91" s="342"/>
      <c r="AD91" s="323" t="str">
        <f>IF($AB91="","",+VLOOKUP($U91,'Tenant Analysis (Sortable)'!$D$7:$O$144,AD$1,FALSE))</f>
        <v/>
      </c>
      <c r="AE91" s="323" t="str">
        <f>IF($AB91="","",+VLOOKUP($U91,'Tenant Analysis (Sortable)'!$D$7:$O$144,AE$1,FALSE))</f>
        <v/>
      </c>
      <c r="AF91" s="324" t="str">
        <f>IF(AE91="","",+VLOOKUP($U91,'Tenant Analysis (Sortable)'!$D$7:$O$144,AF$1,FALSE))</f>
        <v/>
      </c>
      <c r="AG91" s="323" t="str">
        <f>+IF(AF91="","",+VLOOKUP($U91,'Tenant Analysis (Sortable)'!$D$7:$P$144,AG$1,FALSE))</f>
        <v/>
      </c>
    </row>
    <row r="92" spans="1:33">
      <c r="A92" s="245"/>
      <c r="B92" s="244"/>
      <c r="D92" s="317"/>
      <c r="E92" s="317"/>
      <c r="F92" s="366">
        <f>+F78</f>
        <v>2020</v>
      </c>
      <c r="G92" s="366">
        <f>+G78</f>
        <v>2021</v>
      </c>
      <c r="H92" s="320" t="s">
        <v>785</v>
      </c>
      <c r="I92" s="317"/>
      <c r="J92" s="317"/>
      <c r="K92" s="317"/>
      <c r="L92" s="317"/>
      <c r="M92" s="317"/>
      <c r="N92" s="170"/>
      <c r="O92" s="170"/>
      <c r="P92" s="170"/>
      <c r="Q92" s="170"/>
      <c r="R92" s="213"/>
      <c r="S92" s="216"/>
      <c r="V92" s="323"/>
      <c r="W92" s="323"/>
      <c r="X92" s="323"/>
      <c r="Y92" s="323"/>
      <c r="Z92" s="323"/>
      <c r="AA92" s="324"/>
      <c r="AB92" s="323"/>
      <c r="AC92" s="342"/>
      <c r="AD92" s="323"/>
      <c r="AE92" s="323"/>
      <c r="AF92" s="324"/>
      <c r="AG92" s="323"/>
    </row>
    <row r="93" spans="1:33">
      <c r="A93" s="245"/>
      <c r="B93" s="244"/>
      <c r="D93" s="200"/>
      <c r="E93" s="200"/>
      <c r="F93" s="367" t="str">
        <f>+F79</f>
        <v>Q1</v>
      </c>
      <c r="G93" s="367" t="str">
        <f>+G79</f>
        <v>Q1</v>
      </c>
      <c r="H93" s="368"/>
      <c r="I93" s="200"/>
      <c r="J93" s="200"/>
      <c r="K93" s="317"/>
      <c r="L93" s="317"/>
      <c r="M93" s="317"/>
      <c r="N93" s="170"/>
      <c r="O93" s="170"/>
      <c r="P93" s="170"/>
      <c r="Q93" s="170"/>
      <c r="R93" s="213"/>
      <c r="S93" s="216"/>
      <c r="V93" s="323"/>
      <c r="W93" s="323"/>
      <c r="X93" s="323"/>
      <c r="Y93" s="323"/>
      <c r="Z93" s="323"/>
      <c r="AA93" s="324"/>
      <c r="AB93" s="323"/>
      <c r="AC93" s="342"/>
      <c r="AD93" s="323"/>
      <c r="AE93" s="323"/>
      <c r="AF93" s="324"/>
      <c r="AG93" s="324"/>
    </row>
    <row r="94" spans="1:33">
      <c r="A94" s="245" t="str">
        <f>+E73</f>
        <v>DECATUR</v>
      </c>
      <c r="B94" s="244">
        <v>1</v>
      </c>
      <c r="D94" s="171" t="str" cm="1">
        <f t="array" ref="D94">+IFERROR(INDEX($U$7:$U$486,MATCH($A94&amp;$B94,$S$7:$S$486&amp;$AG$7:$AG$486,0)),"")</f>
        <v>Vegas Fitness VII, LLC dba Planet Fitness (t0041039)</v>
      </c>
      <c r="F94" s="369">
        <f t="shared" ref="F94:G96" si="15">+IFERROR(IF($D94="","",INDEX($S$3:$AG$486,MATCH($D94,$U$3:$U$486,0),MATCH(F$25,$S$3:$AG$3,0))),"CHECK")</f>
        <v>362791.14</v>
      </c>
      <c r="G94" s="369">
        <f t="shared" si="15"/>
        <v>288924.33</v>
      </c>
      <c r="H94" s="363">
        <f>IFERROR(IF(G94=0,0,(G94-F94)/F94),"")</f>
        <v>-0.20360698444840741</v>
      </c>
      <c r="I94" s="211"/>
      <c r="J94" s="400"/>
      <c r="K94" s="401"/>
      <c r="L94" s="401"/>
      <c r="M94" s="401"/>
      <c r="N94" s="170"/>
      <c r="O94" s="170"/>
      <c r="P94" s="170"/>
      <c r="Q94" s="170"/>
      <c r="R94" s="213"/>
      <c r="S94" s="216" t="str">
        <f>IFERROR(IF(T94="","",INDEX('Tenant Analysis (Sortable)'!$B$7:$B$144,MATCH('Property Snapshots'!$U94,'Tenant Analysis (Sortable)'!$D$7:$D$144,0))),"CHECK")</f>
        <v/>
      </c>
      <c r="V94" s="323" t="str">
        <f>IF(U94="","",+VLOOKUP($U94,'Tenant Analysis (Sortable)'!$D$7:$O$144,V$1,FALSE))</f>
        <v/>
      </c>
      <c r="W94" s="323" t="str">
        <f>IF(V94="","",+VLOOKUP($U94,'Tenant Analysis (Sortable)'!$D$7:$O$144,W$1,FALSE))</f>
        <v/>
      </c>
      <c r="X94" s="323" t="str">
        <f>IF(W94="","",+VLOOKUP($U94,'Tenant Analysis (Sortable)'!$D$7:$O$144,X$1,FALSE))</f>
        <v/>
      </c>
      <c r="Y94" s="323" t="str">
        <f>IF(X94="","",+VLOOKUP($U94,'Tenant Analysis (Sortable)'!$D$7:$O$144,Y$1,FALSE))</f>
        <v/>
      </c>
      <c r="Z94" s="323" t="str">
        <f>IF(Y94="","",+VLOOKUP($U94,'Tenant Analysis (Sortable)'!$D$7:$O$144,Z$1,FALSE))</f>
        <v/>
      </c>
      <c r="AA94" s="324" t="str">
        <f>IF(Y94="","",+VLOOKUP($U94,'Tenant Analysis (Sortable)'!$D$7:$O$144,AA$1,FALSE))</f>
        <v/>
      </c>
      <c r="AB94" s="323" t="str">
        <f>IF(AA94="","",+VLOOKUP($U94,'Tenant Analysis (Sortable)'!$D$7:$O$144,AB$1,FALSE))</f>
        <v/>
      </c>
      <c r="AC94" s="342"/>
      <c r="AD94" s="323" t="str">
        <f>IF($AB94="","",+VLOOKUP($U94,'Tenant Analysis (Sortable)'!$D$7:$O$144,AD$1,FALSE))</f>
        <v/>
      </c>
      <c r="AE94" s="323" t="str">
        <f>IF($AB94="","",+VLOOKUP($U94,'Tenant Analysis (Sortable)'!$D$7:$O$144,AE$1,FALSE))</f>
        <v/>
      </c>
      <c r="AF94" s="324" t="str">
        <f>IF(AE94="","",+VLOOKUP($U94,'Tenant Analysis (Sortable)'!$D$7:$O$144,AF$1,FALSE))</f>
        <v/>
      </c>
      <c r="AG94" s="324" t="str">
        <f>IF(AF94="","",+VLOOKUP($U94,'Tenant Analysis (Sortable)'!$D$7:$O$144,AG$1,FALSE))</f>
        <v/>
      </c>
    </row>
    <row r="95" spans="1:33">
      <c r="A95" s="245" t="str">
        <f>+A94</f>
        <v>DECATUR</v>
      </c>
      <c r="B95" s="244">
        <v>2</v>
      </c>
      <c r="D95" s="171" t="str">
        <f t="array" ref="D95">+IFERROR(INDEX($U$7:$U$486,MATCH($A95&amp;$B95,$S$7:$S$486&amp;$AG$7:$AG$486,0)),"")</f>
        <v>Gregory Fair And Ebony Fair dba Fairkutz (t0041823)</v>
      </c>
      <c r="F95" s="369">
        <f t="shared" si="15"/>
        <v>2250</v>
      </c>
      <c r="G95" s="369">
        <f t="shared" si="15"/>
        <v>2600</v>
      </c>
      <c r="H95" s="363">
        <f t="shared" ref="H95" si="16">IFERROR(IF(G95=0,0,(G95-F95)/F95),"")</f>
        <v>0.15555555555555556</v>
      </c>
      <c r="I95" s="211"/>
      <c r="J95" s="399"/>
      <c r="K95" s="399"/>
      <c r="L95" s="399"/>
      <c r="M95" s="399"/>
      <c r="N95" s="170"/>
      <c r="O95" s="170"/>
      <c r="P95" s="170"/>
      <c r="Q95" s="170"/>
      <c r="R95" s="213"/>
      <c r="S95" s="216" t="str">
        <f>IFERROR(IF(T95="","",INDEX('Tenant Analysis (Sortable)'!$B$7:$B$144,MATCH('Property Snapshots'!$U95,'Tenant Analysis (Sortable)'!$D$7:$D$144,0))),"CHECK")</f>
        <v/>
      </c>
      <c r="T95" s="215" t="str">
        <f>IFERROR(IF(U95="","",INDEX('Tenant Analysis (Sortable)'!$C$7:$C$144,MATCH('Property Snapshots'!$U95,'Tenant Analysis (Sortable)'!$D$7:$D$144,0))),"CHECK")</f>
        <v/>
      </c>
      <c r="V95" s="323" t="str">
        <f>IF(U95="","",+VLOOKUP($U95,'Tenant Analysis (Sortable)'!$D$7:$O$144,V$1,FALSE))</f>
        <v/>
      </c>
      <c r="W95" s="323" t="str">
        <f>IF(V95="","",+VLOOKUP($U95,'Tenant Analysis (Sortable)'!$D$7:$O$144,W$1,FALSE))</f>
        <v/>
      </c>
      <c r="X95" s="323" t="str">
        <f>IF(W95="","",+VLOOKUP($U95,'Tenant Analysis (Sortable)'!$D$7:$O$144,X$1,FALSE))</f>
        <v/>
      </c>
      <c r="Y95" s="323" t="str">
        <f>IF(X95="","",+VLOOKUP($U95,'Tenant Analysis (Sortable)'!$D$7:$O$144,Y$1,FALSE))</f>
        <v/>
      </c>
      <c r="Z95" s="323" t="str">
        <f>IF(Y95="","",+VLOOKUP($U95,'Tenant Analysis (Sortable)'!$D$7:$O$144,Z$1,FALSE))</f>
        <v/>
      </c>
      <c r="AA95" s="324" t="str">
        <f>IF(Y95="","",+VLOOKUP($U95,'Tenant Analysis (Sortable)'!$D$7:$O$144,AA$1,FALSE))</f>
        <v/>
      </c>
      <c r="AB95" s="323" t="str">
        <f>IF(AA95="","",+VLOOKUP($U95,'Tenant Analysis (Sortable)'!$D$7:$O$144,AB$1,FALSE))</f>
        <v/>
      </c>
      <c r="AC95" s="342"/>
      <c r="AD95" s="323" t="str">
        <f>IF($AB95="","",+VLOOKUP($U95,'Tenant Analysis (Sortable)'!$D$7:$O$144,AD$1,FALSE))</f>
        <v/>
      </c>
      <c r="AE95" s="323" t="str">
        <f>IF($AB95="","",+VLOOKUP($U95,'Tenant Analysis (Sortable)'!$D$7:$O$144,AE$1,FALSE))</f>
        <v/>
      </c>
      <c r="AF95" s="324" t="str">
        <f>IF(AE95="","",+VLOOKUP($U95,'Tenant Analysis (Sortable)'!$D$7:$O$144,AF$1,FALSE))</f>
        <v/>
      </c>
      <c r="AG95" s="324" t="str">
        <f>IF(AF95="","",+VLOOKUP($U95,'Tenant Analysis (Sortable)'!$D$7:$O$144,AG$1,FALSE))</f>
        <v/>
      </c>
    </row>
    <row r="96" spans="1:33">
      <c r="A96" s="245" t="str">
        <f>+A95</f>
        <v>DECATUR</v>
      </c>
      <c r="B96" s="244">
        <v>3</v>
      </c>
      <c r="D96" s="171" t="str">
        <f t="array" ref="D96">+IFERROR(INDEX($U$7:$U$486,MATCH($A96&amp;$B96,$S$7:$S$486&amp;$AG$7:$AG$486,0)),"")</f>
        <v>Buenaventura Quispe Segovia dba Lima Limon (t0032689)</v>
      </c>
      <c r="F96" s="369">
        <f t="shared" si="15"/>
        <v>218577.93</v>
      </c>
      <c r="G96" s="369">
        <f t="shared" si="15"/>
        <v>340067.06</v>
      </c>
      <c r="H96" s="380">
        <f>IFERROR(IF(G96=0,0,(G96-F96)/F96),"")</f>
        <v>0.55581608811100003</v>
      </c>
      <c r="I96" s="211"/>
      <c r="J96" s="399"/>
      <c r="K96" s="399"/>
      <c r="L96" s="399"/>
      <c r="M96" s="399"/>
      <c r="N96" s="170"/>
      <c r="O96" s="170"/>
      <c r="P96" s="170"/>
      <c r="Q96" s="170"/>
      <c r="R96" s="213"/>
      <c r="S96" s="216" t="str">
        <f>IFERROR(IF(T96="","",INDEX('Tenant Analysis (Sortable)'!$B$7:$B$144,MATCH('Property Snapshots'!$U96,'Tenant Analysis (Sortable)'!$D$7:$D$144,0))),"CHECK")</f>
        <v/>
      </c>
      <c r="T96" s="215" t="str">
        <f>IFERROR(IF(U96="","",INDEX('Tenant Analysis (Sortable)'!$C$7:$C$144,MATCH('Property Snapshots'!$U96,'Tenant Analysis (Sortable)'!$D$7:$D$144,0))),"CHECK")</f>
        <v/>
      </c>
      <c r="V96" s="323" t="str">
        <f>IF(U96="","",+VLOOKUP($U96,'Tenant Analysis (Sortable)'!$D$7:$O$144,V$1,FALSE))</f>
        <v/>
      </c>
      <c r="W96" s="323" t="str">
        <f>IF(V96="","",+VLOOKUP($U96,'Tenant Analysis (Sortable)'!$D$7:$O$144,W$1,FALSE))</f>
        <v/>
      </c>
      <c r="X96" s="323" t="str">
        <f>IF(W96="","",+VLOOKUP($U96,'Tenant Analysis (Sortable)'!$D$7:$O$144,X$1,FALSE))</f>
        <v/>
      </c>
      <c r="Y96" s="323" t="str">
        <f>IF(X96="","",+VLOOKUP($U96,'Tenant Analysis (Sortable)'!$D$7:$O$144,Y$1,FALSE))</f>
        <v/>
      </c>
      <c r="Z96" s="323" t="str">
        <f>IF(Y96="","",+VLOOKUP($U96,'Tenant Analysis (Sortable)'!$D$7:$O$144,Z$1,FALSE))</f>
        <v/>
      </c>
      <c r="AA96" s="324" t="str">
        <f>IF(Y96="","",+VLOOKUP($U96,'Tenant Analysis (Sortable)'!$D$7:$O$144,AA$1,FALSE))</f>
        <v/>
      </c>
      <c r="AB96" s="323" t="str">
        <f>IF(AA96="","",+VLOOKUP($U96,'Tenant Analysis (Sortable)'!$D$7:$O$144,AB$1,FALSE))</f>
        <v/>
      </c>
      <c r="AC96" s="342"/>
      <c r="AD96" s="323" t="str">
        <f>IF($AB96="","",+VLOOKUP($U96,'Tenant Analysis (Sortable)'!$D$7:$O$144,AD$1,FALSE))</f>
        <v/>
      </c>
      <c r="AE96" s="323" t="str">
        <f>IF($AB96="","",+VLOOKUP($U96,'Tenant Analysis (Sortable)'!$D$7:$O$144,AE$1,FALSE))</f>
        <v/>
      </c>
      <c r="AF96" s="324" t="str">
        <f>IF(AE96="","",+VLOOKUP($U96,'Tenant Analysis (Sortable)'!$D$7:$O$144,AF$1,FALSE))</f>
        <v/>
      </c>
      <c r="AG96" s="324" t="str">
        <f>IF(AF96="","",+VLOOKUP($U96,'Tenant Analysis (Sortable)'!$D$7:$O$144,AG$1,FALSE))</f>
        <v/>
      </c>
    </row>
    <row r="97" spans="1:33">
      <c r="A97" s="245"/>
      <c r="B97" s="244"/>
      <c r="C97" s="208"/>
      <c r="D97" s="345" t="str">
        <f>"Top 3 tenants w/significant changes YoY ("&amp;F98&amp;" / "&amp;G98&amp;")"</f>
        <v>Top 3 tenants w/significant changes YoY (2019 / 2020)</v>
      </c>
      <c r="E97" s="227"/>
      <c r="F97" s="350"/>
      <c r="G97" s="350"/>
      <c r="H97" s="351"/>
      <c r="I97" s="227"/>
      <c r="J97" s="227"/>
      <c r="K97" s="227"/>
      <c r="L97" s="201"/>
      <c r="M97" s="201"/>
      <c r="R97" s="213"/>
      <c r="S97" s="216" t="str">
        <f>IFERROR(IF(T97="","",INDEX('Tenant Analysis (Sortable)'!$B$7:$B$144,MATCH('Property Snapshots'!$U97,'Tenant Analysis (Sortable)'!$D$7:$D$144,0))),"CHECK")</f>
        <v/>
      </c>
      <c r="T97" s="215" t="str">
        <f>IFERROR(IF(U97="","",INDEX('Tenant Analysis (Sortable)'!$C$7:$C$144,MATCH('Property Snapshots'!$U97,'Tenant Analysis (Sortable)'!$D$7:$D$144,0))),"CHECK")</f>
        <v/>
      </c>
      <c r="U97" s="183"/>
      <c r="V97" s="323" t="str">
        <f>IF(U97="","",+VLOOKUP($U97,'Tenant Analysis (Sortable)'!$D$7:$O$144,V$1,FALSE))</f>
        <v/>
      </c>
      <c r="W97" s="323" t="str">
        <f>IF(V97="","",+VLOOKUP($U97,'Tenant Analysis (Sortable)'!$D$7:$O$144,W$1,FALSE))</f>
        <v/>
      </c>
      <c r="X97" s="323" t="str">
        <f>IF(W97="","",+VLOOKUP($U97,'Tenant Analysis (Sortable)'!$D$7:$O$144,X$1,FALSE))</f>
        <v/>
      </c>
      <c r="Y97" s="323" t="str">
        <f>IF(X97="","",+VLOOKUP($U97,'Tenant Analysis (Sortable)'!$D$7:$O$144,Y$1,FALSE))</f>
        <v/>
      </c>
      <c r="Z97" s="323" t="str">
        <f>IF(Y97="","",+VLOOKUP($U97,'Tenant Analysis (Sortable)'!$D$7:$O$144,Z$1,FALSE))</f>
        <v/>
      </c>
      <c r="AA97" s="324" t="str">
        <f>IF(Y97="","",+VLOOKUP($U97,'Tenant Analysis (Sortable)'!$D$7:$O$144,AA$1,FALSE))</f>
        <v/>
      </c>
      <c r="AB97" s="323" t="str">
        <f>IF(AA97="","",+VLOOKUP($U97,'Tenant Analysis (Sortable)'!$D$7:$O$144,AB$1,FALSE))</f>
        <v/>
      </c>
      <c r="AC97" s="325"/>
      <c r="AD97" s="323" t="str">
        <f>IF($AB97="","",+VLOOKUP($U97,'Tenant Analysis (Sortable)'!$D$7:$O$144,AD$1,FALSE))</f>
        <v/>
      </c>
      <c r="AE97" s="323" t="str">
        <f>IF($AB97="","",+VLOOKUP($U97,'Tenant Analysis (Sortable)'!$D$7:$O$144,AE$1,FALSE))</f>
        <v/>
      </c>
      <c r="AF97" s="324" t="str">
        <f>IF(AE97="","",+VLOOKUP($U97,'Tenant Analysis (Sortable)'!$D$7:$O$144,AF$1,FALSE))</f>
        <v/>
      </c>
      <c r="AG97" s="324" t="str">
        <f>IF(AF97="","",+VLOOKUP($U97,'Tenant Analysis (Sortable)'!$D$7:$O$144,AG$1,FALSE))</f>
        <v/>
      </c>
    </row>
    <row r="98" spans="1:33">
      <c r="A98" s="245"/>
      <c r="B98" s="244"/>
      <c r="D98" s="200"/>
      <c r="E98" s="200"/>
      <c r="F98" s="367">
        <f>+$F$32</f>
        <v>2019</v>
      </c>
      <c r="G98" s="367">
        <f>+$G$32</f>
        <v>2020</v>
      </c>
      <c r="H98" s="368" t="s">
        <v>785</v>
      </c>
      <c r="I98" s="200"/>
      <c r="J98" s="200"/>
      <c r="K98" s="200"/>
      <c r="L98" s="200"/>
      <c r="M98" s="200"/>
      <c r="R98" s="213"/>
      <c r="S98" s="216" t="str">
        <f>IFERROR(IF(T98="","",INDEX('Tenant Analysis (Sortable)'!$B$7:$B$144,MATCH('Property Snapshots'!$U98,'Tenant Analysis (Sortable)'!$D$7:$D$144,0))),"CHECK")</f>
        <v/>
      </c>
      <c r="T98" s="215" t="str">
        <f>IFERROR(IF(U98="","",INDEX('Tenant Analysis (Sortable)'!$C$7:$C$144,MATCH('Property Snapshots'!$U98,'Tenant Analysis (Sortable)'!$D$7:$D$144,0))),"CHECK")</f>
        <v/>
      </c>
      <c r="U98" s="183"/>
      <c r="V98" s="323" t="str">
        <f>IF(U98="","",+VLOOKUP($U98,'Tenant Analysis (Sortable)'!$D$7:$O$144,V$1,FALSE))</f>
        <v/>
      </c>
      <c r="W98" s="323" t="str">
        <f>IF(V98="","",+VLOOKUP($U98,'Tenant Analysis (Sortable)'!$D$7:$O$144,W$1,FALSE))</f>
        <v/>
      </c>
      <c r="X98" s="323" t="str">
        <f>IF(W98="","",+VLOOKUP($U98,'Tenant Analysis (Sortable)'!$D$7:$O$144,X$1,FALSE))</f>
        <v/>
      </c>
      <c r="Y98" s="323" t="str">
        <f>IF(X98="","",+VLOOKUP($U98,'Tenant Analysis (Sortable)'!$D$7:$O$144,Y$1,FALSE))</f>
        <v/>
      </c>
      <c r="Z98" s="323" t="str">
        <f>IF(Y98="","",+VLOOKUP($U98,'Tenant Analysis (Sortable)'!$D$7:$O$144,Z$1,FALSE))</f>
        <v/>
      </c>
      <c r="AA98" s="324" t="str">
        <f>IF(Y98="","",+VLOOKUP($U98,'Tenant Analysis (Sortable)'!$D$7:$O$144,AA$1,FALSE))</f>
        <v/>
      </c>
      <c r="AB98" s="323" t="str">
        <f>IF(AA98="","",+VLOOKUP($U98,'Tenant Analysis (Sortable)'!$D$7:$O$144,AB$1,FALSE))</f>
        <v/>
      </c>
      <c r="AC98" s="325"/>
      <c r="AD98" s="323" t="str">
        <f>IF($AB98="","",+VLOOKUP($U98,'Tenant Analysis (Sortable)'!$D$7:$O$144,AD$1,FALSE))</f>
        <v/>
      </c>
      <c r="AE98" s="323" t="str">
        <f>IF($AB98="","",+VLOOKUP($U98,'Tenant Analysis (Sortable)'!$D$7:$O$144,AE$1,FALSE))</f>
        <v/>
      </c>
      <c r="AF98" s="324" t="str">
        <f>IF(AE98="","",+VLOOKUP($U98,'Tenant Analysis (Sortable)'!$D$7:$O$144,AF$1,FALSE))</f>
        <v/>
      </c>
      <c r="AG98" s="324" t="str">
        <f>IF(AF98="","",+VLOOKUP($U98,'Tenant Analysis (Sortable)'!$D$7:$O$144,AG$1,FALSE))</f>
        <v/>
      </c>
    </row>
    <row r="99" spans="1:33">
      <c r="A99" s="245" t="str">
        <f>+E73</f>
        <v>DECATUR</v>
      </c>
      <c r="B99" s="244">
        <v>1</v>
      </c>
      <c r="D99" s="171" t="str">
        <f t="array" ref="D99">+IFERROR(INDEX($U$7:$U$486,MATCH($A99&amp;$B99,$S$7:$S$486&amp;$AB$7:$AB$486,0)),"")</f>
        <v>Vegas Fitness VII, LLC dba Planet Fitness (t0041039)</v>
      </c>
      <c r="F99" s="369">
        <f t="shared" ref="F99:G102" si="17">+IFERROR(IF($D99="","",INDEX($S$3:$AF$486,MATCH($D99,$U$3:$U$486,0),MATCH(F$32,$S$3:$AF$3,0))),"CHECK")</f>
        <v>1179661.48</v>
      </c>
      <c r="G99" s="369">
        <f t="shared" si="17"/>
        <v>999391.08000000007</v>
      </c>
      <c r="H99" s="363">
        <f>IFERROR(IF(G99=0,0,(G99-F99)/F99),"")</f>
        <v>-0.15281536530293413</v>
      </c>
      <c r="I99" s="211"/>
      <c r="J99" s="182"/>
      <c r="K99" s="210"/>
      <c r="L99" s="209"/>
      <c r="M99" s="182"/>
      <c r="R99" s="213"/>
      <c r="S99" s="216" t="str">
        <f>IFERROR(IF(T99="","",INDEX('Tenant Analysis (Sortable)'!$B$7:$B$144,MATCH('Property Snapshots'!$U99,'Tenant Analysis (Sortable)'!$D$7:$D$144,0))),"CHECK")</f>
        <v/>
      </c>
      <c r="T99" s="215" t="str">
        <f>IFERROR(IF(U99="","",INDEX('Tenant Analysis (Sortable)'!$C$7:$C$144,MATCH('Property Snapshots'!$U99,'Tenant Analysis (Sortable)'!$D$7:$D$144,0))),"CHECK")</f>
        <v/>
      </c>
      <c r="U99" s="183"/>
      <c r="V99" s="323" t="str">
        <f>IF(U99="","",+VLOOKUP($U99,'Tenant Analysis (Sortable)'!$D$7:$O$144,V$1,FALSE))</f>
        <v/>
      </c>
      <c r="W99" s="323" t="str">
        <f>IF(V99="","",+VLOOKUP($U99,'Tenant Analysis (Sortable)'!$D$7:$O$144,W$1,FALSE))</f>
        <v/>
      </c>
      <c r="X99" s="323" t="str">
        <f>IF(W99="","",+VLOOKUP($U99,'Tenant Analysis (Sortable)'!$D$7:$O$144,X$1,FALSE))</f>
        <v/>
      </c>
      <c r="Y99" s="323" t="str">
        <f>IF(X99="","",+VLOOKUP($U99,'Tenant Analysis (Sortable)'!$D$7:$O$144,Y$1,FALSE))</f>
        <v/>
      </c>
      <c r="Z99" s="323" t="str">
        <f>IF(Y99="","",+VLOOKUP($U99,'Tenant Analysis (Sortable)'!$D$7:$O$144,Z$1,FALSE))</f>
        <v/>
      </c>
      <c r="AA99" s="324" t="str">
        <f>IF(Y99="","",+VLOOKUP($U99,'Tenant Analysis (Sortable)'!$D$7:$O$144,AA$1,FALSE))</f>
        <v/>
      </c>
      <c r="AB99" s="323" t="str">
        <f>IF(AA99="","",+VLOOKUP($U99,'Tenant Analysis (Sortable)'!$D$7:$O$144,AB$1,FALSE))</f>
        <v/>
      </c>
      <c r="AC99" s="325"/>
      <c r="AD99" s="323" t="str">
        <f>IF($AB99="","",+VLOOKUP($U99,'Tenant Analysis (Sortable)'!$D$7:$O$144,AD$1,FALSE))</f>
        <v/>
      </c>
      <c r="AE99" s="323" t="str">
        <f>IF($AB99="","",+VLOOKUP($U99,'Tenant Analysis (Sortable)'!$D$7:$O$144,AE$1,FALSE))</f>
        <v/>
      </c>
      <c r="AF99" s="324" t="str">
        <f>IF(AE99="","",+VLOOKUP($U99,'Tenant Analysis (Sortable)'!$D$7:$O$144,AF$1,FALSE))</f>
        <v/>
      </c>
      <c r="AG99" s="324" t="str">
        <f>IF(AF99="","",+VLOOKUP($U99,'Tenant Analysis (Sortable)'!$D$7:$O$144,AG$1,FALSE))</f>
        <v/>
      </c>
    </row>
    <row r="100" spans="1:33">
      <c r="A100" s="245" t="str">
        <f>+A99</f>
        <v>DECATUR</v>
      </c>
      <c r="B100" s="244">
        <v>2</v>
      </c>
      <c r="D100" s="171" t="str">
        <f t="array" ref="D100">+IFERROR(INDEX($U$7:$U$486,MATCH($A100&amp;$B100,$S$7:$S$486&amp;$AB$7:$AB$486,0)),"")</f>
        <v>Gregory Fair And Ebony Fair dba Fairkutz (t0041823)</v>
      </c>
      <c r="F100" s="369">
        <f t="shared" si="17"/>
        <v>8422</v>
      </c>
      <c r="G100" s="369">
        <f t="shared" si="17"/>
        <v>8350</v>
      </c>
      <c r="H100" s="363">
        <f t="shared" ref="H100" si="18">IFERROR(IF(G100=0,0,(G100-F100)/F100),"")</f>
        <v>-8.549038233198766E-3</v>
      </c>
      <c r="I100" s="211"/>
      <c r="J100" s="182"/>
      <c r="K100" s="210"/>
      <c r="L100" s="209"/>
      <c r="M100" s="182"/>
      <c r="R100" s="213"/>
      <c r="S100" s="216" t="str">
        <f>IFERROR(IF(T100="","",INDEX('Tenant Analysis (Sortable)'!$B$7:$B$144,MATCH('Property Snapshots'!$U100,'Tenant Analysis (Sortable)'!$D$7:$D$144,0))),"CHECK")</f>
        <v/>
      </c>
      <c r="T100" s="215" t="str">
        <f>IFERROR(IF(U100="","",INDEX('Tenant Analysis (Sortable)'!$C$7:$C$144,MATCH('Property Snapshots'!$U100,'Tenant Analysis (Sortable)'!$D$7:$D$144,0))),"CHECK")</f>
        <v/>
      </c>
      <c r="U100" s="183"/>
      <c r="V100" s="323" t="str">
        <f>IF(U100="","",+VLOOKUP($U100,'Tenant Analysis (Sortable)'!$D$7:$O$144,V$1,FALSE))</f>
        <v/>
      </c>
      <c r="W100" s="323" t="str">
        <f>IF(V100="","",+VLOOKUP($U100,'Tenant Analysis (Sortable)'!$D$7:$O$144,W$1,FALSE))</f>
        <v/>
      </c>
      <c r="X100" s="323" t="str">
        <f>IF(W100="","",+VLOOKUP($U100,'Tenant Analysis (Sortable)'!$D$7:$O$144,X$1,FALSE))</f>
        <v/>
      </c>
      <c r="Y100" s="323" t="str">
        <f>IF(X100="","",+VLOOKUP($U100,'Tenant Analysis (Sortable)'!$D$7:$O$144,Y$1,FALSE))</f>
        <v/>
      </c>
      <c r="Z100" s="323" t="str">
        <f>IF(Y100="","",+VLOOKUP($U100,'Tenant Analysis (Sortable)'!$D$7:$O$144,Z$1,FALSE))</f>
        <v/>
      </c>
      <c r="AA100" s="324" t="str">
        <f>IF(Y100="","",+VLOOKUP($U100,'Tenant Analysis (Sortable)'!$D$7:$O$144,AA$1,FALSE))</f>
        <v/>
      </c>
      <c r="AB100" s="323" t="str">
        <f>IF(AA100="","",+VLOOKUP($U100,'Tenant Analysis (Sortable)'!$D$7:$O$144,AB$1,FALSE))</f>
        <v/>
      </c>
      <c r="AC100" s="325"/>
      <c r="AD100" s="323" t="str">
        <f>IF($AB100="","",+VLOOKUP($U100,'Tenant Analysis (Sortable)'!$D$7:$O$144,AD$1,FALSE))</f>
        <v/>
      </c>
      <c r="AE100" s="323" t="str">
        <f>IF($AB100="","",+VLOOKUP($U100,'Tenant Analysis (Sortable)'!$D$7:$O$144,AE$1,FALSE))</f>
        <v/>
      </c>
      <c r="AF100" s="324" t="str">
        <f>IF(AE100="","",+VLOOKUP($U100,'Tenant Analysis (Sortable)'!$D$7:$O$144,AF$1,FALSE))</f>
        <v/>
      </c>
      <c r="AG100" s="324" t="str">
        <f>IF(AF100="","",+VLOOKUP($U100,'Tenant Analysis (Sortable)'!$D$7:$O$144,AG$1,FALSE))</f>
        <v/>
      </c>
    </row>
    <row r="101" spans="1:33">
      <c r="A101" s="245" t="str">
        <f>+A100</f>
        <v>DECATUR</v>
      </c>
      <c r="B101" s="244">
        <v>3</v>
      </c>
      <c r="D101" s="171" t="str" cm="1">
        <f t="array" ref="D101">+IFERROR(INDEX($U$7:$U$486,MATCH($A101&amp;$B101,$S$7:$S$486&amp;$AB$7:$AB$486,0)),"")</f>
        <v>Buenaventura Quispe Segovia dba Lima Limon (t0032689)</v>
      </c>
      <c r="F101" s="369">
        <f t="shared" si="17"/>
        <v>692450.33</v>
      </c>
      <c r="G101" s="369">
        <f t="shared" si="17"/>
        <v>869258.96</v>
      </c>
      <c r="H101" s="363">
        <f t="shared" ref="H101:H102" si="19">IFERROR(IF(G101=0,0,(G101-F101)/F101),"")</f>
        <v>0.25533763555286343</v>
      </c>
      <c r="I101" s="211"/>
      <c r="J101" s="182"/>
      <c r="K101" s="210"/>
      <c r="L101" s="209"/>
      <c r="M101" s="182"/>
      <c r="R101" s="213"/>
      <c r="S101" s="216" t="str">
        <f>IFERROR(IF(T101="","",INDEX('Tenant Analysis (Sortable)'!$B$7:$B$144,MATCH('Property Snapshots'!$U101,'Tenant Analysis (Sortable)'!$D$7:$D$144,0))),"CHECK")</f>
        <v/>
      </c>
      <c r="T101" s="215" t="str">
        <f>IFERROR(IF(U101="","",INDEX('Tenant Analysis (Sortable)'!$C$7:$C$144,MATCH('Property Snapshots'!$U101,'Tenant Analysis (Sortable)'!$D$7:$D$144,0))),"CHECK")</f>
        <v/>
      </c>
      <c r="U101" s="183"/>
      <c r="V101" s="323" t="str">
        <f>IF(U101="","",+VLOOKUP($U101,'Tenant Analysis (Sortable)'!$D$7:$O$144,V$1,FALSE))</f>
        <v/>
      </c>
      <c r="W101" s="323" t="str">
        <f>IF(V101="","",+VLOOKUP($U101,'Tenant Analysis (Sortable)'!$D$7:$O$144,W$1,FALSE))</f>
        <v/>
      </c>
      <c r="X101" s="323" t="str">
        <f>IF(W101="","",+VLOOKUP($U101,'Tenant Analysis (Sortable)'!$D$7:$O$144,X$1,FALSE))</f>
        <v/>
      </c>
      <c r="Y101" s="323" t="str">
        <f>IF(X101="","",+VLOOKUP($U101,'Tenant Analysis (Sortable)'!$D$7:$O$144,Y$1,FALSE))</f>
        <v/>
      </c>
      <c r="Z101" s="323" t="str">
        <f>IF(Y101="","",+VLOOKUP($U101,'Tenant Analysis (Sortable)'!$D$7:$O$144,Z$1,FALSE))</f>
        <v/>
      </c>
      <c r="AA101" s="324" t="str">
        <f>IF(Y101="","",+VLOOKUP($U101,'Tenant Analysis (Sortable)'!$D$7:$O$144,AA$1,FALSE))</f>
        <v/>
      </c>
      <c r="AB101" s="323" t="str">
        <f>IF(AA101="","",+VLOOKUP($U101,'Tenant Analysis (Sortable)'!$D$7:$O$144,AB$1,FALSE))</f>
        <v/>
      </c>
      <c r="AC101" s="325"/>
      <c r="AD101" s="323" t="str">
        <f>IF($AB101="","",+VLOOKUP($U101,'Tenant Analysis (Sortable)'!$D$7:$O$144,AD$1,FALSE))</f>
        <v/>
      </c>
      <c r="AE101" s="323" t="str">
        <f>IF($AB101="","",+VLOOKUP($U101,'Tenant Analysis (Sortable)'!$D$7:$O$144,AE$1,FALSE))</f>
        <v/>
      </c>
      <c r="AF101" s="324" t="str">
        <f>IF(AE101="","",+VLOOKUP($U101,'Tenant Analysis (Sortable)'!$D$7:$O$144,AF$1,FALSE))</f>
        <v/>
      </c>
      <c r="AG101" s="324" t="str">
        <f>IF(AF101="","",+VLOOKUP($U101,'Tenant Analysis (Sortable)'!$D$7:$O$144,AG$1,FALSE))</f>
        <v/>
      </c>
    </row>
    <row r="102" spans="1:33">
      <c r="A102" s="245" t="str">
        <f>+A101</f>
        <v>DECATUR</v>
      </c>
      <c r="B102" s="244"/>
      <c r="D102" s="171" t="str">
        <f t="array" ref="D102">+IFERROR(INDEX($U$7:$U$486,MATCH($A102&amp;$B102,$S$7:$S$486&amp;$AB$7:$AB$486,0)),"")</f>
        <v/>
      </c>
      <c r="F102" s="369" t="str">
        <f t="shared" si="17"/>
        <v/>
      </c>
      <c r="G102" s="369" t="str">
        <f t="shared" si="17"/>
        <v/>
      </c>
      <c r="H102" s="363" t="str">
        <f t="shared" si="19"/>
        <v/>
      </c>
      <c r="R102" s="213"/>
      <c r="S102" s="216" t="str">
        <f>IFERROR(IF(T102="","",INDEX('Tenant Analysis (Sortable)'!$B$7:$B$144,MATCH('Property Snapshots'!$U102,'Tenant Analysis (Sortable)'!$D$7:$D$144,0))),"CHECK")</f>
        <v/>
      </c>
      <c r="T102" s="215" t="str">
        <f>IFERROR(IF(U102="","",INDEX('Tenant Analysis (Sortable)'!$C$7:$C$144,MATCH('Property Snapshots'!$U102,'Tenant Analysis (Sortable)'!$D$7:$D$144,0))),"CHECK")</f>
        <v/>
      </c>
      <c r="U102" s="183"/>
      <c r="V102" s="323" t="str">
        <f>IF(U102="","",+VLOOKUP($U102,'Tenant Analysis (Sortable)'!$D$7:$O$144,V$1,FALSE))</f>
        <v/>
      </c>
      <c r="W102" s="323" t="str">
        <f>IF(V102="","",+VLOOKUP($U102,'Tenant Analysis (Sortable)'!$D$7:$O$144,W$1,FALSE))</f>
        <v/>
      </c>
      <c r="X102" s="323" t="str">
        <f>IF(W102="","",+VLOOKUP($U102,'Tenant Analysis (Sortable)'!$D$7:$O$144,X$1,FALSE))</f>
        <v/>
      </c>
      <c r="Y102" s="323" t="str">
        <f>IF(X102="","",+VLOOKUP($U102,'Tenant Analysis (Sortable)'!$D$7:$O$144,Y$1,FALSE))</f>
        <v/>
      </c>
      <c r="Z102" s="323" t="str">
        <f>IF(Y102="","",+VLOOKUP($U102,'Tenant Analysis (Sortable)'!$D$7:$O$144,Z$1,FALSE))</f>
        <v/>
      </c>
      <c r="AA102" s="324" t="str">
        <f>IF(Y102="","",+VLOOKUP($U102,'Tenant Analysis (Sortable)'!$D$7:$O$144,AA$1,FALSE))</f>
        <v/>
      </c>
      <c r="AB102" s="323" t="str">
        <f>IF(AA102="","",+VLOOKUP($U102,'Tenant Analysis (Sortable)'!$D$7:$O$144,AB$1,FALSE))</f>
        <v/>
      </c>
      <c r="AC102" s="325"/>
      <c r="AD102" s="323" t="str">
        <f>IF($AB102="","",+VLOOKUP($U102,'Tenant Analysis (Sortable)'!$D$7:$O$144,AD$1,FALSE))</f>
        <v/>
      </c>
      <c r="AE102" s="323" t="str">
        <f>IF($AB102="","",+VLOOKUP($U102,'Tenant Analysis (Sortable)'!$D$7:$O$144,AE$1,FALSE))</f>
        <v/>
      </c>
      <c r="AF102" s="324" t="str">
        <f>IF(AE102="","",+VLOOKUP($U102,'Tenant Analysis (Sortable)'!$D$7:$O$144,AF$1,FALSE))</f>
        <v/>
      </c>
      <c r="AG102" s="324" t="str">
        <f>IF(AF102="","",+VLOOKUP($U102,'Tenant Analysis (Sortable)'!$D$7:$O$144,AG$1,FALSE))</f>
        <v/>
      </c>
    </row>
    <row r="103" spans="1:33" ht="16.25" customHeight="1">
      <c r="A103" s="245"/>
      <c r="B103" s="244"/>
      <c r="D103" s="199"/>
      <c r="E103" s="198"/>
      <c r="F103" s="370"/>
      <c r="G103" s="370"/>
      <c r="H103" s="371"/>
      <c r="I103" s="197"/>
      <c r="J103" s="196"/>
      <c r="K103" s="195"/>
      <c r="L103" s="194"/>
      <c r="M103" s="196"/>
      <c r="R103" s="213"/>
      <c r="S103" s="216" t="str">
        <f>IFERROR(IF(T103="","",INDEX('Tenant Analysis (Sortable)'!$B$7:$B$144,MATCH('Property Snapshots'!$U103,'Tenant Analysis (Sortable)'!$D$7:$D$144,0))),"CHECK")</f>
        <v/>
      </c>
      <c r="T103" s="215" t="str">
        <f>IFERROR(IF(U103="","",INDEX('Tenant Analysis (Sortable)'!$C$7:$C$144,MATCH('Property Snapshots'!$U103,'Tenant Analysis (Sortable)'!$D$7:$D$144,0))),"CHECK")</f>
        <v/>
      </c>
      <c r="U103" s="183"/>
      <c r="V103" s="323" t="str">
        <f>IF(U103="","",+VLOOKUP($U103,'Tenant Analysis (Sortable)'!$D$7:$O$144,V$1,FALSE))</f>
        <v/>
      </c>
      <c r="W103" s="323" t="str">
        <f>IF(V103="","",+VLOOKUP($U103,'Tenant Analysis (Sortable)'!$D$7:$O$144,W$1,FALSE))</f>
        <v/>
      </c>
      <c r="X103" s="323" t="str">
        <f>IF(W103="","",+VLOOKUP($U103,'Tenant Analysis (Sortable)'!$D$7:$O$144,X$1,FALSE))</f>
        <v/>
      </c>
      <c r="Y103" s="323" t="str">
        <f>IF(X103="","",+VLOOKUP($U103,'Tenant Analysis (Sortable)'!$D$7:$O$144,Y$1,FALSE))</f>
        <v/>
      </c>
      <c r="Z103" s="323" t="str">
        <f>IF(Y103="","",+VLOOKUP($U103,'Tenant Analysis (Sortable)'!$D$7:$O$144,Z$1,FALSE))</f>
        <v/>
      </c>
      <c r="AA103" s="324" t="str">
        <f>IF(Y103="","",+VLOOKUP($U103,'Tenant Analysis (Sortable)'!$D$7:$O$144,AA$1,FALSE))</f>
        <v/>
      </c>
      <c r="AB103" s="323" t="str">
        <f>IF(AA103="","",+VLOOKUP($U103,'Tenant Analysis (Sortable)'!$D$7:$O$144,AB$1,FALSE))</f>
        <v/>
      </c>
      <c r="AC103" s="325"/>
      <c r="AD103" s="323" t="str">
        <f>IF($AB103="","",+VLOOKUP($U103,'Tenant Analysis (Sortable)'!$D$7:$O$144,AD$1,FALSE))</f>
        <v/>
      </c>
      <c r="AE103" s="323" t="str">
        <f>IF($AB103="","",+VLOOKUP($U103,'Tenant Analysis (Sortable)'!$D$7:$O$144,AE$1,FALSE))</f>
        <v/>
      </c>
      <c r="AF103" s="324" t="str">
        <f>IF(AE103="","",+VLOOKUP($U103,'Tenant Analysis (Sortable)'!$D$7:$O$144,AF$1,FALSE))</f>
        <v/>
      </c>
      <c r="AG103" s="324" t="str">
        <f>IF(AF103="","",+VLOOKUP($U103,'Tenant Analysis (Sortable)'!$D$7:$O$144,AG$1,FALSE))</f>
        <v/>
      </c>
    </row>
    <row r="104" spans="1:33" ht="25.25" customHeight="1">
      <c r="A104" s="245"/>
      <c r="B104" s="244"/>
      <c r="D104" s="229" t="s">
        <v>797</v>
      </c>
      <c r="E104" s="229"/>
      <c r="F104" s="350"/>
      <c r="G104" s="350"/>
      <c r="H104" s="351"/>
      <c r="I104" s="227"/>
      <c r="J104" s="227"/>
      <c r="K104" s="227"/>
      <c r="L104" s="227"/>
      <c r="M104" s="227"/>
      <c r="R104" s="213"/>
      <c r="S104" s="216" t="str">
        <f>IFERROR(IF(T104="","",INDEX('Tenant Analysis (Sortable)'!$B$7:$B$144,MATCH('Property Snapshots'!$U104,'Tenant Analysis (Sortable)'!$D$7:$D$144,0))),"CHECK")</f>
        <v/>
      </c>
      <c r="T104" s="215" t="str">
        <f>IFERROR(IF(U104="","",INDEX('Tenant Analysis (Sortable)'!$C$7:$C$144,MATCH('Property Snapshots'!$U104,'Tenant Analysis (Sortable)'!$D$7:$D$144,0))),"CHECK")</f>
        <v/>
      </c>
      <c r="U104" s="183"/>
      <c r="V104" s="323" t="str">
        <f>IF(U104="","",+VLOOKUP($U104,'Tenant Analysis (Sortable)'!$D$7:$O$144,V$1,FALSE))</f>
        <v/>
      </c>
      <c r="W104" s="323" t="str">
        <f>IF(V104="","",+VLOOKUP($U104,'Tenant Analysis (Sortable)'!$D$7:$O$144,W$1,FALSE))</f>
        <v/>
      </c>
      <c r="X104" s="323" t="str">
        <f>IF(W104="","",+VLOOKUP($U104,'Tenant Analysis (Sortable)'!$D$7:$O$144,X$1,FALSE))</f>
        <v/>
      </c>
      <c r="Y104" s="323" t="str">
        <f>IF(X104="","",+VLOOKUP($U104,'Tenant Analysis (Sortable)'!$D$7:$O$144,Y$1,FALSE))</f>
        <v/>
      </c>
      <c r="Z104" s="323" t="str">
        <f>IF(Y104="","",+VLOOKUP($U104,'Tenant Analysis (Sortable)'!$D$7:$O$144,Z$1,FALSE))</f>
        <v/>
      </c>
      <c r="AA104" s="324" t="str">
        <f>IF(Y104="","",+VLOOKUP($U104,'Tenant Analysis (Sortable)'!$D$7:$O$144,AA$1,FALSE))</f>
        <v/>
      </c>
      <c r="AB104" s="323" t="str">
        <f>IF(AA104="","",+VLOOKUP($U104,'Tenant Analysis (Sortable)'!$D$7:$O$144,AB$1,FALSE))</f>
        <v/>
      </c>
      <c r="AC104" s="325"/>
      <c r="AD104" s="323" t="str">
        <f>IF($AB104="","",+VLOOKUP($U104,'Tenant Analysis (Sortable)'!$D$7:$O$144,AD$1,FALSE))</f>
        <v/>
      </c>
      <c r="AE104" s="323" t="str">
        <f>IF($AB104="","",+VLOOKUP($U104,'Tenant Analysis (Sortable)'!$D$7:$O$144,AE$1,FALSE))</f>
        <v/>
      </c>
      <c r="AF104" s="324" t="str">
        <f>IF(AE104="","",+VLOOKUP($U104,'Tenant Analysis (Sortable)'!$D$7:$O$144,AF$1,FALSE))</f>
        <v/>
      </c>
      <c r="AG104" s="324" t="str">
        <f>IF(AF104="","",+VLOOKUP($U104,'Tenant Analysis (Sortable)'!$D$7:$O$144,AG$1,FALSE))</f>
        <v/>
      </c>
    </row>
    <row r="105" spans="1:33" ht="32">
      <c r="A105" s="245"/>
      <c r="B105" s="244"/>
      <c r="C105" s="187"/>
      <c r="D105" s="186"/>
      <c r="E105" s="185"/>
      <c r="F105" s="352" t="s">
        <v>770</v>
      </c>
      <c r="G105" s="352" t="s">
        <v>769</v>
      </c>
      <c r="H105" s="353" t="s">
        <v>725</v>
      </c>
      <c r="I105" s="220" t="s">
        <v>768</v>
      </c>
      <c r="J105" s="220" t="s">
        <v>767</v>
      </c>
      <c r="K105" s="220" t="s">
        <v>766</v>
      </c>
      <c r="L105" s="220"/>
      <c r="M105" s="220"/>
      <c r="R105" s="213"/>
      <c r="S105" s="216" t="str">
        <f>IFERROR(IF(T105="","",INDEX('Tenant Analysis (Sortable)'!$B$7:$B$144,MATCH('Property Snapshots'!$U105,'Tenant Analysis (Sortable)'!$D$7:$D$144,0))),"CHECK")</f>
        <v/>
      </c>
      <c r="T105" s="215" t="str">
        <f>IFERROR(IF(U105="","",INDEX('Tenant Analysis (Sortable)'!$C$7:$C$144,MATCH('Property Snapshots'!$U105,'Tenant Analysis (Sortable)'!$D$7:$D$144,0))),"CHECK")</f>
        <v/>
      </c>
      <c r="U105" s="183"/>
      <c r="V105" s="323" t="str">
        <f>IF(U105="","",+VLOOKUP($U105,'Tenant Analysis (Sortable)'!$D$7:$O$144,V$1,FALSE))</f>
        <v/>
      </c>
      <c r="W105" s="323" t="str">
        <f>IF(V105="","",+VLOOKUP($U105,'Tenant Analysis (Sortable)'!$D$7:$O$144,W$1,FALSE))</f>
        <v/>
      </c>
      <c r="X105" s="323" t="str">
        <f>IF(W105="","",+VLOOKUP($U105,'Tenant Analysis (Sortable)'!$D$7:$O$144,X$1,FALSE))</f>
        <v/>
      </c>
      <c r="Y105" s="323" t="str">
        <f>IF(X105="","",+VLOOKUP($U105,'Tenant Analysis (Sortable)'!$D$7:$O$144,Y$1,FALSE))</f>
        <v/>
      </c>
      <c r="Z105" s="323" t="str">
        <f>IF(Y105="","",+VLOOKUP($U105,'Tenant Analysis (Sortable)'!$D$7:$O$144,Z$1,FALSE))</f>
        <v/>
      </c>
      <c r="AA105" s="324" t="str">
        <f>IF(Y105="","",+VLOOKUP($U105,'Tenant Analysis (Sortable)'!$D$7:$O$144,AA$1,FALSE))</f>
        <v/>
      </c>
      <c r="AB105" s="323" t="str">
        <f>IF(AA105="","",+VLOOKUP($U105,'Tenant Analysis (Sortable)'!$D$7:$O$144,AB$1,FALSE))</f>
        <v/>
      </c>
      <c r="AC105" s="325"/>
      <c r="AD105" s="323" t="str">
        <f>IF($AB105="","",+VLOOKUP($U105,'Tenant Analysis (Sortable)'!$D$7:$O$144,AD$1,FALSE))</f>
        <v/>
      </c>
      <c r="AE105" s="323" t="str">
        <f>IF($AB105="","",+VLOOKUP($U105,'Tenant Analysis (Sortable)'!$D$7:$O$144,AE$1,FALSE))</f>
        <v/>
      </c>
      <c r="AF105" s="324" t="str">
        <f>IF(AE105="","",+VLOOKUP($U105,'Tenant Analysis (Sortable)'!$D$7:$O$144,AF$1,FALSE))</f>
        <v/>
      </c>
      <c r="AG105" s="324" t="str">
        <f>IF(AF105="","",+VLOOKUP($U105,'Tenant Analysis (Sortable)'!$D$7:$O$144,AG$1,FALSE))</f>
        <v/>
      </c>
    </row>
    <row r="106" spans="1:33" ht="15" customHeight="1">
      <c r="A106" s="245"/>
      <c r="B106" s="244"/>
      <c r="D106" s="219" t="s">
        <v>765</v>
      </c>
      <c r="E106" s="219" t="s">
        <v>801</v>
      </c>
      <c r="F106" s="346">
        <f>+INDEX(Summary!C$9:C$23,MATCH('Property Snapshots'!E106,Summary!$B$9:$B$23,0))</f>
        <v>21</v>
      </c>
      <c r="G106" s="346">
        <f>+COUNTIFS($S$7:$S$577,E106,$Y$7:$Y$577,"&gt;0")</f>
        <v>8</v>
      </c>
      <c r="H106" s="354">
        <f>+INDEX(Summary!$D$9:$D$23,MATCH('Property Snapshots'!E106,Summary!$B$9:$B$23,0))</f>
        <v>126678</v>
      </c>
      <c r="I106" s="218">
        <f>+INDEX(Summary!$E$9:$E$23,MATCH('Property Snapshots'!E106,Summary!$B$9:$B$23,0))</f>
        <v>126678</v>
      </c>
      <c r="J106" s="218">
        <f>+INDEX(Summary!$F$9:$F$23,MATCH('Property Snapshots'!E106,Summary!$B$9:$B$23,0))</f>
        <v>0</v>
      </c>
      <c r="K106" s="217">
        <f>+I106/H106</f>
        <v>1</v>
      </c>
      <c r="L106" s="217"/>
      <c r="R106" s="213"/>
      <c r="S106" s="216" t="str">
        <f>IFERROR(IF(T106="","",INDEX('Tenant Analysis (Sortable)'!$B$7:$B$144,MATCH('Property Snapshots'!$U106,'Tenant Analysis (Sortable)'!$D$7:$D$144,0))),"CHECK")</f>
        <v>Decatur 215</v>
      </c>
      <c r="T106" s="215" t="str">
        <f>IFERROR(IF(U106="","",INDEX('Tenant Analysis (Sortable)'!$C$7:$C$144,MATCH('Property Snapshots'!$U106,'Tenant Analysis (Sortable)'!$D$7:$D$144,0))),"CHECK")</f>
        <v>Electronics / Cellular</v>
      </c>
      <c r="U106" s="322" t="str" cm="1">
        <f t="array" ref="U106:U113">+_xlfn._xlws.FILTER('Tenant Analysis (Sortable)'!$D$7:$D$144,'Tenant Analysis (Sortable)'!$B$7:$B$144='Property Snapshots'!E106)</f>
        <v>ABC Phones of North Carolina dba Verizon (t0130120)</v>
      </c>
      <c r="V106" s="323">
        <f>IF(U106="","",+VLOOKUP($U106,'Tenant Analysis (Sortable)'!$D$7:$O$144,V$1,FALSE))</f>
        <v>0</v>
      </c>
      <c r="W106" s="323">
        <f>IF(V106="","",+VLOOKUP($U106,'Tenant Analysis (Sortable)'!$D$7:$O$144,W$1,FALSE))</f>
        <v>131214.35</v>
      </c>
      <c r="X106" s="323">
        <f>IF(W106="","",+VLOOKUP($U106,'Tenant Analysis (Sortable)'!$D$7:$O$144,X$1,FALSE))</f>
        <v>121919.93</v>
      </c>
      <c r="Y106" s="323">
        <f>IF(X106="","",+VLOOKUP($U106,'Tenant Analysis (Sortable)'!$D$7:$O$144,Y$1,FALSE))</f>
        <v>128900.5</v>
      </c>
      <c r="Z106" s="323">
        <f>IF(Y106="","",+VLOOKUP($U106,'Tenant Analysis (Sortable)'!$D$7:$O$144,Z$1,FALSE))</f>
        <v>0</v>
      </c>
      <c r="AA106" s="324">
        <f>IF(Y106="","",+VLOOKUP($U106,'Tenant Analysis (Sortable)'!$D$7:$O$144,AA$1,FALSE))</f>
        <v>5.7255364237824014E-2</v>
      </c>
      <c r="AB106" s="323">
        <f>IF(AA106="","",+VLOOKUP($U106,'Tenant Analysis (Sortable)'!$D$7:$O$144,AB$1,FALSE))</f>
        <v>6</v>
      </c>
      <c r="AC106" s="325"/>
      <c r="AD106" s="323">
        <f>IF($AB106="","",+VLOOKUP($U106,'Tenant Analysis (Sortable)'!$D$7:$O$144,AD$1,FALSE))</f>
        <v>23727.23</v>
      </c>
      <c r="AE106" s="323">
        <f>IF($AB106="","",+VLOOKUP($U106,'Tenant Analysis (Sortable)'!$D$7:$O$144,AE$1,FALSE))</f>
        <v>0</v>
      </c>
      <c r="AF106" s="324">
        <f>IF(AE106="","",+VLOOKUP($U106,'Tenant Analysis (Sortable)'!$D$7:$O$144,AF$1,FALSE))</f>
        <v>99</v>
      </c>
      <c r="AG106" s="323">
        <f>+IF(AF106="","",+VLOOKUP($U106,'Tenant Analysis (Sortable)'!$D$7:$P$144,AG$1,FALSE))</f>
        <v>0</v>
      </c>
    </row>
    <row r="107" spans="1:33" ht="16" customHeight="1">
      <c r="A107" s="245"/>
      <c r="B107" s="244"/>
      <c r="D107" s="219" t="s">
        <v>764</v>
      </c>
      <c r="E107" s="219" t="s">
        <v>802</v>
      </c>
      <c r="H107" s="355"/>
      <c r="I107" s="218"/>
      <c r="J107" s="214"/>
      <c r="K107" s="217"/>
      <c r="L107" s="217"/>
      <c r="R107" s="213"/>
      <c r="S107" s="216" t="str">
        <f>IFERROR(IF(T107="","",INDEX('Tenant Analysis (Sortable)'!$B$7:$B$144,MATCH('Property Snapshots'!$U107,'Tenant Analysis (Sortable)'!$D$7:$D$144,0))),"CHECK")</f>
        <v>Decatur 215</v>
      </c>
      <c r="T107" s="215" t="str">
        <f>IFERROR(IF(U107="","",INDEX('Tenant Analysis (Sortable)'!$C$7:$C$144,MATCH('Property Snapshots'!$U107,'Tenant Analysis (Sortable)'!$D$7:$D$144,0))),"CHECK")</f>
        <v>Personal Services</v>
      </c>
      <c r="U107" s="183" t="str">
        <v>King Lady Nails, LLC (t0130121)</v>
      </c>
      <c r="V107" s="323">
        <f>IF(U107="","",+VLOOKUP($U107,'Tenant Analysis (Sortable)'!$D$7:$O$144,V$1,FALSE))</f>
        <v>0</v>
      </c>
      <c r="W107" s="323">
        <f>IF(V107="","",+VLOOKUP($U107,'Tenant Analysis (Sortable)'!$D$7:$O$144,W$1,FALSE))</f>
        <v>347735</v>
      </c>
      <c r="X107" s="323">
        <f>IF(W107="","",+VLOOKUP($U107,'Tenant Analysis (Sortable)'!$D$7:$O$144,X$1,FALSE))</f>
        <v>339594</v>
      </c>
      <c r="Y107" s="323">
        <f>IF(X107="","",+VLOOKUP($U107,'Tenant Analysis (Sortable)'!$D$7:$O$144,Y$1,FALSE))</f>
        <v>205964</v>
      </c>
      <c r="Z107" s="323">
        <f>IF(Y107="","",+VLOOKUP($U107,'Tenant Analysis (Sortable)'!$D$7:$O$144,Z$1,FALSE))</f>
        <v>88950</v>
      </c>
      <c r="AA107" s="324">
        <f>IF(Y107="","",+VLOOKUP($U107,'Tenant Analysis (Sortable)'!$D$7:$O$144,AA$1,FALSE))</f>
        <v>-0.39349929621842555</v>
      </c>
      <c r="AB107" s="323">
        <f>IF(AA107="","",+VLOOKUP($U107,'Tenant Analysis (Sortable)'!$D$7:$O$144,AB$1,FALSE))</f>
        <v>1</v>
      </c>
      <c r="AC107" s="325"/>
      <c r="AD107" s="323">
        <f>IF($AB107="","",+VLOOKUP($U107,'Tenant Analysis (Sortable)'!$D$7:$O$144,AD$1,FALSE))</f>
        <v>23978</v>
      </c>
      <c r="AE107" s="323">
        <f>IF($AB107="","",+VLOOKUP($U107,'Tenant Analysis (Sortable)'!$D$7:$O$144,AE$1,FALSE))</f>
        <v>88950</v>
      </c>
      <c r="AF107" s="324">
        <f>IF(AE107="","",+VLOOKUP($U107,'Tenant Analysis (Sortable)'!$D$7:$O$144,AF$1,FALSE))</f>
        <v>2.7096505129702226</v>
      </c>
      <c r="AG107" s="323">
        <f>+IF(AF107="","",+VLOOKUP($U107,'Tenant Analysis (Sortable)'!$D$7:$P$144,AG$1,FALSE))</f>
        <v>4</v>
      </c>
    </row>
    <row r="108" spans="1:33" ht="16">
      <c r="A108" s="245"/>
      <c r="B108" s="244"/>
      <c r="D108" s="219" t="s">
        <v>763</v>
      </c>
      <c r="E108" s="219" t="s">
        <v>800</v>
      </c>
      <c r="H108" s="355"/>
      <c r="I108" s="218"/>
      <c r="J108" s="214"/>
      <c r="K108" s="217"/>
      <c r="L108" s="217"/>
      <c r="R108" s="213"/>
      <c r="S108" s="216" t="str">
        <f>IFERROR(IF(T108="","",INDEX('Tenant Analysis (Sortable)'!$B$7:$B$144,MATCH('Property Snapshots'!$U108,'Tenant Analysis (Sortable)'!$D$7:$D$144,0))),"CHECK")</f>
        <v>Decatur 215</v>
      </c>
      <c r="T108" s="215" t="str">
        <f>IFERROR(IF(U108="","",INDEX('Tenant Analysis (Sortable)'!$C$7:$C$144,MATCH('Property Snapshots'!$U108,'Tenant Analysis (Sortable)'!$D$7:$D$144,0))),"CHECK")</f>
        <v>Quick Serve Food</v>
      </c>
      <c r="U108" s="183" t="str">
        <v>Bryz Guyz, Inc. dba Blaze Fast Fire'd Pizza (t0132471)</v>
      </c>
      <c r="V108" s="323">
        <f>IF(U108="","",+VLOOKUP($U108,'Tenant Analysis (Sortable)'!$D$7:$O$144,V$1,FALSE))</f>
        <v>0</v>
      </c>
      <c r="W108" s="323">
        <f>IF(V108="","",+VLOOKUP($U108,'Tenant Analysis (Sortable)'!$D$7:$O$144,W$1,FALSE))</f>
        <v>1665519.8399999999</v>
      </c>
      <c r="X108" s="323">
        <f>IF(W108="","",+VLOOKUP($U108,'Tenant Analysis (Sortable)'!$D$7:$O$144,X$1,FALSE))</f>
        <v>1574552.2</v>
      </c>
      <c r="Y108" s="323">
        <f>IF(X108="","",+VLOOKUP($U108,'Tenant Analysis (Sortable)'!$D$7:$O$144,Y$1,FALSE))</f>
        <v>1438552.96</v>
      </c>
      <c r="Z108" s="323">
        <f>IF(Y108="","",+VLOOKUP($U108,'Tenant Analysis (Sortable)'!$D$7:$O$144,Z$1,FALSE))</f>
        <v>0</v>
      </c>
      <c r="AA108" s="324">
        <f>IF(Y108="","",+VLOOKUP($U108,'Tenant Analysis (Sortable)'!$D$7:$O$144,AA$1,FALSE))</f>
        <v>-8.6373281241485675E-2</v>
      </c>
      <c r="AB108" s="323">
        <f>IF(AA108="","",+VLOOKUP($U108,'Tenant Analysis (Sortable)'!$D$7:$O$144,AB$1,FALSE))</f>
        <v>3</v>
      </c>
      <c r="AC108" s="325"/>
      <c r="AD108" s="323">
        <f>IF($AB108="","",+VLOOKUP($U108,'Tenant Analysis (Sortable)'!$D$7:$O$144,AD$1,FALSE))</f>
        <v>0</v>
      </c>
      <c r="AE108" s="323">
        <f>IF($AB108="","",+VLOOKUP($U108,'Tenant Analysis (Sortable)'!$D$7:$O$144,AE$1,FALSE))</f>
        <v>0</v>
      </c>
      <c r="AF108" s="324">
        <f>IF(AE108="","",+VLOOKUP($U108,'Tenant Analysis (Sortable)'!$D$7:$O$144,AF$1,FALSE))</f>
        <v>99</v>
      </c>
      <c r="AG108" s="323">
        <f>+IF(AF108="","",+VLOOKUP($U108,'Tenant Analysis (Sortable)'!$D$7:$P$144,AG$1,FALSE))</f>
        <v>0</v>
      </c>
    </row>
    <row r="109" spans="1:33" ht="16">
      <c r="A109" s="245"/>
      <c r="B109" s="244"/>
      <c r="D109" s="212"/>
      <c r="E109" s="212"/>
      <c r="F109" s="356"/>
      <c r="G109" s="356"/>
      <c r="H109" s="357"/>
      <c r="I109" s="211"/>
      <c r="J109" s="182"/>
      <c r="K109" s="210"/>
      <c r="L109" s="209"/>
      <c r="M109" s="182"/>
      <c r="R109" s="213"/>
      <c r="S109" s="216" t="str">
        <f>IFERROR(IF(T109="","",INDEX('Tenant Analysis (Sortable)'!$B$7:$B$144,MATCH('Property Snapshots'!$U109,'Tenant Analysis (Sortable)'!$D$7:$D$144,0))),"CHECK")</f>
        <v>Decatur 215</v>
      </c>
      <c r="T109" s="215" t="str">
        <f>IFERROR(IF(U109="","",INDEX('Tenant Analysis (Sortable)'!$C$7:$C$144,MATCH('Property Snapshots'!$U109,'Tenant Analysis (Sortable)'!$D$7:$D$144,0))),"CHECK")</f>
        <v>Medical/Dental</v>
      </c>
      <c r="U109" s="183" t="str">
        <v>PACE Joint Interests, Decatur &amp; 215, LLC (t0132891)</v>
      </c>
      <c r="V109" s="323">
        <f>IF(U109="","",+VLOOKUP($U109,'Tenant Analysis (Sortable)'!$D$7:$O$144,V$1,FALSE))</f>
        <v>0</v>
      </c>
      <c r="W109" s="323">
        <f>IF(V109="","",+VLOOKUP($U109,'Tenant Analysis (Sortable)'!$D$7:$O$144,W$1,FALSE))</f>
        <v>0</v>
      </c>
      <c r="X109" s="323">
        <f>IF(W109="","",+VLOOKUP($U109,'Tenant Analysis (Sortable)'!$D$7:$O$144,X$1,FALSE))</f>
        <v>586539</v>
      </c>
      <c r="Y109" s="323">
        <f>IF(X109="","",+VLOOKUP($U109,'Tenant Analysis (Sortable)'!$D$7:$O$144,Y$1,FALSE))</f>
        <v>743469</v>
      </c>
      <c r="Z109" s="323">
        <f>IF(Y109="","",+VLOOKUP($U109,'Tenant Analysis (Sortable)'!$D$7:$O$144,Z$1,FALSE))</f>
        <v>195530</v>
      </c>
      <c r="AA109" s="324">
        <f>IF(Y109="","",+VLOOKUP($U109,'Tenant Analysis (Sortable)'!$D$7:$O$144,AA$1,FALSE))</f>
        <v>0.2675525412632408</v>
      </c>
      <c r="AB109" s="323">
        <f>IF(AA109="","",+VLOOKUP($U109,'Tenant Analysis (Sortable)'!$D$7:$O$144,AB$1,FALSE))</f>
        <v>8</v>
      </c>
      <c r="AC109" s="325"/>
      <c r="AD109" s="323">
        <f>IF($AB109="","",+VLOOKUP($U109,'Tenant Analysis (Sortable)'!$D$7:$O$144,AD$1,FALSE))</f>
        <v>149563</v>
      </c>
      <c r="AE109" s="323">
        <f>IF($AB109="","",+VLOOKUP($U109,'Tenant Analysis (Sortable)'!$D$7:$O$144,AE$1,FALSE))</f>
        <v>195530</v>
      </c>
      <c r="AF109" s="324">
        <f>IF(AE109="","",+VLOOKUP($U109,'Tenant Analysis (Sortable)'!$D$7:$O$144,AF$1,FALSE))</f>
        <v>0.30734205652467522</v>
      </c>
      <c r="AG109" s="323">
        <f>+IF(AF109="","",+VLOOKUP($U109,'Tenant Analysis (Sortable)'!$D$7:$P$144,AG$1,FALSE))</f>
        <v>3</v>
      </c>
    </row>
    <row r="110" spans="1:33">
      <c r="A110" s="245"/>
      <c r="B110" s="244"/>
      <c r="C110" s="208"/>
      <c r="D110" s="207" t="s">
        <v>762</v>
      </c>
      <c r="E110" s="228"/>
      <c r="F110" s="358"/>
      <c r="G110" s="358"/>
      <c r="H110" s="359"/>
      <c r="I110" s="228"/>
      <c r="J110" s="228"/>
      <c r="K110" s="228"/>
      <c r="L110" s="207"/>
      <c r="M110" s="207"/>
      <c r="R110" s="213"/>
      <c r="S110" s="216" t="str">
        <f>IFERROR(IF(T110="","",INDEX('Tenant Analysis (Sortable)'!$B$7:$B$144,MATCH('Property Snapshots'!$U110,'Tenant Analysis (Sortable)'!$D$7:$D$144,0))),"CHECK")</f>
        <v>Decatur 215</v>
      </c>
      <c r="T110" s="215" t="str">
        <f>IFERROR(IF(U110="","",INDEX('Tenant Analysis (Sortable)'!$C$7:$C$144,MATCH('Property Snapshots'!$U110,'Tenant Analysis (Sortable)'!$D$7:$D$144,0))),"CHECK")</f>
        <v xml:space="preserve">Specialty </v>
      </c>
      <c r="U110" s="183" t="str">
        <v>KH One Stop Nutrition LLC (t0132894)</v>
      </c>
      <c r="V110" s="323">
        <f>IF(U110="","",+VLOOKUP($U110,'Tenant Analysis (Sortable)'!$D$7:$O$144,V$1,FALSE))</f>
        <v>0</v>
      </c>
      <c r="W110" s="323">
        <f>IF(V110="","",+VLOOKUP($U110,'Tenant Analysis (Sortable)'!$D$7:$O$144,W$1,FALSE))</f>
        <v>423132.5</v>
      </c>
      <c r="X110" s="323">
        <f>IF(W110="","",+VLOOKUP($U110,'Tenant Analysis (Sortable)'!$D$7:$O$144,X$1,FALSE))</f>
        <v>422127.36000000004</v>
      </c>
      <c r="Y110" s="323">
        <f>IF(X110="","",+VLOOKUP($U110,'Tenant Analysis (Sortable)'!$D$7:$O$144,Y$1,FALSE))</f>
        <v>430863.42000000004</v>
      </c>
      <c r="Z110" s="323">
        <f>IF(Y110="","",+VLOOKUP($U110,'Tenant Analysis (Sortable)'!$D$7:$O$144,Z$1,FALSE))</f>
        <v>112753.96</v>
      </c>
      <c r="AA110" s="324">
        <f>IF(Y110="","",+VLOOKUP($U110,'Tenant Analysis (Sortable)'!$D$7:$O$144,AA$1,FALSE))</f>
        <v>2.0695318114419298E-2</v>
      </c>
      <c r="AB110" s="323">
        <f>IF(AA110="","",+VLOOKUP($U110,'Tenant Analysis (Sortable)'!$D$7:$O$144,AB$1,FALSE))</f>
        <v>5</v>
      </c>
      <c r="AC110" s="325"/>
      <c r="AD110" s="323">
        <f>IF($AB110="","",+VLOOKUP($U110,'Tenant Analysis (Sortable)'!$D$7:$O$144,AD$1,FALSE))</f>
        <v>87587.87</v>
      </c>
      <c r="AE110" s="323">
        <f>IF($AB110="","",+VLOOKUP($U110,'Tenant Analysis (Sortable)'!$D$7:$O$144,AE$1,FALSE))</f>
        <v>112753.96</v>
      </c>
      <c r="AF110" s="324">
        <f>IF(AE110="","",+VLOOKUP($U110,'Tenant Analysis (Sortable)'!$D$7:$O$144,AF$1,FALSE))</f>
        <v>0.2873239182548909</v>
      </c>
      <c r="AG110" s="323">
        <f>+IF(AF110="","",+VLOOKUP($U110,'Tenant Analysis (Sortable)'!$D$7:$P$144,AG$1,FALSE))</f>
        <v>2</v>
      </c>
    </row>
    <row r="111" spans="1:33">
      <c r="A111" s="245"/>
      <c r="B111" s="244"/>
      <c r="D111" s="205"/>
      <c r="E111" s="205"/>
      <c r="F111" s="360">
        <f>+$AD$4</f>
        <v>2020</v>
      </c>
      <c r="G111" s="360">
        <f>+$AE$4</f>
        <v>2021</v>
      </c>
      <c r="H111" s="361" t="s">
        <v>727</v>
      </c>
      <c r="I111" s="204"/>
      <c r="J111" s="204"/>
      <c r="K111" s="204"/>
      <c r="L111" s="204"/>
      <c r="M111" s="204"/>
      <c r="R111" s="213"/>
      <c r="S111" s="216" t="str">
        <f>IFERROR(IF(T111="","",INDEX('Tenant Analysis (Sortable)'!$B$7:$B$144,MATCH('Property Snapshots'!$U111,'Tenant Analysis (Sortable)'!$D$7:$D$144,0))),"CHECK")</f>
        <v>Decatur 215</v>
      </c>
      <c r="T111" s="215" t="str">
        <f>IFERROR(IF(U111="","",INDEX('Tenant Analysis (Sortable)'!$C$7:$C$144,MATCH('Property Snapshots'!$U111,'Tenant Analysis (Sortable)'!$D$7:$D$144,0))),"CHECK")</f>
        <v>Quick Serve Food</v>
      </c>
      <c r="U111" s="183" t="str">
        <v>Skillzmadd, Inc. dba Teriyaki Madness (t0132895)</v>
      </c>
      <c r="V111" s="323">
        <f>IF(U111="","",+VLOOKUP($U111,'Tenant Analysis (Sortable)'!$D$7:$O$144,V$1,FALSE))</f>
        <v>0</v>
      </c>
      <c r="W111" s="323">
        <f>IF(V111="","",+VLOOKUP($U111,'Tenant Analysis (Sortable)'!$D$7:$O$144,W$1,FALSE))</f>
        <v>1494918</v>
      </c>
      <c r="X111" s="323">
        <f>IF(W111="","",+VLOOKUP($U111,'Tenant Analysis (Sortable)'!$D$7:$O$144,X$1,FALSE))</f>
        <v>1318957.55</v>
      </c>
      <c r="Y111" s="323">
        <f>IF(X111="","",+VLOOKUP($U111,'Tenant Analysis (Sortable)'!$D$7:$O$144,Y$1,FALSE))</f>
        <v>1090030.7</v>
      </c>
      <c r="Z111" s="323">
        <f>IF(Y111="","",+VLOOKUP($U111,'Tenant Analysis (Sortable)'!$D$7:$O$144,Z$1,FALSE))</f>
        <v>211093</v>
      </c>
      <c r="AA111" s="324">
        <f>IF(Y111="","",+VLOOKUP($U111,'Tenant Analysis (Sortable)'!$D$7:$O$144,AA$1,FALSE))</f>
        <v>-0.17356650333439472</v>
      </c>
      <c r="AB111" s="323">
        <f>IF(AA111="","",+VLOOKUP($U111,'Tenant Analysis (Sortable)'!$D$7:$O$144,AB$1,FALSE))</f>
        <v>2</v>
      </c>
      <c r="AC111" s="325"/>
      <c r="AD111" s="323">
        <f>IF($AB111="","",+VLOOKUP($U111,'Tenant Analysis (Sortable)'!$D$7:$O$144,AD$1,FALSE))</f>
        <v>283063.7</v>
      </c>
      <c r="AE111" s="323">
        <f>IF($AB111="","",+VLOOKUP($U111,'Tenant Analysis (Sortable)'!$D$7:$O$144,AE$1,FALSE))</f>
        <v>211093</v>
      </c>
      <c r="AF111" s="324">
        <f>IF(AE111="","",+VLOOKUP($U111,'Tenant Analysis (Sortable)'!$D$7:$O$144,AF$1,FALSE))</f>
        <v>-0.25425619745661493</v>
      </c>
      <c r="AG111" s="323">
        <f>+IF(AF111="","",+VLOOKUP($U111,'Tenant Analysis (Sortable)'!$D$7:$P$144,AG$1,FALSE))</f>
        <v>1</v>
      </c>
    </row>
    <row r="112" spans="1:33" ht="16">
      <c r="A112" s="245"/>
      <c r="B112" s="244"/>
      <c r="D112" s="221"/>
      <c r="E112" s="221"/>
      <c r="F112" s="352" t="str">
        <f>+$AD$5</f>
        <v>Q1</v>
      </c>
      <c r="G112" s="352" t="str">
        <f>+$AE$5</f>
        <v>Q1</v>
      </c>
      <c r="H112" s="353" t="s">
        <v>733</v>
      </c>
      <c r="I112" s="220"/>
      <c r="J112" s="202" t="s">
        <v>796</v>
      </c>
      <c r="K112" s="220"/>
      <c r="L112" s="220"/>
      <c r="M112" s="220"/>
      <c r="R112" s="213"/>
      <c r="S112" s="216" t="str">
        <f>IFERROR(IF(T112="","",INDEX('Tenant Analysis (Sortable)'!$B$7:$B$144,MATCH('Property Snapshots'!$U112,'Tenant Analysis (Sortable)'!$D$7:$D$144,0))),"CHECK")</f>
        <v>Decatur 215</v>
      </c>
      <c r="T112" s="215" t="str">
        <f>IFERROR(IF(U112="","",INDEX('Tenant Analysis (Sortable)'!$C$7:$C$144,MATCH('Property Snapshots'!$U112,'Tenant Analysis (Sortable)'!$D$7:$D$144,0))),"CHECK")</f>
        <v>Quick Serve Food</v>
      </c>
      <c r="U112" s="183" t="str">
        <v>El Pollo Loco, Inc. #6108 (t0132899)</v>
      </c>
      <c r="V112" s="323">
        <f>IF(U112="","",+VLOOKUP($U112,'Tenant Analysis (Sortable)'!$D$7:$O$144,V$1,FALSE))</f>
        <v>0</v>
      </c>
      <c r="W112" s="323">
        <f>IF(V112="","",+VLOOKUP($U112,'Tenant Analysis (Sortable)'!$D$7:$O$144,W$1,FALSE))</f>
        <v>2045307.95</v>
      </c>
      <c r="X112" s="323">
        <f>IF(W112="","",+VLOOKUP($U112,'Tenant Analysis (Sortable)'!$D$7:$O$144,X$1,FALSE))</f>
        <v>2073643.52</v>
      </c>
      <c r="Y112" s="323">
        <f>IF(X112="","",+VLOOKUP($U112,'Tenant Analysis (Sortable)'!$D$7:$O$144,Y$1,FALSE))</f>
        <v>2260871.0699999998</v>
      </c>
      <c r="Z112" s="323">
        <f>IF(Y112="","",+VLOOKUP($U112,'Tenant Analysis (Sortable)'!$D$7:$O$144,Z$1,FALSE))</f>
        <v>0</v>
      </c>
      <c r="AA112" s="324">
        <f>IF(Y112="","",+VLOOKUP($U112,'Tenant Analysis (Sortable)'!$D$7:$O$144,AA$1,FALSE))</f>
        <v>9.0289168892442914E-2</v>
      </c>
      <c r="AB112" s="323">
        <f>IF(AA112="","",+VLOOKUP($U112,'Tenant Analysis (Sortable)'!$D$7:$O$144,AB$1,FALSE))</f>
        <v>7</v>
      </c>
      <c r="AC112" s="325"/>
      <c r="AD112" s="323">
        <f>IF($AB112="","",+VLOOKUP($U112,'Tenant Analysis (Sortable)'!$D$7:$O$144,AD$1,FALSE))</f>
        <v>0</v>
      </c>
      <c r="AE112" s="323">
        <f>IF($AB112="","",+VLOOKUP($U112,'Tenant Analysis (Sortable)'!$D$7:$O$144,AE$1,FALSE))</f>
        <v>0</v>
      </c>
      <c r="AF112" s="324">
        <f>IF(AE112="","",+VLOOKUP($U112,'Tenant Analysis (Sortable)'!$D$7:$O$144,AF$1,FALSE))</f>
        <v>99</v>
      </c>
      <c r="AG112" s="323">
        <f>+IF(AF112="","",+VLOOKUP($U112,'Tenant Analysis (Sortable)'!$D$7:$P$144,AG$1,FALSE))</f>
        <v>0</v>
      </c>
    </row>
    <row r="113" spans="1:33">
      <c r="A113" s="245" t="str">
        <f>+E106</f>
        <v>DECATUR 215</v>
      </c>
      <c r="B113" s="244"/>
      <c r="D113" s="181" t="s">
        <v>216</v>
      </c>
      <c r="F113" s="362">
        <f t="shared" ref="F113:G117" si="20">SUMIFS(AD$7:AD$486,$T$7:$T$486,$D113,$S$7:$S$486,$A113)</f>
        <v>23727.23</v>
      </c>
      <c r="G113" s="362">
        <f t="shared" si="20"/>
        <v>0</v>
      </c>
      <c r="H113" s="363">
        <f>IFERROR(IF(G113=0,0,(G113-F113)/F113),0)</f>
        <v>0</v>
      </c>
      <c r="I113" s="211"/>
      <c r="J113" s="402" t="s">
        <v>890</v>
      </c>
      <c r="K113" s="401"/>
      <c r="L113" s="401"/>
      <c r="M113" s="401"/>
      <c r="R113" s="213"/>
      <c r="S113" s="216" t="str">
        <f>IFERROR(IF(T113="","",INDEX('Tenant Analysis (Sortable)'!$B$7:$B$144,MATCH('Property Snapshots'!$U113,'Tenant Analysis (Sortable)'!$D$7:$D$144,0))),"CHECK")</f>
        <v>Decatur 215</v>
      </c>
      <c r="T113" s="215" t="str">
        <f>IFERROR(IF(U113="","",INDEX('Tenant Analysis (Sortable)'!$C$7:$C$144,MATCH('Property Snapshots'!$U113,'Tenant Analysis (Sortable)'!$D$7:$D$144,0))),"CHECK")</f>
        <v>Quick Serve Food</v>
      </c>
      <c r="U113" s="183" t="str">
        <v>Glencoe Properties, Inc. dba Burger King (t0132900)</v>
      </c>
      <c r="V113" s="323">
        <f>IF(U113="","",+VLOOKUP($U113,'Tenant Analysis (Sortable)'!$D$7:$O$144,V$1,FALSE))</f>
        <v>0</v>
      </c>
      <c r="W113" s="323">
        <f>IF(V113="","",+VLOOKUP($U113,'Tenant Analysis (Sortable)'!$D$7:$O$144,W$1,FALSE))</f>
        <v>1626993</v>
      </c>
      <c r="X113" s="323">
        <f>IF(W113="","",+VLOOKUP($U113,'Tenant Analysis (Sortable)'!$D$7:$O$144,X$1,FALSE))</f>
        <v>1890283.44</v>
      </c>
      <c r="Y113" s="323">
        <f>IF(X113="","",+VLOOKUP($U113,'Tenant Analysis (Sortable)'!$D$7:$O$144,Y$1,FALSE))</f>
        <v>1924414</v>
      </c>
      <c r="Z113" s="323">
        <f>IF(Y113="","",+VLOOKUP($U113,'Tenant Analysis (Sortable)'!$D$7:$O$144,Z$1,FALSE))</f>
        <v>0</v>
      </c>
      <c r="AA113" s="324">
        <f>IF(Y113="","",+VLOOKUP($U113,'Tenant Analysis (Sortable)'!$D$7:$O$144,AA$1,FALSE))</f>
        <v>1.8055789559263163E-2</v>
      </c>
      <c r="AB113" s="323">
        <f>IF(AA113="","",+VLOOKUP($U113,'Tenant Analysis (Sortable)'!$D$7:$O$144,AB$1,FALSE))</f>
        <v>4</v>
      </c>
      <c r="AC113" s="325"/>
      <c r="AD113" s="323">
        <f>IF($AB113="","",+VLOOKUP($U113,'Tenant Analysis (Sortable)'!$D$7:$O$144,AD$1,FALSE))</f>
        <v>0</v>
      </c>
      <c r="AE113" s="323">
        <f>IF($AB113="","",+VLOOKUP($U113,'Tenant Analysis (Sortable)'!$D$7:$O$144,AE$1,FALSE))</f>
        <v>0</v>
      </c>
      <c r="AF113" s="324">
        <f>IF(AE113="","",+VLOOKUP($U113,'Tenant Analysis (Sortable)'!$D$7:$O$144,AF$1,FALSE))</f>
        <v>99</v>
      </c>
      <c r="AG113" s="323">
        <f>+IF(AF113="","",+VLOOKUP($U113,'Tenant Analysis (Sortable)'!$D$7:$P$144,AG$1,FALSE))</f>
        <v>0</v>
      </c>
    </row>
    <row r="114" spans="1:33">
      <c r="A114" s="245" t="str">
        <f t="shared" ref="A114" si="21">+A113</f>
        <v>DECATUR 215</v>
      </c>
      <c r="B114" s="244"/>
      <c r="D114" s="181" t="s">
        <v>189</v>
      </c>
      <c r="F114" s="362">
        <f t="shared" si="20"/>
        <v>23978</v>
      </c>
      <c r="G114" s="362">
        <f t="shared" si="20"/>
        <v>88950</v>
      </c>
      <c r="H114" s="363">
        <f t="shared" ref="H114:H116" si="22">IFERROR(IF(G114=0,0,(G114-F114)/F114),0)</f>
        <v>2.7096505129702226</v>
      </c>
      <c r="I114" s="211"/>
      <c r="J114" s="401"/>
      <c r="K114" s="401"/>
      <c r="L114" s="401"/>
      <c r="M114" s="401"/>
      <c r="R114" s="213"/>
      <c r="S114" s="216" t="str">
        <f>IFERROR(IF(T114="","",INDEX('Tenant Analysis (Sortable)'!$B$7:$B$144,MATCH('Property Snapshots'!$U114,'Tenant Analysis (Sortable)'!$D$7:$D$144,0))),"CHECK")</f>
        <v/>
      </c>
      <c r="T114" s="215" t="str">
        <f>IFERROR(IF(U114="","",INDEX('Tenant Analysis (Sortable)'!$C$7:$C$144,MATCH('Property Snapshots'!$U114,'Tenant Analysis (Sortable)'!$D$7:$D$144,0))),"CHECK")</f>
        <v/>
      </c>
      <c r="U114" s="183"/>
      <c r="V114" s="323" t="str">
        <f>IF(U114="","",+VLOOKUP($U114,'Tenant Analysis (Sortable)'!$D$7:$O$144,V$1,FALSE))</f>
        <v/>
      </c>
      <c r="W114" s="323" t="str">
        <f>IF(V114="","",+VLOOKUP($U114,'Tenant Analysis (Sortable)'!$D$7:$O$144,W$1,FALSE))</f>
        <v/>
      </c>
      <c r="X114" s="323" t="str">
        <f>IF(W114="","",+VLOOKUP($U114,'Tenant Analysis (Sortable)'!$D$7:$O$144,X$1,FALSE))</f>
        <v/>
      </c>
      <c r="Y114" s="323" t="str">
        <f>IF(X114="","",+VLOOKUP($U114,'Tenant Analysis (Sortable)'!$D$7:$O$144,Y$1,FALSE))</f>
        <v/>
      </c>
      <c r="Z114" s="323" t="str">
        <f>IF(Y114="","",+VLOOKUP($U114,'Tenant Analysis (Sortable)'!$D$7:$O$144,Z$1,FALSE))</f>
        <v/>
      </c>
      <c r="AA114" s="324" t="str">
        <f>IF(Y114="","",+VLOOKUP($U114,'Tenant Analysis (Sortable)'!$D$7:$O$144,AA$1,FALSE))</f>
        <v/>
      </c>
      <c r="AB114" s="323" t="str">
        <f>IF(AA114="","",+VLOOKUP($U114,'Tenant Analysis (Sortable)'!$D$7:$O$144,AB$1,FALSE))</f>
        <v/>
      </c>
      <c r="AC114" s="325"/>
      <c r="AD114" s="323" t="str">
        <f>IF($AB114="","",+VLOOKUP($U114,'Tenant Analysis (Sortable)'!$D$7:$O$144,AD$1,FALSE))</f>
        <v/>
      </c>
      <c r="AE114" s="323" t="str">
        <f>IF($AB114="","",+VLOOKUP($U114,'Tenant Analysis (Sortable)'!$D$7:$O$144,AE$1,FALSE))</f>
        <v/>
      </c>
      <c r="AF114" s="324" t="str">
        <f>IF(AE114="","",+VLOOKUP($U114,'Tenant Analysis (Sortable)'!$D$7:$O$144,AF$1,FALSE))</f>
        <v/>
      </c>
      <c r="AG114" s="323" t="str">
        <f>+IF(AF114="","",+VLOOKUP($U114,'Tenant Analysis (Sortable)'!$D$7:$P$144,AG$1,FALSE))</f>
        <v/>
      </c>
    </row>
    <row r="115" spans="1:33">
      <c r="A115" s="245" t="str">
        <f>+A114</f>
        <v>DECATUR 215</v>
      </c>
      <c r="B115" s="244"/>
      <c r="D115" s="181" t="s">
        <v>193</v>
      </c>
      <c r="F115" s="362">
        <f t="shared" si="20"/>
        <v>283063.7</v>
      </c>
      <c r="G115" s="362">
        <f t="shared" si="20"/>
        <v>211093</v>
      </c>
      <c r="H115" s="363">
        <f t="shared" si="22"/>
        <v>-0.25425619745661493</v>
      </c>
      <c r="I115" s="211"/>
      <c r="J115" s="401"/>
      <c r="K115" s="401"/>
      <c r="L115" s="401"/>
      <c r="M115" s="401"/>
      <c r="R115" s="213"/>
      <c r="S115" s="216" t="str">
        <f>IFERROR(IF(T115="","",INDEX('Tenant Analysis (Sortable)'!$B$7:$B$144,MATCH('Property Snapshots'!$U115,'Tenant Analysis (Sortable)'!$D$7:$D$144,0))),"CHECK")</f>
        <v/>
      </c>
      <c r="T115" s="215" t="str">
        <f>IFERROR(IF(U115="","",INDEX('Tenant Analysis (Sortable)'!$C$7:$C$144,MATCH('Property Snapshots'!$U115,'Tenant Analysis (Sortable)'!$D$7:$D$144,0))),"CHECK")</f>
        <v/>
      </c>
      <c r="U115" s="183"/>
      <c r="V115" s="323" t="str">
        <f>IF(U115="","",+VLOOKUP($U115,'Tenant Analysis (Sortable)'!$D$7:$O$144,V$1,FALSE))</f>
        <v/>
      </c>
      <c r="W115" s="323" t="str">
        <f>IF(V115="","",+VLOOKUP($U115,'Tenant Analysis (Sortable)'!$D$7:$O$144,W$1,FALSE))</f>
        <v/>
      </c>
      <c r="X115" s="323" t="str">
        <f>IF(W115="","",+VLOOKUP($U115,'Tenant Analysis (Sortable)'!$D$7:$O$144,X$1,FALSE))</f>
        <v/>
      </c>
      <c r="Y115" s="323" t="str">
        <f>IF(X115="","",+VLOOKUP($U115,'Tenant Analysis (Sortable)'!$D$7:$O$144,Y$1,FALSE))</f>
        <v/>
      </c>
      <c r="Z115" s="323" t="str">
        <f>IF(Y115="","",+VLOOKUP($U115,'Tenant Analysis (Sortable)'!$D$7:$O$144,Z$1,FALSE))</f>
        <v/>
      </c>
      <c r="AA115" s="324" t="str">
        <f>IF(Y115="","",+VLOOKUP($U115,'Tenant Analysis (Sortable)'!$D$7:$O$144,AA$1,FALSE))</f>
        <v/>
      </c>
      <c r="AB115" s="323" t="str">
        <f>IF(AA115="","",+VLOOKUP($U115,'Tenant Analysis (Sortable)'!$D$7:$O$144,AB$1,FALSE))</f>
        <v/>
      </c>
      <c r="AC115" s="325"/>
      <c r="AD115" s="323" t="str">
        <f>IF($AB115="","",+VLOOKUP($U115,'Tenant Analysis (Sortable)'!$D$7:$O$144,AD$1,FALSE))</f>
        <v/>
      </c>
      <c r="AE115" s="323" t="str">
        <f>IF($AB115="","",+VLOOKUP($U115,'Tenant Analysis (Sortable)'!$D$7:$O$144,AE$1,FALSE))</f>
        <v/>
      </c>
      <c r="AF115" s="324" t="str">
        <f>IF(AE115="","",+VLOOKUP($U115,'Tenant Analysis (Sortable)'!$D$7:$O$144,AF$1,FALSE))</f>
        <v/>
      </c>
      <c r="AG115" s="323" t="str">
        <f>+IF(AF115="","",+VLOOKUP($U115,'Tenant Analysis (Sortable)'!$D$7:$P$144,AG$1,FALSE))</f>
        <v/>
      </c>
    </row>
    <row r="116" spans="1:33">
      <c r="A116" s="245" t="str">
        <f>+A115</f>
        <v>DECATUR 215</v>
      </c>
      <c r="B116" s="244"/>
      <c r="D116" s="181" t="s">
        <v>223</v>
      </c>
      <c r="F116" s="362">
        <f t="shared" si="20"/>
        <v>149563</v>
      </c>
      <c r="G116" s="362">
        <f t="shared" si="20"/>
        <v>195530</v>
      </c>
      <c r="H116" s="363">
        <f t="shared" si="22"/>
        <v>0.30734205652467522</v>
      </c>
      <c r="I116" s="211"/>
      <c r="J116" s="401"/>
      <c r="K116" s="401"/>
      <c r="L116" s="401"/>
      <c r="M116" s="401"/>
      <c r="R116" s="213"/>
      <c r="S116" s="216" t="str">
        <f>IFERROR(IF(T116="","",INDEX('Tenant Analysis (Sortable)'!$B$7:$B$144,MATCH('Property Snapshots'!$U116,'Tenant Analysis (Sortable)'!$D$7:$D$144,0))),"CHECK")</f>
        <v/>
      </c>
      <c r="T116" s="215" t="str">
        <f>IFERROR(IF(U116="","",INDEX('Tenant Analysis (Sortable)'!$C$7:$C$144,MATCH('Property Snapshots'!$U116,'Tenant Analysis (Sortable)'!$D$7:$D$144,0))),"CHECK")</f>
        <v/>
      </c>
      <c r="U116" s="183"/>
      <c r="V116" s="323" t="str">
        <f>IF(U116="","",+VLOOKUP($U116,'Tenant Analysis (Sortable)'!$D$7:$O$144,V$1,FALSE))</f>
        <v/>
      </c>
      <c r="W116" s="323" t="str">
        <f>IF(V116="","",+VLOOKUP($U116,'Tenant Analysis (Sortable)'!$D$7:$O$144,W$1,FALSE))</f>
        <v/>
      </c>
      <c r="X116" s="323" t="str">
        <f>IF(W116="","",+VLOOKUP($U116,'Tenant Analysis (Sortable)'!$D$7:$O$144,X$1,FALSE))</f>
        <v/>
      </c>
      <c r="Y116" s="323" t="str">
        <f>IF(X116="","",+VLOOKUP($U116,'Tenant Analysis (Sortable)'!$D$7:$O$144,Y$1,FALSE))</f>
        <v/>
      </c>
      <c r="Z116" s="323" t="str">
        <f>IF(Y116="","",+VLOOKUP($U116,'Tenant Analysis (Sortable)'!$D$7:$O$144,Z$1,FALSE))</f>
        <v/>
      </c>
      <c r="AA116" s="324" t="str">
        <f>IF(Y116="","",+VLOOKUP($U116,'Tenant Analysis (Sortable)'!$D$7:$O$144,AA$1,FALSE))</f>
        <v/>
      </c>
      <c r="AB116" s="323" t="str">
        <f>IF(AA116="","",+VLOOKUP($U116,'Tenant Analysis (Sortable)'!$D$7:$O$144,AB$1,FALSE))</f>
        <v/>
      </c>
      <c r="AC116" s="325"/>
      <c r="AD116" s="323" t="str">
        <f>IF($AB116="","",+VLOOKUP($U116,'Tenant Analysis (Sortable)'!$D$7:$O$144,AD$1,FALSE))</f>
        <v/>
      </c>
      <c r="AE116" s="323" t="str">
        <f>IF($AB116="","",+VLOOKUP($U116,'Tenant Analysis (Sortable)'!$D$7:$O$144,AE$1,FALSE))</f>
        <v/>
      </c>
      <c r="AF116" s="324" t="str">
        <f>IF(AE116="","",+VLOOKUP($U116,'Tenant Analysis (Sortable)'!$D$7:$O$144,AF$1,FALSE))</f>
        <v/>
      </c>
      <c r="AG116" s="323" t="str">
        <f>+IF(AF116="","",+VLOOKUP($U116,'Tenant Analysis (Sortable)'!$D$7:$P$144,AG$1,FALSE))</f>
        <v/>
      </c>
    </row>
    <row r="117" spans="1:33">
      <c r="A117" s="245" t="str">
        <f>+A116</f>
        <v>DECATUR 215</v>
      </c>
      <c r="B117" s="244"/>
      <c r="D117" s="181" t="s">
        <v>728</v>
      </c>
      <c r="F117" s="362">
        <f t="shared" si="20"/>
        <v>87587.87</v>
      </c>
      <c r="G117" s="362">
        <f t="shared" si="20"/>
        <v>112753.96</v>
      </c>
      <c r="H117" s="363">
        <f t="shared" ref="H117" si="23">IFERROR(IF(G117=0,0,(G117-F117)/F117),0)</f>
        <v>0.2873239182548909</v>
      </c>
      <c r="I117" s="211"/>
      <c r="J117" s="401"/>
      <c r="K117" s="401"/>
      <c r="L117" s="401"/>
      <c r="M117" s="401"/>
      <c r="R117" s="213"/>
      <c r="S117" s="216" t="str">
        <f>IFERROR(IF(T117="","",INDEX('Tenant Analysis (Sortable)'!$B$7:$B$144,MATCH('Property Snapshots'!$U117,'Tenant Analysis (Sortable)'!$D$7:$D$144,0))),"CHECK")</f>
        <v/>
      </c>
      <c r="T117" s="215" t="str">
        <f>IFERROR(IF(U117="","",INDEX('Tenant Analysis (Sortable)'!$C$7:$C$144,MATCH('Property Snapshots'!$U117,'Tenant Analysis (Sortable)'!$D$7:$D$144,0))),"CHECK")</f>
        <v/>
      </c>
      <c r="U117" s="183"/>
      <c r="V117" s="323" t="str">
        <f>IF(U117="","",+VLOOKUP($U117,'Tenant Analysis (Sortable)'!$D$7:$O$144,V$1,FALSE))</f>
        <v/>
      </c>
      <c r="W117" s="323" t="str">
        <f>IF(V117="","",+VLOOKUP($U117,'Tenant Analysis (Sortable)'!$D$7:$O$144,W$1,FALSE))</f>
        <v/>
      </c>
      <c r="X117" s="323" t="str">
        <f>IF(W117="","",+VLOOKUP($U117,'Tenant Analysis (Sortable)'!$D$7:$O$144,X$1,FALSE))</f>
        <v/>
      </c>
      <c r="Y117" s="323" t="str">
        <f>IF(X117="","",+VLOOKUP($U117,'Tenant Analysis (Sortable)'!$D$7:$O$144,Y$1,FALSE))</f>
        <v/>
      </c>
      <c r="Z117" s="323" t="str">
        <f>IF(Y117="","",+VLOOKUP($U117,'Tenant Analysis (Sortable)'!$D$7:$O$144,Z$1,FALSE))</f>
        <v/>
      </c>
      <c r="AA117" s="324" t="str">
        <f>IF(Y117="","",+VLOOKUP($U117,'Tenant Analysis (Sortable)'!$D$7:$O$144,AA$1,FALSE))</f>
        <v/>
      </c>
      <c r="AB117" s="323" t="str">
        <f>IF(AA117="","",+VLOOKUP($U117,'Tenant Analysis (Sortable)'!$D$7:$O$144,AB$1,FALSE))</f>
        <v/>
      </c>
      <c r="AC117" s="325"/>
      <c r="AD117" s="323" t="str">
        <f>IF($AB117="","",+VLOOKUP($U117,'Tenant Analysis (Sortable)'!$D$7:$O$144,AD$1,FALSE))</f>
        <v/>
      </c>
      <c r="AE117" s="323" t="str">
        <f>IF($AB117="","",+VLOOKUP($U117,'Tenant Analysis (Sortable)'!$D$7:$O$144,AE$1,FALSE))</f>
        <v/>
      </c>
      <c r="AF117" s="324" t="str">
        <f>IF(AE117="","",+VLOOKUP($U117,'Tenant Analysis (Sortable)'!$D$7:$O$144,AF$1,FALSE))</f>
        <v/>
      </c>
      <c r="AG117" s="323" t="str">
        <f>+IF(AF117="","",+VLOOKUP($U117,'Tenant Analysis (Sortable)'!$D$7:$P$144,AG$1,FALSE))</f>
        <v/>
      </c>
    </row>
    <row r="118" spans="1:33">
      <c r="A118" s="245"/>
      <c r="B118" s="244"/>
      <c r="D118" s="180"/>
      <c r="F118" s="356"/>
      <c r="G118" s="356"/>
      <c r="H118" s="380"/>
      <c r="I118" s="211"/>
      <c r="J118" s="401"/>
      <c r="K118" s="401"/>
      <c r="L118" s="401"/>
      <c r="M118" s="401"/>
      <c r="R118" s="213"/>
      <c r="S118" s="216" t="str">
        <f>IFERROR(IF(T118="","",INDEX('Tenant Analysis (Sortable)'!$B$7:$B$144,MATCH('Property Snapshots'!$U118,'Tenant Analysis (Sortable)'!$D$7:$D$144,0))),"CHECK")</f>
        <v/>
      </c>
      <c r="T118" s="215" t="str">
        <f>IFERROR(IF(U118="","",INDEX('Tenant Analysis (Sortable)'!$C$7:$C$144,MATCH('Property Snapshots'!$U118,'Tenant Analysis (Sortable)'!$D$7:$D$144,0))),"CHECK")</f>
        <v/>
      </c>
      <c r="U118" s="183"/>
      <c r="V118" s="323" t="str">
        <f>IF(U118="","",+VLOOKUP($U118,'Tenant Analysis (Sortable)'!$D$7:$O$144,V$1,FALSE))</f>
        <v/>
      </c>
      <c r="W118" s="323" t="str">
        <f>IF(V118="","",+VLOOKUP($U118,'Tenant Analysis (Sortable)'!$D$7:$O$144,W$1,FALSE))</f>
        <v/>
      </c>
      <c r="X118" s="323" t="str">
        <f>IF(W118="","",+VLOOKUP($U118,'Tenant Analysis (Sortable)'!$D$7:$O$144,X$1,FALSE))</f>
        <v/>
      </c>
      <c r="Y118" s="323" t="str">
        <f>IF(X118="","",+VLOOKUP($U118,'Tenant Analysis (Sortable)'!$D$7:$O$144,Y$1,FALSE))</f>
        <v/>
      </c>
      <c r="Z118" s="323" t="str">
        <f>IF(Y118="","",+VLOOKUP($U118,'Tenant Analysis (Sortable)'!$D$7:$O$144,Z$1,FALSE))</f>
        <v/>
      </c>
      <c r="AA118" s="324" t="str">
        <f>IF(Y118="","",+VLOOKUP($U118,'Tenant Analysis (Sortable)'!$D$7:$O$144,AA$1,FALSE))</f>
        <v/>
      </c>
      <c r="AB118" s="323" t="str">
        <f>IF(AA118="","",+VLOOKUP($U118,'Tenant Analysis (Sortable)'!$D$7:$O$144,AB$1,FALSE))</f>
        <v/>
      </c>
      <c r="AC118" s="325"/>
      <c r="AD118" s="323" t="str">
        <f>IF($AB118="","",+VLOOKUP($U118,'Tenant Analysis (Sortable)'!$D$7:$O$144,AD$1,FALSE))</f>
        <v/>
      </c>
      <c r="AE118" s="323" t="str">
        <f>IF($AB118="","",+VLOOKUP($U118,'Tenant Analysis (Sortable)'!$D$7:$O$144,AE$1,FALSE))</f>
        <v/>
      </c>
      <c r="AF118" s="324" t="str">
        <f>IF(AE118="","",+VLOOKUP($U118,'Tenant Analysis (Sortable)'!$D$7:$O$144,AF$1,FALSE))</f>
        <v/>
      </c>
      <c r="AG118" s="323" t="str">
        <f>+IF(AF118="","",+VLOOKUP($U118,'Tenant Analysis (Sortable)'!$D$7:$P$144,AG$1,FALSE))</f>
        <v/>
      </c>
    </row>
    <row r="119" spans="1:33">
      <c r="A119" s="245"/>
      <c r="B119" s="244"/>
      <c r="D119" s="180"/>
      <c r="F119" s="356"/>
      <c r="G119" s="356"/>
      <c r="H119" s="357"/>
      <c r="I119" s="211"/>
      <c r="J119" s="401"/>
      <c r="K119" s="401"/>
      <c r="L119" s="401"/>
      <c r="M119" s="401"/>
      <c r="R119" s="213"/>
      <c r="S119" s="216" t="str">
        <f>IFERROR(IF(T119="","",INDEX('Tenant Analysis (Sortable)'!$B$7:$B$144,MATCH('Property Snapshots'!$U119,'Tenant Analysis (Sortable)'!$D$7:$D$144,0))),"CHECK")</f>
        <v/>
      </c>
      <c r="T119" s="215" t="str">
        <f>IFERROR(IF(U119="","",INDEX('Tenant Analysis (Sortable)'!$C$7:$C$144,MATCH('Property Snapshots'!$U119,'Tenant Analysis (Sortable)'!$D$7:$D$144,0))),"CHECK")</f>
        <v/>
      </c>
      <c r="U119" s="183"/>
      <c r="V119" s="323" t="str">
        <f>IF(U119="","",+VLOOKUP($U119,'Tenant Analysis (Sortable)'!$D$7:$O$144,V$1,FALSE))</f>
        <v/>
      </c>
      <c r="W119" s="323" t="str">
        <f>IF(V119="","",+VLOOKUP($U119,'Tenant Analysis (Sortable)'!$D$7:$O$144,W$1,FALSE))</f>
        <v/>
      </c>
      <c r="X119" s="323" t="str">
        <f>IF(W119="","",+VLOOKUP($U119,'Tenant Analysis (Sortable)'!$D$7:$O$144,X$1,FALSE))</f>
        <v/>
      </c>
      <c r="Y119" s="323" t="str">
        <f>IF(X119="","",+VLOOKUP($U119,'Tenant Analysis (Sortable)'!$D$7:$O$144,Y$1,FALSE))</f>
        <v/>
      </c>
      <c r="Z119" s="323" t="str">
        <f>IF(Y119="","",+VLOOKUP($U119,'Tenant Analysis (Sortable)'!$D$7:$O$144,Z$1,FALSE))</f>
        <v/>
      </c>
      <c r="AA119" s="324" t="str">
        <f>IF(Y119="","",+VLOOKUP($U119,'Tenant Analysis (Sortable)'!$D$7:$O$144,AA$1,FALSE))</f>
        <v/>
      </c>
      <c r="AB119" s="323" t="str">
        <f>IF(AA119="","",+VLOOKUP($U119,'Tenant Analysis (Sortable)'!$D$7:$O$144,AB$1,FALSE))</f>
        <v/>
      </c>
      <c r="AC119" s="325"/>
      <c r="AD119" s="323" t="str">
        <f>IF($AB119="","",+VLOOKUP($U119,'Tenant Analysis (Sortable)'!$D$7:$O$144,AD$1,FALSE))</f>
        <v/>
      </c>
      <c r="AE119" s="323" t="str">
        <f>IF($AB119="","",+VLOOKUP($U119,'Tenant Analysis (Sortable)'!$D$7:$O$144,AE$1,FALSE))</f>
        <v/>
      </c>
      <c r="AF119" s="324" t="str">
        <f>IF(AE119="","",+VLOOKUP($U119,'Tenant Analysis (Sortable)'!$D$7:$O$144,AF$1,FALSE))</f>
        <v/>
      </c>
      <c r="AG119" s="323" t="str">
        <f>+IF(AF119="","",+VLOOKUP($U119,'Tenant Analysis (Sortable)'!$D$7:$P$144,AG$1,FALSE))</f>
        <v/>
      </c>
    </row>
    <row r="120" spans="1:33">
      <c r="A120" s="245"/>
      <c r="B120" s="244"/>
      <c r="D120" s="180"/>
      <c r="F120" s="356"/>
      <c r="G120" s="356"/>
      <c r="H120" s="357"/>
      <c r="I120" s="211"/>
      <c r="J120" s="401"/>
      <c r="K120" s="401"/>
      <c r="L120" s="401"/>
      <c r="M120" s="401"/>
      <c r="R120" s="213"/>
      <c r="S120" s="216" t="str">
        <f>IFERROR(IF(T120="","",INDEX('Tenant Analysis (Sortable)'!$B$7:$B$144,MATCH('Property Snapshots'!$U120,'Tenant Analysis (Sortable)'!$D$7:$D$144,0))),"CHECK")</f>
        <v/>
      </c>
      <c r="T120" s="215" t="str">
        <f>IFERROR(IF(U120="","",INDEX('Tenant Analysis (Sortable)'!$C$7:$C$144,MATCH('Property Snapshots'!$U120,'Tenant Analysis (Sortable)'!$D$7:$D$144,0))),"CHECK")</f>
        <v/>
      </c>
      <c r="U120" s="183"/>
      <c r="V120" s="323" t="str">
        <f>IF(U120="","",+VLOOKUP($U120,'Tenant Analysis (Sortable)'!$D$7:$O$144,V$1,FALSE))</f>
        <v/>
      </c>
      <c r="W120" s="323" t="str">
        <f>IF(V120="","",+VLOOKUP($U120,'Tenant Analysis (Sortable)'!$D$7:$O$144,W$1,FALSE))</f>
        <v/>
      </c>
      <c r="X120" s="323" t="str">
        <f>IF(W120="","",+VLOOKUP($U120,'Tenant Analysis (Sortable)'!$D$7:$O$144,X$1,FALSE))</f>
        <v/>
      </c>
      <c r="Y120" s="323" t="str">
        <f>IF(X120="","",+VLOOKUP($U120,'Tenant Analysis (Sortable)'!$D$7:$O$144,Y$1,FALSE))</f>
        <v/>
      </c>
      <c r="Z120" s="323" t="str">
        <f>IF(Y120="","",+VLOOKUP($U120,'Tenant Analysis (Sortable)'!$D$7:$O$144,Z$1,FALSE))</f>
        <v/>
      </c>
      <c r="AA120" s="324" t="str">
        <f>IF(Y120="","",+VLOOKUP($U120,'Tenant Analysis (Sortable)'!$D$7:$O$144,AA$1,FALSE))</f>
        <v/>
      </c>
      <c r="AB120" s="323" t="str">
        <f>IF(AA120="","",+VLOOKUP($U120,'Tenant Analysis (Sortable)'!$D$7:$O$144,AB$1,FALSE))</f>
        <v/>
      </c>
      <c r="AC120" s="325"/>
      <c r="AD120" s="323" t="str">
        <f>IF($AB120="","",+VLOOKUP($U120,'Tenant Analysis (Sortable)'!$D$7:$O$144,AD$1,FALSE))</f>
        <v/>
      </c>
      <c r="AE120" s="323" t="str">
        <f>IF($AB120="","",+VLOOKUP($U120,'Tenant Analysis (Sortable)'!$D$7:$O$144,AE$1,FALSE))</f>
        <v/>
      </c>
      <c r="AF120" s="324" t="str">
        <f>IF(AE120="","",+VLOOKUP($U120,'Tenant Analysis (Sortable)'!$D$7:$O$144,AF$1,FALSE))</f>
        <v/>
      </c>
      <c r="AG120" s="323" t="str">
        <f>+IF(AF120="","",+VLOOKUP($U120,'Tenant Analysis (Sortable)'!$D$7:$P$144,AG$1,FALSE))</f>
        <v/>
      </c>
    </row>
    <row r="121" spans="1:33">
      <c r="A121" s="245"/>
      <c r="B121" s="244"/>
      <c r="D121" s="170"/>
      <c r="E121" s="170"/>
      <c r="F121" s="356"/>
      <c r="G121" s="356"/>
      <c r="H121" s="357"/>
      <c r="I121" s="211"/>
      <c r="J121" s="401"/>
      <c r="K121" s="401"/>
      <c r="L121" s="401"/>
      <c r="M121" s="401"/>
      <c r="R121" s="213"/>
      <c r="S121" s="216" t="str">
        <f>IFERROR(IF(T121="","",INDEX('Tenant Analysis (Sortable)'!$B$7:$B$144,MATCH('Property Snapshots'!$U121,'Tenant Analysis (Sortable)'!$D$7:$D$144,0))),"CHECK")</f>
        <v/>
      </c>
      <c r="T121" s="215" t="str">
        <f>IFERROR(IF(U121="","",INDEX('Tenant Analysis (Sortable)'!$C$7:$C$144,MATCH('Property Snapshots'!$U121,'Tenant Analysis (Sortable)'!$D$7:$D$144,0))),"CHECK")</f>
        <v/>
      </c>
      <c r="U121" s="183"/>
      <c r="V121" s="323" t="str">
        <f>IF(U121="","",+VLOOKUP($U121,'Tenant Analysis (Sortable)'!$D$7:$O$144,V$1,FALSE))</f>
        <v/>
      </c>
      <c r="W121" s="323" t="str">
        <f>IF(V121="","",+VLOOKUP($U121,'Tenant Analysis (Sortable)'!$D$7:$O$144,W$1,FALSE))</f>
        <v/>
      </c>
      <c r="X121" s="323" t="str">
        <f>IF(W121="","",+VLOOKUP($U121,'Tenant Analysis (Sortable)'!$D$7:$O$144,X$1,FALSE))</f>
        <v/>
      </c>
      <c r="Y121" s="323" t="str">
        <f>IF(X121="","",+VLOOKUP($U121,'Tenant Analysis (Sortable)'!$D$7:$O$144,Y$1,FALSE))</f>
        <v/>
      </c>
      <c r="Z121" s="323" t="str">
        <f>IF(Y121="","",+VLOOKUP($U121,'Tenant Analysis (Sortable)'!$D$7:$O$144,Z$1,FALSE))</f>
        <v/>
      </c>
      <c r="AA121" s="324" t="str">
        <f>IF(Y121="","",+VLOOKUP($U121,'Tenant Analysis (Sortable)'!$D$7:$O$144,AA$1,FALSE))</f>
        <v/>
      </c>
      <c r="AB121" s="323" t="str">
        <f>IF(AA121="","",+VLOOKUP($U121,'Tenant Analysis (Sortable)'!$D$7:$O$144,AB$1,FALSE))</f>
        <v/>
      </c>
      <c r="AC121" s="325"/>
      <c r="AD121" s="323" t="str">
        <f>IF($AB121="","",+VLOOKUP($U121,'Tenant Analysis (Sortable)'!$D$7:$O$144,AD$1,FALSE))</f>
        <v/>
      </c>
      <c r="AE121" s="323" t="str">
        <f>IF($AB121="","",+VLOOKUP($U121,'Tenant Analysis (Sortable)'!$D$7:$O$144,AE$1,FALSE))</f>
        <v/>
      </c>
      <c r="AF121" s="324" t="str">
        <f>IF(AE121="","",+VLOOKUP($U121,'Tenant Analysis (Sortable)'!$D$7:$O$144,AF$1,FALSE))</f>
        <v/>
      </c>
      <c r="AG121" s="323" t="str">
        <f>+IF(AF121="","",+VLOOKUP($U121,'Tenant Analysis (Sortable)'!$D$7:$P$144,AG$1,FALSE))</f>
        <v/>
      </c>
    </row>
    <row r="122" spans="1:33" ht="206.75" customHeight="1">
      <c r="A122" s="245"/>
      <c r="B122" s="244"/>
      <c r="D122" s="170"/>
      <c r="E122" s="170"/>
      <c r="F122" s="356"/>
      <c r="G122" s="356"/>
      <c r="H122" s="357"/>
      <c r="I122" s="211"/>
      <c r="J122" s="401"/>
      <c r="K122" s="401"/>
      <c r="L122" s="401"/>
      <c r="M122" s="401"/>
      <c r="R122" s="213"/>
      <c r="S122" s="216" t="str">
        <f>IFERROR(IF(T122="","",INDEX('Tenant Analysis (Sortable)'!$B$7:$B$144,MATCH('Property Snapshots'!$U122,'Tenant Analysis (Sortable)'!$D$7:$D$144,0))),"CHECK")</f>
        <v/>
      </c>
      <c r="T122" s="215" t="str">
        <f>IFERROR(IF(U122="","",INDEX('Tenant Analysis (Sortable)'!$C$7:$C$144,MATCH('Property Snapshots'!$U122,'Tenant Analysis (Sortable)'!$D$7:$D$144,0))),"CHECK")</f>
        <v/>
      </c>
      <c r="U122" s="183"/>
      <c r="V122" s="323" t="str">
        <f>IF(U122="","",+VLOOKUP($U122,'Tenant Analysis (Sortable)'!$D$7:$O$144,V$1,FALSE))</f>
        <v/>
      </c>
      <c r="W122" s="323" t="str">
        <f>IF(V122="","",+VLOOKUP($U122,'Tenant Analysis (Sortable)'!$D$7:$O$144,W$1,FALSE))</f>
        <v/>
      </c>
      <c r="X122" s="323" t="str">
        <f>IF(W122="","",+VLOOKUP($U122,'Tenant Analysis (Sortable)'!$D$7:$O$144,X$1,FALSE))</f>
        <v/>
      </c>
      <c r="Y122" s="323" t="str">
        <f>IF(X122="","",+VLOOKUP($U122,'Tenant Analysis (Sortable)'!$D$7:$O$144,Y$1,FALSE))</f>
        <v/>
      </c>
      <c r="Z122" s="323" t="str">
        <f>IF(Y122="","",+VLOOKUP($U122,'Tenant Analysis (Sortable)'!$D$7:$O$144,Z$1,FALSE))</f>
        <v/>
      </c>
      <c r="AA122" s="324" t="str">
        <f>IF(Y122="","",+VLOOKUP($U122,'Tenant Analysis (Sortable)'!$D$7:$O$144,AA$1,FALSE))</f>
        <v/>
      </c>
      <c r="AB122" s="323" t="str">
        <f>IF(AA122="","",+VLOOKUP($U122,'Tenant Analysis (Sortable)'!$D$7:$O$144,AB$1,FALSE))</f>
        <v/>
      </c>
      <c r="AC122" s="325"/>
      <c r="AD122" s="323" t="str">
        <f>IF($AB122="","",+VLOOKUP($U122,'Tenant Analysis (Sortable)'!$D$7:$O$144,AD$1,FALSE))</f>
        <v/>
      </c>
      <c r="AE122" s="323" t="str">
        <f>IF($AB122="","",+VLOOKUP($U122,'Tenant Analysis (Sortable)'!$D$7:$O$144,AE$1,FALSE))</f>
        <v/>
      </c>
      <c r="AF122" s="324" t="str">
        <f>IF(AE122="","",+VLOOKUP($U122,'Tenant Analysis (Sortable)'!$D$7:$O$144,AF$1,FALSE))</f>
        <v/>
      </c>
      <c r="AG122" s="323" t="str">
        <f>+IF(AF122="","",+VLOOKUP($U122,'Tenant Analysis (Sortable)'!$D$7:$P$144,AG$1,FALSE))</f>
        <v/>
      </c>
    </row>
    <row r="123" spans="1:33">
      <c r="A123" s="245"/>
      <c r="B123" s="244"/>
      <c r="C123" s="208"/>
      <c r="D123" s="344" t="str">
        <f>"Top 3 tenants w/significant changes ("&amp;TEXT($AD$5,"")&amp;TEXT($AD$3," yyyy")&amp; " vs. "&amp;TEXT($AE$5,"")&amp;TEXT($AE$3," yyyy)")</f>
        <v>Top 3 tenants w/significant changes (Q1 2020 vs. Q1 2021)</v>
      </c>
      <c r="E123" s="227"/>
      <c r="F123" s="350"/>
      <c r="G123" s="350"/>
      <c r="H123" s="351"/>
      <c r="I123" s="227"/>
      <c r="J123" s="227"/>
      <c r="K123" s="227"/>
      <c r="L123" s="319"/>
      <c r="M123" s="319"/>
      <c r="N123" s="170"/>
      <c r="O123" s="170"/>
      <c r="P123" s="170"/>
      <c r="Q123" s="170"/>
      <c r="R123" s="213"/>
      <c r="S123" s="216" t="str">
        <f>IFERROR(IF(T123="","",INDEX('Tenant Analysis (Sortable)'!$B$7:$B$144,MATCH('Property Snapshots'!$U123,'Tenant Analysis (Sortable)'!$D$7:$D$144,0))),"CHECK")</f>
        <v/>
      </c>
      <c r="T123" s="215" t="str">
        <f>IFERROR(IF(U123="","",INDEX('Tenant Analysis (Sortable)'!$C$7:$C$144,MATCH('Property Snapshots'!$U123,'Tenant Analysis (Sortable)'!$D$7:$D$144,0))),"CHECK")</f>
        <v/>
      </c>
      <c r="V123" s="323" t="str">
        <f>IF(U123="","",+VLOOKUP($U123,'Tenant Analysis (Sortable)'!$D$7:$O$144,V$1,FALSE))</f>
        <v/>
      </c>
      <c r="W123" s="323" t="str">
        <f>IF(V123="","",+VLOOKUP($U123,'Tenant Analysis (Sortable)'!$D$7:$O$144,W$1,FALSE))</f>
        <v/>
      </c>
      <c r="X123" s="323" t="str">
        <f>IF(W123="","",+VLOOKUP($U123,'Tenant Analysis (Sortable)'!$D$7:$O$144,X$1,FALSE))</f>
        <v/>
      </c>
      <c r="Y123" s="323" t="str">
        <f>IF(X123="","",+VLOOKUP($U123,'Tenant Analysis (Sortable)'!$D$7:$O$144,Y$1,FALSE))</f>
        <v/>
      </c>
      <c r="Z123" s="323" t="str">
        <f>IF(Y123="","",+VLOOKUP($U123,'Tenant Analysis (Sortable)'!$D$7:$O$144,Z$1,FALSE))</f>
        <v/>
      </c>
      <c r="AA123" s="324" t="str">
        <f>IF(Y123="","",+VLOOKUP($U123,'Tenant Analysis (Sortable)'!$D$7:$O$144,AA$1,FALSE))</f>
        <v/>
      </c>
      <c r="AB123" s="323" t="str">
        <f>IF(AA123="","",+VLOOKUP($U123,'Tenant Analysis (Sortable)'!$D$7:$O$144,AB$1,FALSE))</f>
        <v/>
      </c>
      <c r="AC123" s="342"/>
      <c r="AD123" s="323" t="str">
        <f>IF($AB123="","",+VLOOKUP($U123,'Tenant Analysis (Sortable)'!$D$7:$O$144,AD$1,FALSE))</f>
        <v/>
      </c>
      <c r="AE123" s="323" t="str">
        <f>IF($AB123="","",+VLOOKUP($U123,'Tenant Analysis (Sortable)'!$D$7:$O$144,AE$1,FALSE))</f>
        <v/>
      </c>
      <c r="AF123" s="324" t="str">
        <f>IF(AE123="","",+VLOOKUP($U123,'Tenant Analysis (Sortable)'!$D$7:$O$144,AF$1,FALSE))</f>
        <v/>
      </c>
      <c r="AG123" s="323" t="str">
        <f>+IF(AF123="","",+VLOOKUP($U123,'Tenant Analysis (Sortable)'!$D$7:$P$144,AG$1,FALSE))</f>
        <v/>
      </c>
    </row>
    <row r="124" spans="1:33">
      <c r="A124" s="245"/>
      <c r="B124" s="244"/>
      <c r="D124" s="320"/>
      <c r="E124" s="317"/>
      <c r="F124" s="365">
        <f>+$AD$3</f>
        <v>43921</v>
      </c>
      <c r="G124" s="365">
        <f>+$AE$3</f>
        <v>44286</v>
      </c>
      <c r="H124" s="320"/>
      <c r="I124" s="317"/>
      <c r="J124" s="317"/>
      <c r="K124" s="317"/>
      <c r="L124" s="317"/>
      <c r="M124" s="317"/>
      <c r="N124" s="170"/>
      <c r="O124" s="170"/>
      <c r="P124" s="170"/>
      <c r="Q124" s="170"/>
      <c r="R124" s="213"/>
      <c r="S124" s="216" t="str">
        <f>IFERROR(IF(T124="","",INDEX('Tenant Analysis (Sortable)'!$B$7:$B$144,MATCH('Property Snapshots'!$U124,'Tenant Analysis (Sortable)'!$D$7:$D$144,0))),"CHECK")</f>
        <v/>
      </c>
      <c r="T124" s="215" t="str">
        <f>IFERROR(IF(U124="","",INDEX('Tenant Analysis (Sortable)'!$C$7:$C$144,MATCH('Property Snapshots'!$U124,'Tenant Analysis (Sortable)'!$D$7:$D$144,0))),"CHECK")</f>
        <v/>
      </c>
      <c r="V124" s="323" t="str">
        <f>IF(U124="","",+VLOOKUP($U124,'Tenant Analysis (Sortable)'!$D$7:$O$144,V$1,FALSE))</f>
        <v/>
      </c>
      <c r="W124" s="323" t="str">
        <f>IF(V124="","",+VLOOKUP($U124,'Tenant Analysis (Sortable)'!$D$7:$O$144,W$1,FALSE))</f>
        <v/>
      </c>
      <c r="X124" s="323" t="str">
        <f>IF(W124="","",+VLOOKUP($U124,'Tenant Analysis (Sortable)'!$D$7:$O$144,X$1,FALSE))</f>
        <v/>
      </c>
      <c r="Y124" s="323" t="str">
        <f>IF(X124="","",+VLOOKUP($U124,'Tenant Analysis (Sortable)'!$D$7:$O$144,Y$1,FALSE))</f>
        <v/>
      </c>
      <c r="Z124" s="323" t="str">
        <f>IF(Y124="","",+VLOOKUP($U124,'Tenant Analysis (Sortable)'!$D$7:$O$144,Z$1,FALSE))</f>
        <v/>
      </c>
      <c r="AA124" s="324" t="str">
        <f>IF(Y124="","",+VLOOKUP($U124,'Tenant Analysis (Sortable)'!$D$7:$O$144,AA$1,FALSE))</f>
        <v/>
      </c>
      <c r="AB124" s="323" t="str">
        <f>IF(AA124="","",+VLOOKUP($U124,'Tenant Analysis (Sortable)'!$D$7:$O$144,AB$1,FALSE))</f>
        <v/>
      </c>
      <c r="AC124" s="342"/>
      <c r="AD124" s="323" t="str">
        <f>IF($AB124="","",+VLOOKUP($U124,'Tenant Analysis (Sortable)'!$D$7:$O$144,AD$1,FALSE))</f>
        <v/>
      </c>
      <c r="AE124" s="323" t="str">
        <f>IF($AB124="","",+VLOOKUP($U124,'Tenant Analysis (Sortable)'!$D$7:$O$144,AE$1,FALSE))</f>
        <v/>
      </c>
      <c r="AF124" s="324" t="str">
        <f>IF(AE124="","",+VLOOKUP($U124,'Tenant Analysis (Sortable)'!$D$7:$O$144,AF$1,FALSE))</f>
        <v/>
      </c>
      <c r="AG124" s="323" t="str">
        <f>+IF(AF124="","",+VLOOKUP($U124,'Tenant Analysis (Sortable)'!$D$7:$P$144,AG$1,FALSE))</f>
        <v/>
      </c>
    </row>
    <row r="125" spans="1:33">
      <c r="A125" s="245"/>
      <c r="B125" s="244"/>
      <c r="D125" s="317"/>
      <c r="E125" s="317"/>
      <c r="F125" s="366">
        <f>+F111</f>
        <v>2020</v>
      </c>
      <c r="G125" s="366">
        <f>+G111</f>
        <v>2021</v>
      </c>
      <c r="H125" s="320" t="s">
        <v>785</v>
      </c>
      <c r="I125" s="317"/>
      <c r="J125" s="317"/>
      <c r="K125" s="317"/>
      <c r="L125" s="317"/>
      <c r="M125" s="317"/>
      <c r="N125" s="170"/>
      <c r="O125" s="170"/>
      <c r="P125" s="170"/>
      <c r="Q125" s="170"/>
      <c r="R125" s="213"/>
      <c r="S125" s="216"/>
      <c r="V125" s="323"/>
      <c r="W125" s="323"/>
      <c r="X125" s="323"/>
      <c r="Y125" s="323"/>
      <c r="Z125" s="323"/>
      <c r="AA125" s="324"/>
      <c r="AB125" s="323"/>
      <c r="AC125" s="342"/>
      <c r="AD125" s="323"/>
      <c r="AE125" s="323"/>
      <c r="AF125" s="324"/>
      <c r="AG125" s="323"/>
    </row>
    <row r="126" spans="1:33">
      <c r="A126" s="245"/>
      <c r="B126" s="244"/>
      <c r="D126" s="200"/>
      <c r="E126" s="200"/>
      <c r="F126" s="367" t="str">
        <f>+F112</f>
        <v>Q1</v>
      </c>
      <c r="G126" s="367" t="str">
        <f>+G112</f>
        <v>Q1</v>
      </c>
      <c r="H126" s="368"/>
      <c r="I126" s="200"/>
      <c r="J126" s="200"/>
      <c r="K126" s="317"/>
      <c r="L126" s="317"/>
      <c r="M126" s="317"/>
      <c r="N126" s="170"/>
      <c r="O126" s="170"/>
      <c r="P126" s="170"/>
      <c r="Q126" s="170"/>
      <c r="R126" s="213"/>
      <c r="S126" s="216"/>
      <c r="V126" s="323"/>
      <c r="W126" s="323"/>
      <c r="X126" s="323"/>
      <c r="Y126" s="323"/>
      <c r="Z126" s="323"/>
      <c r="AA126" s="324"/>
      <c r="AB126" s="323"/>
      <c r="AC126" s="342"/>
      <c r="AD126" s="323"/>
      <c r="AE126" s="323"/>
      <c r="AF126" s="324"/>
      <c r="AG126" s="324"/>
    </row>
    <row r="127" spans="1:33">
      <c r="A127" s="245" t="str">
        <f>+E106</f>
        <v>DECATUR 215</v>
      </c>
      <c r="B127" s="244">
        <v>1</v>
      </c>
      <c r="D127" s="171" t="str" cm="1">
        <f t="array" ref="D127">+IFERROR(INDEX($U$7:$U$486,MATCH($A127&amp;$B127,$S$7:$S$486&amp;$AG$7:$AG$486,0)),"")</f>
        <v>Skillzmadd, Inc. dba Teriyaki Madness (t0132895)</v>
      </c>
      <c r="F127" s="369">
        <f t="shared" ref="F127:G129" si="24">+IFERROR(IF($D127="","",INDEX($S$3:$AG$486,MATCH($D127,$U$3:$U$486,0),MATCH(F$25,$S$3:$AG$3,0))),"CHECK")</f>
        <v>283063.7</v>
      </c>
      <c r="G127" s="369">
        <f t="shared" si="24"/>
        <v>211093</v>
      </c>
      <c r="H127" s="363">
        <f>IFERROR(IF(G127=0,0,(G127-F127)/F127),"")</f>
        <v>-0.25425619745661493</v>
      </c>
      <c r="I127" s="211"/>
      <c r="J127" s="400"/>
      <c r="K127" s="401"/>
      <c r="L127" s="401"/>
      <c r="M127" s="401"/>
      <c r="N127" s="170"/>
      <c r="O127" s="170"/>
      <c r="P127" s="170"/>
      <c r="Q127" s="170"/>
      <c r="R127" s="213"/>
      <c r="S127" s="216" t="str">
        <f>IFERROR(IF(T127="","",INDEX('Tenant Analysis (Sortable)'!$B$7:$B$144,MATCH('Property Snapshots'!$U127,'Tenant Analysis (Sortable)'!$D$7:$D$144,0))),"CHECK")</f>
        <v/>
      </c>
      <c r="V127" s="323" t="str">
        <f>IF(U127="","",+VLOOKUP($U127,'Tenant Analysis (Sortable)'!$D$7:$O$144,V$1,FALSE))</f>
        <v/>
      </c>
      <c r="W127" s="323" t="str">
        <f>IF(V127="","",+VLOOKUP($U127,'Tenant Analysis (Sortable)'!$D$7:$O$144,W$1,FALSE))</f>
        <v/>
      </c>
      <c r="X127" s="323" t="str">
        <f>IF(W127="","",+VLOOKUP($U127,'Tenant Analysis (Sortable)'!$D$7:$O$144,X$1,FALSE))</f>
        <v/>
      </c>
      <c r="Y127" s="323" t="str">
        <f>IF(X127="","",+VLOOKUP($U127,'Tenant Analysis (Sortable)'!$D$7:$O$144,Y$1,FALSE))</f>
        <v/>
      </c>
      <c r="Z127" s="323" t="str">
        <f>IF(Y127="","",+VLOOKUP($U127,'Tenant Analysis (Sortable)'!$D$7:$O$144,Z$1,FALSE))</f>
        <v/>
      </c>
      <c r="AA127" s="324" t="str">
        <f>IF(Y127="","",+VLOOKUP($U127,'Tenant Analysis (Sortable)'!$D$7:$O$144,AA$1,FALSE))</f>
        <v/>
      </c>
      <c r="AB127" s="323" t="str">
        <f>IF(AA127="","",+VLOOKUP($U127,'Tenant Analysis (Sortable)'!$D$7:$O$144,AB$1,FALSE))</f>
        <v/>
      </c>
      <c r="AC127" s="342"/>
      <c r="AD127" s="323" t="str">
        <f>IF($AB127="","",+VLOOKUP($U127,'Tenant Analysis (Sortable)'!$D$7:$O$144,AD$1,FALSE))</f>
        <v/>
      </c>
      <c r="AE127" s="323" t="str">
        <f>IF($AB127="","",+VLOOKUP($U127,'Tenant Analysis (Sortable)'!$D$7:$O$144,AE$1,FALSE))</f>
        <v/>
      </c>
      <c r="AF127" s="324" t="str">
        <f>IF(AE127="","",+VLOOKUP($U127,'Tenant Analysis (Sortable)'!$D$7:$O$144,AF$1,FALSE))</f>
        <v/>
      </c>
      <c r="AG127" s="324" t="str">
        <f>IF(AF127="","",+VLOOKUP($U127,'Tenant Analysis (Sortable)'!$D$7:$O$144,AG$1,FALSE))</f>
        <v/>
      </c>
    </row>
    <row r="128" spans="1:33">
      <c r="A128" s="245" t="str">
        <f>+A127</f>
        <v>DECATUR 215</v>
      </c>
      <c r="B128" s="244">
        <v>2</v>
      </c>
      <c r="D128" s="171" t="str">
        <f t="array" ref="D128">+IFERROR(INDEX($U$7:$U$486,MATCH($A128&amp;$B128,$S$7:$S$486&amp;$AG$7:$AG$486,0)),"")</f>
        <v>KH One Stop Nutrition LLC (t0132894)</v>
      </c>
      <c r="F128" s="369">
        <f t="shared" si="24"/>
        <v>87587.87</v>
      </c>
      <c r="G128" s="369">
        <f t="shared" si="24"/>
        <v>112753.96</v>
      </c>
      <c r="H128" s="363">
        <f t="shared" ref="H128:H129" si="25">IFERROR(IF(G128=0,0,(G128-F128)/F128),"")</f>
        <v>0.2873239182548909</v>
      </c>
      <c r="I128" s="211"/>
      <c r="J128" s="399"/>
      <c r="K128" s="399"/>
      <c r="L128" s="399"/>
      <c r="M128" s="399"/>
      <c r="N128" s="170"/>
      <c r="O128" s="170"/>
      <c r="P128" s="170"/>
      <c r="Q128" s="170"/>
      <c r="R128" s="213"/>
      <c r="S128" s="216" t="str">
        <f>IFERROR(IF(T128="","",INDEX('Tenant Analysis (Sortable)'!$B$7:$B$144,MATCH('Property Snapshots'!$U128,'Tenant Analysis (Sortable)'!$D$7:$D$144,0))),"CHECK")</f>
        <v/>
      </c>
      <c r="T128" s="215" t="str">
        <f>IFERROR(IF(U128="","",INDEX('Tenant Analysis (Sortable)'!$C$7:$C$144,MATCH('Property Snapshots'!$U128,'Tenant Analysis (Sortable)'!$D$7:$D$144,0))),"CHECK")</f>
        <v/>
      </c>
      <c r="V128" s="323" t="str">
        <f>IF(U128="","",+VLOOKUP($U128,'Tenant Analysis (Sortable)'!$D$7:$O$144,V$1,FALSE))</f>
        <v/>
      </c>
      <c r="W128" s="323" t="str">
        <f>IF(V128="","",+VLOOKUP($U128,'Tenant Analysis (Sortable)'!$D$7:$O$144,W$1,FALSE))</f>
        <v/>
      </c>
      <c r="X128" s="323" t="str">
        <f>IF(W128="","",+VLOOKUP($U128,'Tenant Analysis (Sortable)'!$D$7:$O$144,X$1,FALSE))</f>
        <v/>
      </c>
      <c r="Y128" s="323" t="str">
        <f>IF(X128="","",+VLOOKUP($U128,'Tenant Analysis (Sortable)'!$D$7:$O$144,Y$1,FALSE))</f>
        <v/>
      </c>
      <c r="Z128" s="323" t="str">
        <f>IF(Y128="","",+VLOOKUP($U128,'Tenant Analysis (Sortable)'!$D$7:$O$144,Z$1,FALSE))</f>
        <v/>
      </c>
      <c r="AA128" s="324" t="str">
        <f>IF(Y128="","",+VLOOKUP($U128,'Tenant Analysis (Sortable)'!$D$7:$O$144,AA$1,FALSE))</f>
        <v/>
      </c>
      <c r="AB128" s="323" t="str">
        <f>IF(AA128="","",+VLOOKUP($U128,'Tenant Analysis (Sortable)'!$D$7:$O$144,AB$1,FALSE))</f>
        <v/>
      </c>
      <c r="AC128" s="342"/>
      <c r="AD128" s="323" t="str">
        <f>IF($AB128="","",+VLOOKUP($U128,'Tenant Analysis (Sortable)'!$D$7:$O$144,AD$1,FALSE))</f>
        <v/>
      </c>
      <c r="AE128" s="323" t="str">
        <f>IF($AB128="","",+VLOOKUP($U128,'Tenant Analysis (Sortable)'!$D$7:$O$144,AE$1,FALSE))</f>
        <v/>
      </c>
      <c r="AF128" s="324" t="str">
        <f>IF(AE128="","",+VLOOKUP($U128,'Tenant Analysis (Sortable)'!$D$7:$O$144,AF$1,FALSE))</f>
        <v/>
      </c>
      <c r="AG128" s="324" t="str">
        <f>IF(AF128="","",+VLOOKUP($U128,'Tenant Analysis (Sortable)'!$D$7:$O$144,AG$1,FALSE))</f>
        <v/>
      </c>
    </row>
    <row r="129" spans="1:33">
      <c r="A129" s="245" t="str">
        <f>+A128</f>
        <v>DECATUR 215</v>
      </c>
      <c r="B129" s="244">
        <v>3</v>
      </c>
      <c r="D129" s="171" t="str">
        <f t="array" ref="D129">+IFERROR(INDEX($U$7:$U$486,MATCH($A129&amp;$B129,$S$7:$S$486&amp;$AG$7:$AG$486,0)),"")</f>
        <v>PACE Joint Interests, Decatur &amp; 215, LLC (t0132891)</v>
      </c>
      <c r="F129" s="369">
        <f t="shared" si="24"/>
        <v>149563</v>
      </c>
      <c r="G129" s="369">
        <f t="shared" si="24"/>
        <v>195530</v>
      </c>
      <c r="H129" s="363">
        <f t="shared" si="25"/>
        <v>0.30734205652467522</v>
      </c>
      <c r="I129" s="211"/>
      <c r="J129" s="399"/>
      <c r="K129" s="399"/>
      <c r="L129" s="399"/>
      <c r="M129" s="399"/>
      <c r="N129" s="170"/>
      <c r="O129" s="170"/>
      <c r="P129" s="170"/>
      <c r="Q129" s="170"/>
      <c r="R129" s="213"/>
      <c r="S129" s="216" t="str">
        <f>IFERROR(IF(T129="","",INDEX('Tenant Analysis (Sortable)'!$B$7:$B$144,MATCH('Property Snapshots'!$U129,'Tenant Analysis (Sortable)'!$D$7:$D$144,0))),"CHECK")</f>
        <v/>
      </c>
      <c r="T129" s="215" t="str">
        <f>IFERROR(IF(U129="","",INDEX('Tenant Analysis (Sortable)'!$C$7:$C$144,MATCH('Property Snapshots'!$U129,'Tenant Analysis (Sortable)'!$D$7:$D$144,0))),"CHECK")</f>
        <v/>
      </c>
      <c r="V129" s="323" t="str">
        <f>IF(U129="","",+VLOOKUP($U129,'Tenant Analysis (Sortable)'!$D$7:$O$144,V$1,FALSE))</f>
        <v/>
      </c>
      <c r="W129" s="323" t="str">
        <f>IF(V129="","",+VLOOKUP($U129,'Tenant Analysis (Sortable)'!$D$7:$O$144,W$1,FALSE))</f>
        <v/>
      </c>
      <c r="X129" s="323" t="str">
        <f>IF(W129="","",+VLOOKUP($U129,'Tenant Analysis (Sortable)'!$D$7:$O$144,X$1,FALSE))</f>
        <v/>
      </c>
      <c r="Y129" s="323" t="str">
        <f>IF(X129="","",+VLOOKUP($U129,'Tenant Analysis (Sortable)'!$D$7:$O$144,Y$1,FALSE))</f>
        <v/>
      </c>
      <c r="Z129" s="323" t="str">
        <f>IF(Y129="","",+VLOOKUP($U129,'Tenant Analysis (Sortable)'!$D$7:$O$144,Z$1,FALSE))</f>
        <v/>
      </c>
      <c r="AA129" s="324" t="str">
        <f>IF(Y129="","",+VLOOKUP($U129,'Tenant Analysis (Sortable)'!$D$7:$O$144,AA$1,FALSE))</f>
        <v/>
      </c>
      <c r="AB129" s="323" t="str">
        <f>IF(AA129="","",+VLOOKUP($U129,'Tenant Analysis (Sortable)'!$D$7:$O$144,AB$1,FALSE))</f>
        <v/>
      </c>
      <c r="AC129" s="342"/>
      <c r="AD129" s="323" t="str">
        <f>IF($AB129="","",+VLOOKUP($U129,'Tenant Analysis (Sortable)'!$D$7:$O$144,AD$1,FALSE))</f>
        <v/>
      </c>
      <c r="AE129" s="323" t="str">
        <f>IF($AB129="","",+VLOOKUP($U129,'Tenant Analysis (Sortable)'!$D$7:$O$144,AE$1,FALSE))</f>
        <v/>
      </c>
      <c r="AF129" s="324" t="str">
        <f>IF(AE129="","",+VLOOKUP($U129,'Tenant Analysis (Sortable)'!$D$7:$O$144,AF$1,FALSE))</f>
        <v/>
      </c>
      <c r="AG129" s="324" t="str">
        <f>IF(AF129="","",+VLOOKUP($U129,'Tenant Analysis (Sortable)'!$D$7:$O$144,AG$1,FALSE))</f>
        <v/>
      </c>
    </row>
    <row r="130" spans="1:33">
      <c r="A130" s="245"/>
      <c r="B130" s="244"/>
      <c r="C130" s="208"/>
      <c r="D130" s="345" t="str">
        <f>"Top 3 tenants w/significant changes YoY ("&amp;F131&amp;" / "&amp;G131&amp;")"</f>
        <v>Top 3 tenants w/significant changes YoY (2019 / 2020)</v>
      </c>
      <c r="E130" s="227"/>
      <c r="F130" s="350"/>
      <c r="G130" s="350"/>
      <c r="H130" s="351"/>
      <c r="I130" s="227"/>
      <c r="J130" s="227"/>
      <c r="K130" s="227"/>
      <c r="L130" s="201"/>
      <c r="M130" s="201"/>
      <c r="R130" s="213"/>
      <c r="S130" s="216" t="str">
        <f>IFERROR(IF(T130="","",INDEX('Tenant Analysis (Sortable)'!$B$7:$B$144,MATCH('Property Snapshots'!$U130,'Tenant Analysis (Sortable)'!$D$7:$D$144,0))),"CHECK")</f>
        <v/>
      </c>
      <c r="T130" s="215" t="str">
        <f>IFERROR(IF(U130="","",INDEX('Tenant Analysis (Sortable)'!$C$7:$C$144,MATCH('Property Snapshots'!$U130,'Tenant Analysis (Sortable)'!$D$7:$D$144,0))),"CHECK")</f>
        <v/>
      </c>
      <c r="U130" s="183"/>
      <c r="V130" s="323" t="str">
        <f>IF(U130="","",+VLOOKUP($U130,'Tenant Analysis (Sortable)'!$D$7:$O$144,V$1,FALSE))</f>
        <v/>
      </c>
      <c r="W130" s="323" t="str">
        <f>IF(V130="","",+VLOOKUP($U130,'Tenant Analysis (Sortable)'!$D$7:$O$144,W$1,FALSE))</f>
        <v/>
      </c>
      <c r="X130" s="323" t="str">
        <f>IF(W130="","",+VLOOKUP($U130,'Tenant Analysis (Sortable)'!$D$7:$O$144,X$1,FALSE))</f>
        <v/>
      </c>
      <c r="Y130" s="323" t="str">
        <f>IF(X130="","",+VLOOKUP($U130,'Tenant Analysis (Sortable)'!$D$7:$O$144,Y$1,FALSE))</f>
        <v/>
      </c>
      <c r="Z130" s="323" t="str">
        <f>IF(Y130="","",+VLOOKUP($U130,'Tenant Analysis (Sortable)'!$D$7:$O$144,Z$1,FALSE))</f>
        <v/>
      </c>
      <c r="AA130" s="324" t="str">
        <f>IF(Y130="","",+VLOOKUP($U130,'Tenant Analysis (Sortable)'!$D$7:$O$144,AA$1,FALSE))</f>
        <v/>
      </c>
      <c r="AB130" s="323" t="str">
        <f>IF(AA130="","",+VLOOKUP($U130,'Tenant Analysis (Sortable)'!$D$7:$O$144,AB$1,FALSE))</f>
        <v/>
      </c>
      <c r="AC130" s="325"/>
      <c r="AD130" s="323" t="str">
        <f>IF($AB130="","",+VLOOKUP($U130,'Tenant Analysis (Sortable)'!$D$7:$O$144,AD$1,FALSE))</f>
        <v/>
      </c>
      <c r="AE130" s="323" t="str">
        <f>IF($AB130="","",+VLOOKUP($U130,'Tenant Analysis (Sortable)'!$D$7:$O$144,AE$1,FALSE))</f>
        <v/>
      </c>
      <c r="AF130" s="324" t="str">
        <f>IF(AE130="","",+VLOOKUP($U130,'Tenant Analysis (Sortable)'!$D$7:$O$144,AF$1,FALSE))</f>
        <v/>
      </c>
      <c r="AG130" s="323" t="str">
        <f>+IF(AF130="","",+VLOOKUP($U130,'Tenant Analysis (Sortable)'!$D$7:$P$144,AG$1,FALSE))</f>
        <v/>
      </c>
    </row>
    <row r="131" spans="1:33">
      <c r="A131" s="245"/>
      <c r="B131" s="244"/>
      <c r="D131" s="200"/>
      <c r="E131" s="200"/>
      <c r="F131" s="367">
        <f>+$F$32</f>
        <v>2019</v>
      </c>
      <c r="G131" s="367">
        <f>+$G$32</f>
        <v>2020</v>
      </c>
      <c r="H131" s="368" t="s">
        <v>785</v>
      </c>
      <c r="I131" s="200"/>
      <c r="J131" s="200"/>
      <c r="K131" s="200"/>
      <c r="L131" s="200"/>
      <c r="M131" s="200"/>
      <c r="R131" s="213"/>
      <c r="S131" s="216" t="str">
        <f>IFERROR(IF(T131="","",INDEX('Tenant Analysis (Sortable)'!$B$7:$B$144,MATCH('Property Snapshots'!$U131,'Tenant Analysis (Sortable)'!$D$7:$D$144,0))),"CHECK")</f>
        <v/>
      </c>
      <c r="T131" s="215" t="str">
        <f>IFERROR(IF(U131="","",INDEX('Tenant Analysis (Sortable)'!$C$7:$C$144,MATCH('Property Snapshots'!$U131,'Tenant Analysis (Sortable)'!$D$7:$D$144,0))),"CHECK")</f>
        <v/>
      </c>
      <c r="U131" s="183"/>
      <c r="V131" s="323" t="str">
        <f>IF(U131="","",+VLOOKUP($U131,'Tenant Analysis (Sortable)'!$D$7:$O$144,V$1,FALSE))</f>
        <v/>
      </c>
      <c r="W131" s="323" t="str">
        <f>IF(V131="","",+VLOOKUP($U131,'Tenant Analysis (Sortable)'!$D$7:$O$144,W$1,FALSE))</f>
        <v/>
      </c>
      <c r="X131" s="323" t="str">
        <f>IF(W131="","",+VLOOKUP($U131,'Tenant Analysis (Sortable)'!$D$7:$O$144,X$1,FALSE))</f>
        <v/>
      </c>
      <c r="Y131" s="323" t="str">
        <f>IF(X131="","",+VLOOKUP($U131,'Tenant Analysis (Sortable)'!$D$7:$O$144,Y$1,FALSE))</f>
        <v/>
      </c>
      <c r="Z131" s="323" t="str">
        <f>IF(Y131="","",+VLOOKUP($U131,'Tenant Analysis (Sortable)'!$D$7:$O$144,Z$1,FALSE))</f>
        <v/>
      </c>
      <c r="AA131" s="324" t="str">
        <f>IF(Y131="","",+VLOOKUP($U131,'Tenant Analysis (Sortable)'!$D$7:$O$144,AA$1,FALSE))</f>
        <v/>
      </c>
      <c r="AB131" s="323" t="str">
        <f>IF(AA131="","",+VLOOKUP($U131,'Tenant Analysis (Sortable)'!$D$7:$O$144,AB$1,FALSE))</f>
        <v/>
      </c>
      <c r="AC131" s="325"/>
      <c r="AD131" s="323" t="str">
        <f>IF($AB131="","",+VLOOKUP($U131,'Tenant Analysis (Sortable)'!$D$7:$O$144,AD$1,FALSE))</f>
        <v/>
      </c>
      <c r="AE131" s="323" t="str">
        <f>IF($AB131="","",+VLOOKUP($U131,'Tenant Analysis (Sortable)'!$D$7:$O$144,AE$1,FALSE))</f>
        <v/>
      </c>
      <c r="AF131" s="324" t="str">
        <f>IF(AE131="","",+VLOOKUP($U131,'Tenant Analysis (Sortable)'!$D$7:$O$144,AF$1,FALSE))</f>
        <v/>
      </c>
      <c r="AG131" s="323" t="str">
        <f>+IF(AF131="","",+VLOOKUP($U131,'Tenant Analysis (Sortable)'!$D$7:$P$144,AG$1,FALSE))</f>
        <v/>
      </c>
    </row>
    <row r="132" spans="1:33">
      <c r="A132" s="245" t="str">
        <f>+E106</f>
        <v>DECATUR 215</v>
      </c>
      <c r="B132" s="244">
        <v>1</v>
      </c>
      <c r="D132" s="171" t="str">
        <f t="array" ref="D132">+IFERROR(INDEX($U$7:$U$486,MATCH($A132&amp;$B132,$S$7:$S$486&amp;$AB$7:$AB$486,0)),"")</f>
        <v>King Lady Nails, LLC (t0130121)</v>
      </c>
      <c r="F132" s="369">
        <f t="shared" ref="F132:G134" si="26">+IFERROR(IF($D132="","",INDEX($S$3:$AF$486,MATCH($D132,$U$3:$U$486,0),MATCH(F$32,$S$3:$AF$3,0))),"CHECK")</f>
        <v>339594</v>
      </c>
      <c r="G132" s="369">
        <f t="shared" si="26"/>
        <v>205964</v>
      </c>
      <c r="H132" s="363">
        <f>IFERROR(IF(G132=0,0,(G132-F132)/F132),"")</f>
        <v>-0.39349929621842555</v>
      </c>
      <c r="I132" s="211"/>
      <c r="J132" s="401" t="s">
        <v>836</v>
      </c>
      <c r="K132" s="401"/>
      <c r="L132" s="401"/>
      <c r="M132" s="401"/>
      <c r="R132" s="213"/>
      <c r="S132" s="216" t="str">
        <f>IFERROR(IF(T132="","",INDEX('Tenant Analysis (Sortable)'!$B$7:$B$144,MATCH('Property Snapshots'!$U132,'Tenant Analysis (Sortable)'!$D$7:$D$144,0))),"CHECK")</f>
        <v/>
      </c>
      <c r="T132" s="215" t="str">
        <f>IFERROR(IF(U132="","",INDEX('Tenant Analysis (Sortable)'!$C$7:$C$144,MATCH('Property Snapshots'!$U132,'Tenant Analysis (Sortable)'!$D$7:$D$144,0))),"CHECK")</f>
        <v/>
      </c>
      <c r="U132" s="183"/>
      <c r="V132" s="323" t="str">
        <f>IF(U132="","",+VLOOKUP($U132,'Tenant Analysis (Sortable)'!$D$7:$O$144,V$1,FALSE))</f>
        <v/>
      </c>
      <c r="W132" s="323" t="str">
        <f>IF(V132="","",+VLOOKUP($U132,'Tenant Analysis (Sortable)'!$D$7:$O$144,W$1,FALSE))</f>
        <v/>
      </c>
      <c r="X132" s="323" t="str">
        <f>IF(W132="","",+VLOOKUP($U132,'Tenant Analysis (Sortable)'!$D$7:$O$144,X$1,FALSE))</f>
        <v/>
      </c>
      <c r="Y132" s="323" t="str">
        <f>IF(X132="","",+VLOOKUP($U132,'Tenant Analysis (Sortable)'!$D$7:$O$144,Y$1,FALSE))</f>
        <v/>
      </c>
      <c r="Z132" s="323" t="str">
        <f>IF(Y132="","",+VLOOKUP($U132,'Tenant Analysis (Sortable)'!$D$7:$O$144,Z$1,FALSE))</f>
        <v/>
      </c>
      <c r="AA132" s="324" t="str">
        <f>IF(Y132="","",+VLOOKUP($U132,'Tenant Analysis (Sortable)'!$D$7:$O$144,AA$1,FALSE))</f>
        <v/>
      </c>
      <c r="AB132" s="323" t="str">
        <f>IF(AA132="","",+VLOOKUP($U132,'Tenant Analysis (Sortable)'!$D$7:$O$144,AB$1,FALSE))</f>
        <v/>
      </c>
      <c r="AC132" s="325"/>
      <c r="AD132" s="323" t="str">
        <f>IF($AB132="","",+VLOOKUP($U132,'Tenant Analysis (Sortable)'!$D$7:$O$144,AD$1,FALSE))</f>
        <v/>
      </c>
      <c r="AE132" s="323" t="str">
        <f>IF($AB132="","",+VLOOKUP($U132,'Tenant Analysis (Sortable)'!$D$7:$O$144,AE$1,FALSE))</f>
        <v/>
      </c>
      <c r="AF132" s="324" t="str">
        <f>IF(AE132="","",+VLOOKUP($U132,'Tenant Analysis (Sortable)'!$D$7:$O$144,AF$1,FALSE))</f>
        <v/>
      </c>
      <c r="AG132" s="323" t="str">
        <f>+IF(AF132="","",+VLOOKUP($U132,'Tenant Analysis (Sortable)'!$D$7:$P$144,AG$1,FALSE))</f>
        <v/>
      </c>
    </row>
    <row r="133" spans="1:33">
      <c r="A133" s="245" t="str">
        <f>+A132</f>
        <v>DECATUR 215</v>
      </c>
      <c r="B133" s="244">
        <v>2</v>
      </c>
      <c r="D133" s="171" t="str">
        <f t="array" ref="D133">+IFERROR(INDEX($U$7:$U$486,MATCH($A133&amp;$B133,$S$7:$S$486&amp;$AB$7:$AB$486,0)),"")</f>
        <v>Skillzmadd, Inc. dba Teriyaki Madness (t0132895)</v>
      </c>
      <c r="F133" s="369">
        <f t="shared" si="26"/>
        <v>1318957.55</v>
      </c>
      <c r="G133" s="369">
        <f t="shared" si="26"/>
        <v>1090030.7</v>
      </c>
      <c r="H133" s="363">
        <f t="shared" ref="H133:H134" si="27">IFERROR(IF(G133=0,0,(G133-F133)/F133),"")</f>
        <v>-0.17356650333439472</v>
      </c>
      <c r="I133" s="211"/>
      <c r="J133" s="399" t="s">
        <v>837</v>
      </c>
      <c r="K133" s="399"/>
      <c r="L133" s="399"/>
      <c r="M133" s="399"/>
      <c r="R133" s="213"/>
      <c r="S133" s="216" t="str">
        <f>IFERROR(IF(T133="","",INDEX('Tenant Analysis (Sortable)'!$B$7:$B$144,MATCH('Property Snapshots'!$U133,'Tenant Analysis (Sortable)'!$D$7:$D$144,0))),"CHECK")</f>
        <v/>
      </c>
      <c r="T133" s="215" t="str">
        <f>IFERROR(IF(U133="","",INDEX('Tenant Analysis (Sortable)'!$C$7:$C$144,MATCH('Property Snapshots'!$U133,'Tenant Analysis (Sortable)'!$D$7:$D$144,0))),"CHECK")</f>
        <v/>
      </c>
      <c r="U133" s="183"/>
      <c r="V133" s="323" t="str">
        <f>IF(U133="","",+VLOOKUP($U133,'Tenant Analysis (Sortable)'!$D$7:$O$144,V$1,FALSE))</f>
        <v/>
      </c>
      <c r="W133" s="323" t="str">
        <f>IF(V133="","",+VLOOKUP($U133,'Tenant Analysis (Sortable)'!$D$7:$O$144,W$1,FALSE))</f>
        <v/>
      </c>
      <c r="X133" s="323" t="str">
        <f>IF(W133="","",+VLOOKUP($U133,'Tenant Analysis (Sortable)'!$D$7:$O$144,X$1,FALSE))</f>
        <v/>
      </c>
      <c r="Y133" s="323" t="str">
        <f>IF(X133="","",+VLOOKUP($U133,'Tenant Analysis (Sortable)'!$D$7:$O$144,Y$1,FALSE))</f>
        <v/>
      </c>
      <c r="Z133" s="323" t="str">
        <f>IF(Y133="","",+VLOOKUP($U133,'Tenant Analysis (Sortable)'!$D$7:$O$144,Z$1,FALSE))</f>
        <v/>
      </c>
      <c r="AA133" s="324" t="str">
        <f>IF(Y133="","",+VLOOKUP($U133,'Tenant Analysis (Sortable)'!$D$7:$O$144,AA$1,FALSE))</f>
        <v/>
      </c>
      <c r="AB133" s="323" t="str">
        <f>IF(AA133="","",+VLOOKUP($U133,'Tenant Analysis (Sortable)'!$D$7:$O$144,AB$1,FALSE))</f>
        <v/>
      </c>
      <c r="AC133" s="325"/>
      <c r="AD133" s="323" t="str">
        <f>IF($AB133="","",+VLOOKUP($U133,'Tenant Analysis (Sortable)'!$D$7:$O$144,AD$1,FALSE))</f>
        <v/>
      </c>
      <c r="AE133" s="323" t="str">
        <f>IF($AB133="","",+VLOOKUP($U133,'Tenant Analysis (Sortable)'!$D$7:$O$144,AE$1,FALSE))</f>
        <v/>
      </c>
      <c r="AF133" s="324" t="str">
        <f>IF(AE133="","",+VLOOKUP($U133,'Tenant Analysis (Sortable)'!$D$7:$O$144,AF$1,FALSE))</f>
        <v/>
      </c>
      <c r="AG133" s="323" t="str">
        <f>+IF(AF133="","",+VLOOKUP($U133,'Tenant Analysis (Sortable)'!$D$7:$P$144,AG$1,FALSE))</f>
        <v/>
      </c>
    </row>
    <row r="134" spans="1:33">
      <c r="A134" s="245" t="str">
        <f>+A133</f>
        <v>DECATUR 215</v>
      </c>
      <c r="B134" s="244">
        <v>3</v>
      </c>
      <c r="D134" s="171" t="str">
        <f t="array" ref="D134">+IFERROR(INDEX($U$7:$U$486,MATCH($A134&amp;$B134,$S$7:$S$486&amp;$AB$7:$AB$486,0)),"")</f>
        <v>Bryz Guyz, Inc. dba Blaze Fast Fire'd Pizza (t0132471)</v>
      </c>
      <c r="F134" s="369">
        <f t="shared" si="26"/>
        <v>1574552.2</v>
      </c>
      <c r="G134" s="369">
        <f t="shared" si="26"/>
        <v>1438552.96</v>
      </c>
      <c r="H134" s="363">
        <f t="shared" si="27"/>
        <v>-8.6373281241485675E-2</v>
      </c>
      <c r="I134" s="211"/>
      <c r="J134" s="399" t="s">
        <v>837</v>
      </c>
      <c r="K134" s="399"/>
      <c r="L134" s="399"/>
      <c r="M134" s="399"/>
      <c r="R134" s="213"/>
      <c r="S134" s="216" t="str">
        <f>IFERROR(IF(T134="","",INDEX('Tenant Analysis (Sortable)'!$B$7:$B$144,MATCH('Property Snapshots'!$U134,'Tenant Analysis (Sortable)'!$D$7:$D$144,0))),"CHECK")</f>
        <v/>
      </c>
      <c r="T134" s="215" t="str">
        <f>IFERROR(IF(U134="","",INDEX('Tenant Analysis (Sortable)'!$C$7:$C$144,MATCH('Property Snapshots'!$U134,'Tenant Analysis (Sortable)'!$D$7:$D$144,0))),"CHECK")</f>
        <v/>
      </c>
      <c r="U134" s="183"/>
      <c r="V134" s="323" t="str">
        <f>IF(U134="","",+VLOOKUP($U134,'Tenant Analysis (Sortable)'!$D$7:$O$144,V$1,FALSE))</f>
        <v/>
      </c>
      <c r="W134" s="323" t="str">
        <f>IF(V134="","",+VLOOKUP($U134,'Tenant Analysis (Sortable)'!$D$7:$O$144,W$1,FALSE))</f>
        <v/>
      </c>
      <c r="X134" s="323" t="str">
        <f>IF(W134="","",+VLOOKUP($U134,'Tenant Analysis (Sortable)'!$D$7:$O$144,X$1,FALSE))</f>
        <v/>
      </c>
      <c r="Y134" s="323" t="str">
        <f>IF(X134="","",+VLOOKUP($U134,'Tenant Analysis (Sortable)'!$D$7:$O$144,Y$1,FALSE))</f>
        <v/>
      </c>
      <c r="Z134" s="323" t="str">
        <f>IF(Y134="","",+VLOOKUP($U134,'Tenant Analysis (Sortable)'!$D$7:$O$144,Z$1,FALSE))</f>
        <v/>
      </c>
      <c r="AA134" s="324" t="str">
        <f>IF(Y134="","",+VLOOKUP($U134,'Tenant Analysis (Sortable)'!$D$7:$O$144,AA$1,FALSE))</f>
        <v/>
      </c>
      <c r="AB134" s="323" t="str">
        <f>IF(AA134="","",+VLOOKUP($U134,'Tenant Analysis (Sortable)'!$D$7:$O$144,AB$1,FALSE))</f>
        <v/>
      </c>
      <c r="AC134" s="325"/>
      <c r="AD134" s="323" t="str">
        <f>IF($AB134="","",+VLOOKUP($U134,'Tenant Analysis (Sortable)'!$D$7:$O$144,AD$1,FALSE))</f>
        <v/>
      </c>
      <c r="AE134" s="323" t="str">
        <f>IF($AB134="","",+VLOOKUP($U134,'Tenant Analysis (Sortable)'!$D$7:$O$144,AE$1,FALSE))</f>
        <v/>
      </c>
      <c r="AF134" s="324" t="str">
        <f>IF(AE134="","",+VLOOKUP($U134,'Tenant Analysis (Sortable)'!$D$7:$O$144,AF$1,FALSE))</f>
        <v/>
      </c>
      <c r="AG134" s="323" t="str">
        <f>+IF(AF134="","",+VLOOKUP($U134,'Tenant Analysis (Sortable)'!$D$7:$P$144,AG$1,FALSE))</f>
        <v/>
      </c>
    </row>
    <row r="135" spans="1:33">
      <c r="A135" s="245"/>
      <c r="B135" s="244"/>
      <c r="J135" s="403"/>
      <c r="K135" s="403"/>
      <c r="L135" s="403"/>
      <c r="M135" s="403"/>
      <c r="R135" s="213"/>
      <c r="S135" s="216" t="str">
        <f>IFERROR(IF(T135="","",INDEX('Tenant Analysis (Sortable)'!$B$7:$B$144,MATCH('Property Snapshots'!$U135,'Tenant Analysis (Sortable)'!$D$7:$D$144,0))),"CHECK")</f>
        <v/>
      </c>
      <c r="T135" s="215" t="str">
        <f>IFERROR(IF(U135="","",INDEX('Tenant Analysis (Sortable)'!$C$7:$C$144,MATCH('Property Snapshots'!$U135,'Tenant Analysis (Sortable)'!$D$7:$D$144,0))),"CHECK")</f>
        <v/>
      </c>
      <c r="U135" s="183"/>
      <c r="V135" s="323" t="str">
        <f>IF(U135="","",+VLOOKUP($U135,'Tenant Analysis (Sortable)'!$D$7:$O$144,V$1,FALSE))</f>
        <v/>
      </c>
      <c r="W135" s="323" t="str">
        <f>IF(V135="","",+VLOOKUP($U135,'Tenant Analysis (Sortable)'!$D$7:$O$144,W$1,FALSE))</f>
        <v/>
      </c>
      <c r="X135" s="323" t="str">
        <f>IF(W135="","",+VLOOKUP($U135,'Tenant Analysis (Sortable)'!$D$7:$O$144,X$1,FALSE))</f>
        <v/>
      </c>
      <c r="Y135" s="323" t="str">
        <f>IF(X135="","",+VLOOKUP($U135,'Tenant Analysis (Sortable)'!$D$7:$O$144,Y$1,FALSE))</f>
        <v/>
      </c>
      <c r="Z135" s="323" t="str">
        <f>IF(Y135="","",+VLOOKUP($U135,'Tenant Analysis (Sortable)'!$D$7:$O$144,Z$1,FALSE))</f>
        <v/>
      </c>
      <c r="AA135" s="324" t="str">
        <f>IF(Y135="","",+VLOOKUP($U135,'Tenant Analysis (Sortable)'!$D$7:$O$144,AA$1,FALSE))</f>
        <v/>
      </c>
      <c r="AB135" s="323" t="str">
        <f>IF(AA135="","",+VLOOKUP($U135,'Tenant Analysis (Sortable)'!$D$7:$O$144,AB$1,FALSE))</f>
        <v/>
      </c>
      <c r="AC135" s="325"/>
      <c r="AD135" s="323" t="str">
        <f>IF($AB135="","",+VLOOKUP($U135,'Tenant Analysis (Sortable)'!$D$7:$O$144,AD$1,FALSE))</f>
        <v/>
      </c>
      <c r="AE135" s="323" t="str">
        <f>IF($AB135="","",+VLOOKUP($U135,'Tenant Analysis (Sortable)'!$D$7:$O$144,AE$1,FALSE))</f>
        <v/>
      </c>
      <c r="AF135" s="324" t="str">
        <f>IF(AE135="","",+VLOOKUP($U135,'Tenant Analysis (Sortable)'!$D$7:$O$144,AF$1,FALSE))</f>
        <v/>
      </c>
      <c r="AG135" s="323" t="str">
        <f>+IF(AF135="","",+VLOOKUP($U135,'Tenant Analysis (Sortable)'!$D$7:$P$144,AG$1,FALSE))</f>
        <v/>
      </c>
    </row>
    <row r="136" spans="1:33" ht="16.25" customHeight="1">
      <c r="A136" s="245"/>
      <c r="B136" s="244"/>
      <c r="D136" s="199"/>
      <c r="E136" s="198"/>
      <c r="F136" s="370"/>
      <c r="G136" s="370"/>
      <c r="H136" s="371"/>
      <c r="I136" s="197"/>
      <c r="J136" s="196"/>
      <c r="K136" s="195"/>
      <c r="L136" s="194"/>
      <c r="M136" s="196"/>
      <c r="R136" s="213"/>
      <c r="S136" s="216" t="str">
        <f>IFERROR(IF(T136="","",INDEX('Tenant Analysis (Sortable)'!$B$7:$B$144,MATCH('Property Snapshots'!$U136,'Tenant Analysis (Sortable)'!$D$7:$D$144,0))),"CHECK")</f>
        <v/>
      </c>
      <c r="T136" s="215" t="str">
        <f>IFERROR(IF(U136="","",INDEX('Tenant Analysis (Sortable)'!$C$7:$C$144,MATCH('Property Snapshots'!$U136,'Tenant Analysis (Sortable)'!$D$7:$D$144,0))),"CHECK")</f>
        <v/>
      </c>
      <c r="U136" s="183"/>
      <c r="V136" s="323" t="str">
        <f>IF(U136="","",+VLOOKUP($U136,'Tenant Analysis (Sortable)'!$D$7:$O$144,V$1,FALSE))</f>
        <v/>
      </c>
      <c r="W136" s="323" t="str">
        <f>IF(V136="","",+VLOOKUP($U136,'Tenant Analysis (Sortable)'!$D$7:$O$144,W$1,FALSE))</f>
        <v/>
      </c>
      <c r="X136" s="323" t="str">
        <f>IF(W136="","",+VLOOKUP($U136,'Tenant Analysis (Sortable)'!$D$7:$O$144,X$1,FALSE))</f>
        <v/>
      </c>
      <c r="Y136" s="323" t="str">
        <f>IF(X136="","",+VLOOKUP($U136,'Tenant Analysis (Sortable)'!$D$7:$O$144,Y$1,FALSE))</f>
        <v/>
      </c>
      <c r="Z136" s="323" t="str">
        <f>IF(Y136="","",+VLOOKUP($U136,'Tenant Analysis (Sortable)'!$D$7:$O$144,Z$1,FALSE))</f>
        <v/>
      </c>
      <c r="AA136" s="324" t="str">
        <f>IF(Y136="","",+VLOOKUP($U136,'Tenant Analysis (Sortable)'!$D$7:$O$144,AA$1,FALSE))</f>
        <v/>
      </c>
      <c r="AB136" s="323" t="str">
        <f>IF(AA136="","",+VLOOKUP($U136,'Tenant Analysis (Sortable)'!$D$7:$O$144,AB$1,FALSE))</f>
        <v/>
      </c>
      <c r="AC136" s="325"/>
      <c r="AD136" s="323" t="str">
        <f>IF($AB136="","",+VLOOKUP($U136,'Tenant Analysis (Sortable)'!$D$7:$O$144,AD$1,FALSE))</f>
        <v/>
      </c>
      <c r="AE136" s="323" t="str">
        <f>IF($AB136="","",+VLOOKUP($U136,'Tenant Analysis (Sortable)'!$D$7:$O$144,AE$1,FALSE))</f>
        <v/>
      </c>
      <c r="AF136" s="324" t="str">
        <f>IF(AE136="","",+VLOOKUP($U136,'Tenant Analysis (Sortable)'!$D$7:$O$144,AF$1,FALSE))</f>
        <v/>
      </c>
      <c r="AG136" s="323" t="str">
        <f>+IF(AF136="","",+VLOOKUP($U136,'Tenant Analysis (Sortable)'!$D$7:$P$144,AG$1,FALSE))</f>
        <v/>
      </c>
    </row>
    <row r="137" spans="1:33" ht="25.25" customHeight="1">
      <c r="A137" s="245" t="s">
        <v>784</v>
      </c>
      <c r="B137" s="244"/>
      <c r="D137" s="229" t="s">
        <v>797</v>
      </c>
      <c r="E137" s="229"/>
      <c r="F137" s="350"/>
      <c r="G137" s="350"/>
      <c r="H137" s="351"/>
      <c r="I137" s="227"/>
      <c r="J137" s="227"/>
      <c r="K137" s="227"/>
      <c r="L137" s="227"/>
      <c r="M137" s="227"/>
      <c r="R137" s="213"/>
      <c r="S137" s="216" t="str">
        <f>IFERROR(IF(T137="","",INDEX('Tenant Analysis (Sortable)'!$B$7:$B$144,MATCH('Property Snapshots'!$U137,'Tenant Analysis (Sortable)'!$D$7:$D$144,0))),"CHECK")</f>
        <v/>
      </c>
      <c r="T137" s="215" t="str">
        <f>IFERROR(IF(U137="","",INDEX('Tenant Analysis (Sortable)'!$C$7:$C$144,MATCH('Property Snapshots'!$U137,'Tenant Analysis (Sortable)'!$D$7:$D$144,0))),"CHECK")</f>
        <v/>
      </c>
      <c r="U137" s="183"/>
      <c r="V137" s="323" t="str">
        <f>IF(U137="","",+VLOOKUP($U137,'Tenant Analysis (Sortable)'!$D$7:$O$144,V$1,FALSE))</f>
        <v/>
      </c>
      <c r="W137" s="323" t="str">
        <f>IF(V137="","",+VLOOKUP($U137,'Tenant Analysis (Sortable)'!$D$7:$O$144,W$1,FALSE))</f>
        <v/>
      </c>
      <c r="X137" s="323" t="str">
        <f>IF(W137="","",+VLOOKUP($U137,'Tenant Analysis (Sortable)'!$D$7:$O$144,X$1,FALSE))</f>
        <v/>
      </c>
      <c r="Y137" s="323" t="str">
        <f>IF(X137="","",+VLOOKUP($U137,'Tenant Analysis (Sortable)'!$D$7:$O$144,Y$1,FALSE))</f>
        <v/>
      </c>
      <c r="Z137" s="323" t="str">
        <f>IF(Y137="","",+VLOOKUP($U137,'Tenant Analysis (Sortable)'!$D$7:$O$144,Z$1,FALSE))</f>
        <v/>
      </c>
      <c r="AA137" s="324" t="str">
        <f>IF(Y137="","",+VLOOKUP($U137,'Tenant Analysis (Sortable)'!$D$7:$O$144,AA$1,FALSE))</f>
        <v/>
      </c>
      <c r="AB137" s="323" t="str">
        <f>IF(AA137="","",+VLOOKUP($U137,'Tenant Analysis (Sortable)'!$D$7:$O$144,AB$1,FALSE))</f>
        <v/>
      </c>
      <c r="AC137" s="325"/>
      <c r="AD137" s="323" t="str">
        <f>IF($AB137="","",+VLOOKUP($U137,'Tenant Analysis (Sortable)'!$D$7:$O$144,AD$1,FALSE))</f>
        <v/>
      </c>
      <c r="AE137" s="323" t="str">
        <f>IF($AB137="","",+VLOOKUP($U137,'Tenant Analysis (Sortable)'!$D$7:$O$144,AE$1,FALSE))</f>
        <v/>
      </c>
      <c r="AF137" s="324" t="str">
        <f>IF(AE137="","",+VLOOKUP($U137,'Tenant Analysis (Sortable)'!$D$7:$O$144,AF$1,FALSE))</f>
        <v/>
      </c>
      <c r="AG137" s="323" t="str">
        <f>+IF(AF137="","",+VLOOKUP($U137,'Tenant Analysis (Sortable)'!$D$7:$P$144,AG$1,FALSE))</f>
        <v/>
      </c>
    </row>
    <row r="138" spans="1:33" ht="32">
      <c r="A138" s="245"/>
      <c r="B138" s="244"/>
      <c r="C138" s="187"/>
      <c r="D138" s="186"/>
      <c r="E138" s="185"/>
      <c r="F138" s="352" t="s">
        <v>770</v>
      </c>
      <c r="G138" s="352" t="s">
        <v>769</v>
      </c>
      <c r="H138" s="353" t="s">
        <v>725</v>
      </c>
      <c r="I138" s="220" t="s">
        <v>768</v>
      </c>
      <c r="J138" s="220" t="s">
        <v>767</v>
      </c>
      <c r="K138" s="220" t="s">
        <v>766</v>
      </c>
      <c r="L138" s="220"/>
      <c r="M138" s="220"/>
      <c r="R138" s="213"/>
      <c r="S138" s="216" t="str">
        <f>IFERROR(IF(T138="","",INDEX('Tenant Analysis (Sortable)'!$B$7:$B$144,MATCH('Property Snapshots'!$U138,'Tenant Analysis (Sortable)'!$D$7:$D$144,0))),"CHECK")</f>
        <v/>
      </c>
      <c r="T138" s="215" t="str">
        <f>IFERROR(IF(U138="","",INDEX('Tenant Analysis (Sortable)'!$C$7:$C$144,MATCH('Property Snapshots'!$U138,'Tenant Analysis (Sortable)'!$D$7:$D$144,0))),"CHECK")</f>
        <v/>
      </c>
      <c r="U138" s="183"/>
      <c r="V138" s="323" t="str">
        <f>IF(U138="","",+VLOOKUP($U138,'Tenant Analysis (Sortable)'!$D$7:$O$144,V$1,FALSE))</f>
        <v/>
      </c>
      <c r="W138" s="323" t="str">
        <f>IF(V138="","",+VLOOKUP($U138,'Tenant Analysis (Sortable)'!$D$7:$O$144,W$1,FALSE))</f>
        <v/>
      </c>
      <c r="X138" s="323" t="str">
        <f>IF(W138="","",+VLOOKUP($U138,'Tenant Analysis (Sortable)'!$D$7:$O$144,X$1,FALSE))</f>
        <v/>
      </c>
      <c r="Y138" s="323" t="str">
        <f>IF(X138="","",+VLOOKUP($U138,'Tenant Analysis (Sortable)'!$D$7:$O$144,Y$1,FALSE))</f>
        <v/>
      </c>
      <c r="Z138" s="323" t="str">
        <f>IF(Y138="","",+VLOOKUP($U138,'Tenant Analysis (Sortable)'!$D$7:$O$144,Z$1,FALSE))</f>
        <v/>
      </c>
      <c r="AA138" s="324" t="str">
        <f>IF(Y138="","",+VLOOKUP($U138,'Tenant Analysis (Sortable)'!$D$7:$O$144,AA$1,FALSE))</f>
        <v/>
      </c>
      <c r="AB138" s="323" t="str">
        <f>IF(AA138="","",+VLOOKUP($U138,'Tenant Analysis (Sortable)'!$D$7:$O$144,AB$1,FALSE))</f>
        <v/>
      </c>
      <c r="AC138" s="325"/>
      <c r="AD138" s="323" t="str">
        <f>IF($AB138="","",+VLOOKUP($U138,'Tenant Analysis (Sortable)'!$D$7:$O$144,AD$1,FALSE))</f>
        <v/>
      </c>
      <c r="AE138" s="323" t="str">
        <f>IF($AB138="","",+VLOOKUP($U138,'Tenant Analysis (Sortable)'!$D$7:$O$144,AE$1,FALSE))</f>
        <v/>
      </c>
      <c r="AF138" s="324" t="str">
        <f>IF(AE138="","",+VLOOKUP($U138,'Tenant Analysis (Sortable)'!$D$7:$O$144,AF$1,FALSE))</f>
        <v/>
      </c>
      <c r="AG138" s="323" t="str">
        <f>+IF(AF138="","",+VLOOKUP($U138,'Tenant Analysis (Sortable)'!$D$7:$P$144,AG$1,FALSE))</f>
        <v/>
      </c>
    </row>
    <row r="139" spans="1:33" ht="16">
      <c r="A139" s="245"/>
      <c r="B139" s="244"/>
      <c r="D139" s="219" t="s">
        <v>765</v>
      </c>
      <c r="E139" s="219" t="s">
        <v>803</v>
      </c>
      <c r="F139" s="346">
        <f>+INDEX(Summary!C$9:C$23,MATCH('Property Snapshots'!E139,Summary!$B$9:$B$23,0))</f>
        <v>33</v>
      </c>
      <c r="G139" s="346">
        <f>+COUNTIFS($S$7:$S$577,E139,$Y$7:$Y$577,"&gt;0")</f>
        <v>24</v>
      </c>
      <c r="H139" s="354">
        <f>+INDEX(Summary!$D$9:$D$23,MATCH('Property Snapshots'!E139,Summary!$B$9:$B$23,0))</f>
        <v>73700</v>
      </c>
      <c r="I139" s="218">
        <f>+INDEX(Summary!$E$9:$E$23,MATCH('Property Snapshots'!E139,Summary!$B$9:$B$23,0))</f>
        <v>72028</v>
      </c>
      <c r="J139" s="218">
        <f>+INDEX(Summary!$F$9:$F$23,MATCH('Property Snapshots'!E139,Summary!$B$9:$B$23,0))</f>
        <v>1672</v>
      </c>
      <c r="K139" s="217">
        <f>+I139/H139</f>
        <v>0.97731343283582095</v>
      </c>
      <c r="L139" s="217"/>
      <c r="R139" s="213"/>
      <c r="S139" s="216" t="str">
        <f>IFERROR(IF(T139="","",INDEX('Tenant Analysis (Sortable)'!$B$7:$B$144,MATCH('Property Snapshots'!$U139,'Tenant Analysis (Sortable)'!$D$7:$D$144,0))),"CHECK")</f>
        <v>Del Mar Plaza</v>
      </c>
      <c r="T139" s="215" t="str">
        <f>IFERROR(IF(U139="","",INDEX('Tenant Analysis (Sortable)'!$C$7:$C$144,MATCH('Property Snapshots'!$U139,'Tenant Analysis (Sortable)'!$D$7:$D$144,0))),"CHECK")</f>
        <v>Merchandise</v>
      </c>
      <c r="U139" s="322" t="str" cm="1">
        <f t="array" ref="U139:U165">+_xlfn._xlws.FILTER('Tenant Analysis (Sortable)'!$D$7:$D$144,'Tenant Analysis (Sortable)'!$B$7:$B$144='Property Snapshots'!E139)</f>
        <v>Banana Republic, LLC, Store 8749 (t0062185)</v>
      </c>
      <c r="V139" s="323">
        <f>IF(U139="","",+VLOOKUP($U139,'Tenant Analysis (Sortable)'!$D$7:$O$144,V$1,FALSE))</f>
        <v>0</v>
      </c>
      <c r="W139" s="323">
        <f>IF(V139="","",+VLOOKUP($U139,'Tenant Analysis (Sortable)'!$D$7:$O$144,W$1,FALSE))</f>
        <v>1761494.2799999998</v>
      </c>
      <c r="X139" s="323">
        <f>IF(W139="","",+VLOOKUP($U139,'Tenant Analysis (Sortable)'!$D$7:$O$144,X$1,FALSE))</f>
        <v>1544729.8599999999</v>
      </c>
      <c r="Y139" s="323">
        <f>IF(X139="","",+VLOOKUP($U139,'Tenant Analysis (Sortable)'!$D$7:$O$144,Y$1,FALSE))</f>
        <v>854591.67999999993</v>
      </c>
      <c r="Z139" s="323">
        <f>IF(Y139="","",+VLOOKUP($U139,'Tenant Analysis (Sortable)'!$D$7:$O$144,Z$1,FALSE))</f>
        <v>207444.28999999998</v>
      </c>
      <c r="AA139" s="324">
        <f>IF(Y139="","",+VLOOKUP($U139,'Tenant Analysis (Sortable)'!$D$7:$O$144,AA$1,FALSE))</f>
        <v>-0.44676949534723176</v>
      </c>
      <c r="AB139" s="323">
        <f>IF(AA139="","",+VLOOKUP($U139,'Tenant Analysis (Sortable)'!$D$7:$O$144,AB$1,FALSE))</f>
        <v>8</v>
      </c>
      <c r="AC139" s="325"/>
      <c r="AD139" s="323">
        <f>IF($AB139="","",+VLOOKUP($U139,'Tenant Analysis (Sortable)'!$D$7:$O$144,AD$1,FALSE))</f>
        <v>231157.95</v>
      </c>
      <c r="AE139" s="323">
        <f>IF($AB139="","",+VLOOKUP($U139,'Tenant Analysis (Sortable)'!$D$7:$O$144,AE$1,FALSE))</f>
        <v>207444.28999999998</v>
      </c>
      <c r="AF139" s="324">
        <f>IF(AE139="","",+VLOOKUP($U139,'Tenant Analysis (Sortable)'!$D$7:$O$144,AF$1,FALSE))</f>
        <v>-0.10258639168585823</v>
      </c>
      <c r="AG139" s="323">
        <f>+IF(AF139="","",+VLOOKUP($U139,'Tenant Analysis (Sortable)'!$D$7:$P$144,AG$1,FALSE))</f>
        <v>6</v>
      </c>
    </row>
    <row r="140" spans="1:33" ht="51">
      <c r="A140" s="245"/>
      <c r="B140" s="244"/>
      <c r="D140" s="219" t="s">
        <v>764</v>
      </c>
      <c r="E140" s="179" t="s">
        <v>804</v>
      </c>
      <c r="H140" s="355"/>
      <c r="I140" s="218"/>
      <c r="J140" s="214"/>
      <c r="K140" s="217"/>
      <c r="L140" s="217"/>
      <c r="R140" s="213"/>
      <c r="S140" s="216" t="str">
        <f>IFERROR(IF(T140="","",INDEX('Tenant Analysis (Sortable)'!$B$7:$B$144,MATCH('Property Snapshots'!$U140,'Tenant Analysis (Sortable)'!$D$7:$D$144,0))),"CHECK")</f>
        <v>Del Mar Plaza</v>
      </c>
      <c r="T140" s="215" t="str">
        <f>IFERROR(IF(U140="","",INDEX('Tenant Analysis (Sortable)'!$C$7:$C$144,MATCH('Property Snapshots'!$U140,'Tenant Analysis (Sortable)'!$D$7:$D$144,0))),"CHECK")</f>
        <v>Restaurant</v>
      </c>
      <c r="U140" s="183" t="str">
        <v>Del Mar Rendezvous, Inc. (t0062247)</v>
      </c>
      <c r="V140" s="323">
        <f>IF(U140="","",+VLOOKUP($U140,'Tenant Analysis (Sortable)'!$D$7:$O$144,V$1,FALSE))</f>
        <v>0</v>
      </c>
      <c r="W140" s="323">
        <f>IF(V140="","",+VLOOKUP($U140,'Tenant Analysis (Sortable)'!$D$7:$O$144,W$1,FALSE))</f>
        <v>1604312</v>
      </c>
      <c r="X140" s="323">
        <f>IF(W140="","",+VLOOKUP($U140,'Tenant Analysis (Sortable)'!$D$7:$O$144,X$1,FALSE))</f>
        <v>1494395.6</v>
      </c>
      <c r="Y140" s="323">
        <f>IF(X140="","",+VLOOKUP($U140,'Tenant Analysis (Sortable)'!$D$7:$O$144,Y$1,FALSE))</f>
        <v>873735.95</v>
      </c>
      <c r="Z140" s="323">
        <f>IF(Y140="","",+VLOOKUP($U140,'Tenant Analysis (Sortable)'!$D$7:$O$144,Z$1,FALSE))</f>
        <v>170292.01</v>
      </c>
      <c r="AA140" s="324">
        <f>IF(Y140="","",+VLOOKUP($U140,'Tenant Analysis (Sortable)'!$D$7:$O$144,AA$1,FALSE))</f>
        <v>-0.41532486444687078</v>
      </c>
      <c r="AB140" s="323">
        <f>IF(AA140="","",+VLOOKUP($U140,'Tenant Analysis (Sortable)'!$D$7:$O$144,AB$1,FALSE))</f>
        <v>12</v>
      </c>
      <c r="AC140" s="325"/>
      <c r="AD140" s="323">
        <f>IF($AB140="","",+VLOOKUP($U140,'Tenant Analysis (Sortable)'!$D$7:$O$144,AD$1,FALSE))</f>
        <v>300103.15000000002</v>
      </c>
      <c r="AE140" s="323">
        <f>IF($AB140="","",+VLOOKUP($U140,'Tenant Analysis (Sortable)'!$D$7:$O$144,AE$1,FALSE))</f>
        <v>170292.01</v>
      </c>
      <c r="AF140" s="324">
        <f>IF(AE140="","",+VLOOKUP($U140,'Tenant Analysis (Sortable)'!$D$7:$O$144,AF$1,FALSE))</f>
        <v>-0.43255507314734953</v>
      </c>
      <c r="AG140" s="323">
        <f>+IF(AF140="","",+VLOOKUP($U140,'Tenant Analysis (Sortable)'!$D$7:$P$144,AG$1,FALSE))</f>
        <v>2</v>
      </c>
    </row>
    <row r="141" spans="1:33" ht="15.25" customHeight="1">
      <c r="A141" s="245"/>
      <c r="B141" s="244"/>
      <c r="D141" s="219" t="s">
        <v>763</v>
      </c>
      <c r="E141" s="219" t="s">
        <v>805</v>
      </c>
      <c r="H141" s="355"/>
      <c r="I141" s="218"/>
      <c r="J141" s="214"/>
      <c r="K141" s="217"/>
      <c r="L141" s="217"/>
      <c r="R141" s="213"/>
      <c r="S141" s="216" t="str">
        <f>IFERROR(IF(T141="","",INDEX('Tenant Analysis (Sortable)'!$B$7:$B$144,MATCH('Property Snapshots'!$U141,'Tenant Analysis (Sortable)'!$D$7:$D$144,0))),"CHECK")</f>
        <v>Del Mar Plaza</v>
      </c>
      <c r="T141" s="215" t="str">
        <f>IFERROR(IF(U141="","",INDEX('Tenant Analysis (Sortable)'!$C$7:$C$144,MATCH('Property Snapshots'!$U141,'Tenant Analysis (Sortable)'!$D$7:$D$144,0))),"CHECK")</f>
        <v>Jewelry</v>
      </c>
      <c r="U141" s="183" t="str">
        <v>Chaupai, LLC dba Made In Earth (t0062250)</v>
      </c>
      <c r="V141" s="323">
        <f>IF(U141="","",+VLOOKUP($U141,'Tenant Analysis (Sortable)'!$D$7:$O$144,V$1,FALSE))</f>
        <v>0</v>
      </c>
      <c r="W141" s="323">
        <f>IF(V141="","",+VLOOKUP($U141,'Tenant Analysis (Sortable)'!$D$7:$O$144,W$1,FALSE))</f>
        <v>253534.52999999997</v>
      </c>
      <c r="X141" s="323">
        <f>IF(W141="","",+VLOOKUP($U141,'Tenant Analysis (Sortable)'!$D$7:$O$144,X$1,FALSE))</f>
        <v>239702.72999999998</v>
      </c>
      <c r="Y141" s="323">
        <f>IF(X141="","",+VLOOKUP($U141,'Tenant Analysis (Sortable)'!$D$7:$O$144,Y$1,FALSE))</f>
        <v>178586.08</v>
      </c>
      <c r="Z141" s="323">
        <f>IF(Y141="","",+VLOOKUP($U141,'Tenant Analysis (Sortable)'!$D$7:$O$144,Z$1,FALSE))</f>
        <v>60811.53</v>
      </c>
      <c r="AA141" s="324">
        <f>IF(Y141="","",+VLOOKUP($U141,'Tenant Analysis (Sortable)'!$D$7:$O$144,AA$1,FALSE))</f>
        <v>-0.25496851871482645</v>
      </c>
      <c r="AB141" s="323">
        <f>IF(AA141="","",+VLOOKUP($U141,'Tenant Analysis (Sortable)'!$D$7:$O$144,AB$1,FALSE))</f>
        <v>17</v>
      </c>
      <c r="AC141" s="325"/>
      <c r="AD141" s="323">
        <f>IF($AB141="","",+VLOOKUP($U141,'Tenant Analysis (Sortable)'!$D$7:$O$144,AD$1,FALSE))</f>
        <v>49643.39</v>
      </c>
      <c r="AE141" s="323">
        <f>IF($AB141="","",+VLOOKUP($U141,'Tenant Analysis (Sortable)'!$D$7:$O$144,AE$1,FALSE))</f>
        <v>60811.53</v>
      </c>
      <c r="AF141" s="324">
        <f>IF(AE141="","",+VLOOKUP($U141,'Tenant Analysis (Sortable)'!$D$7:$O$144,AF$1,FALSE))</f>
        <v>0.22496731186165972</v>
      </c>
      <c r="AG141" s="323">
        <f>+IF(AF141="","",+VLOOKUP($U141,'Tenant Analysis (Sortable)'!$D$7:$P$144,AG$1,FALSE))</f>
        <v>17</v>
      </c>
    </row>
    <row r="142" spans="1:33" ht="16">
      <c r="A142" s="245"/>
      <c r="B142" s="244"/>
      <c r="D142" s="212"/>
      <c r="E142" s="212"/>
      <c r="F142" s="356"/>
      <c r="G142" s="356"/>
      <c r="H142" s="357"/>
      <c r="I142" s="211"/>
      <c r="J142" s="182"/>
      <c r="K142" s="210"/>
      <c r="L142" s="209"/>
      <c r="M142" s="182"/>
      <c r="R142" s="213"/>
      <c r="S142" s="216" t="str">
        <f>IFERROR(IF(T142="","",INDEX('Tenant Analysis (Sortable)'!$B$7:$B$144,MATCH('Property Snapshots'!$U142,'Tenant Analysis (Sortable)'!$D$7:$D$144,0))),"CHECK")</f>
        <v>Del Mar Plaza</v>
      </c>
      <c r="T142" s="215" t="str">
        <f>IFERROR(IF(U142="","",INDEX('Tenant Analysis (Sortable)'!$C$7:$C$144,MATCH('Property Snapshots'!$U142,'Tenant Analysis (Sortable)'!$D$7:$D$144,0))),"CHECK")</f>
        <v>Apparel Sales</v>
      </c>
      <c r="U142" s="183" t="str">
        <v>Lorna Jane USA, Inc. (t0062251)</v>
      </c>
      <c r="V142" s="323">
        <f>IF(U142="","",+VLOOKUP($U142,'Tenant Analysis (Sortable)'!$D$7:$O$144,V$1,FALSE))</f>
        <v>0</v>
      </c>
      <c r="W142" s="323">
        <f>IF(V142="","",+VLOOKUP($U142,'Tenant Analysis (Sortable)'!$D$7:$O$144,W$1,FALSE))</f>
        <v>399927.36</v>
      </c>
      <c r="X142" s="323">
        <f>IF(W142="","",+VLOOKUP($U142,'Tenant Analysis (Sortable)'!$D$7:$O$144,X$1,FALSE))</f>
        <v>327294.09000000003</v>
      </c>
      <c r="Y142" s="323">
        <f>IF(X142="","",+VLOOKUP($U142,'Tenant Analysis (Sortable)'!$D$7:$O$144,Y$1,FALSE))</f>
        <v>118508.81</v>
      </c>
      <c r="Z142" s="323">
        <f>IF(Y142="","",+VLOOKUP($U142,'Tenant Analysis (Sortable)'!$D$7:$O$144,Z$1,FALSE))</f>
        <v>0</v>
      </c>
      <c r="AA142" s="324">
        <f>IF(Y142="","",+VLOOKUP($U142,'Tenant Analysis (Sortable)'!$D$7:$O$144,AA$1,FALSE))</f>
        <v>-0.63791338242618434</v>
      </c>
      <c r="AB142" s="323">
        <f>IF(AA142="","",+VLOOKUP($U142,'Tenant Analysis (Sortable)'!$D$7:$O$144,AB$1,FALSE))</f>
        <v>4</v>
      </c>
      <c r="AC142" s="325"/>
      <c r="AD142" s="323">
        <f>IF($AB142="","",+VLOOKUP($U142,'Tenant Analysis (Sortable)'!$D$7:$O$144,AD$1,FALSE))</f>
        <v>84435.010000000009</v>
      </c>
      <c r="AE142" s="323">
        <f>IF($AB142="","",+VLOOKUP($U142,'Tenant Analysis (Sortable)'!$D$7:$O$144,AE$1,FALSE))</f>
        <v>0</v>
      </c>
      <c r="AF142" s="324">
        <f>IF(AE142="","",+VLOOKUP($U142,'Tenant Analysis (Sortable)'!$D$7:$O$144,AF$1,FALSE))</f>
        <v>99</v>
      </c>
      <c r="AG142" s="323">
        <f>+IF(AF142="","",+VLOOKUP($U142,'Tenant Analysis (Sortable)'!$D$7:$P$144,AG$1,FALSE))</f>
        <v>0</v>
      </c>
    </row>
    <row r="143" spans="1:33">
      <c r="A143" s="245"/>
      <c r="B143" s="244"/>
      <c r="C143" s="208"/>
      <c r="D143" s="207" t="s">
        <v>762</v>
      </c>
      <c r="E143" s="228"/>
      <c r="F143" s="358"/>
      <c r="G143" s="358"/>
      <c r="H143" s="359"/>
      <c r="I143" s="228"/>
      <c r="J143" s="228"/>
      <c r="K143" s="228"/>
      <c r="L143" s="207"/>
      <c r="M143" s="207"/>
      <c r="R143" s="213"/>
      <c r="S143" s="216" t="str">
        <f>IFERROR(IF(T143="","",INDEX('Tenant Analysis (Sortable)'!$B$7:$B$144,MATCH('Property Snapshots'!$U143,'Tenant Analysis (Sortable)'!$D$7:$D$144,0))),"CHECK")</f>
        <v>Del Mar Plaza</v>
      </c>
      <c r="T143" s="215" t="str">
        <f>IFERROR(IF(U143="","",INDEX('Tenant Analysis (Sortable)'!$C$7:$C$144,MATCH('Property Snapshots'!$U143,'Tenant Analysis (Sortable)'!$D$7:$D$144,0))),"CHECK")</f>
        <v>Merchandise</v>
      </c>
      <c r="U143" s="183" t="str">
        <v>xLG Retail Enterprises Inc. dba Urban Beach House (t0062252)</v>
      </c>
      <c r="V143" s="323" t="str">
        <f>IF(U143="","",+VLOOKUP($U143,'Tenant Analysis (Sortable)'!$D$7:$O$144,V$1,FALSE))</f>
        <v>Out</v>
      </c>
      <c r="W143" s="323">
        <f>IF(V143="","",+VLOOKUP($U143,'Tenant Analysis (Sortable)'!$D$7:$O$144,W$1,FALSE))</f>
        <v>444544.88</v>
      </c>
      <c r="X143" s="323">
        <f>IF(W143="","",+VLOOKUP($U143,'Tenant Analysis (Sortable)'!$D$7:$O$144,X$1,FALSE))</f>
        <v>237325.80000000005</v>
      </c>
      <c r="Y143" s="323">
        <f>IF(X143="","",+VLOOKUP($U143,'Tenant Analysis (Sortable)'!$D$7:$O$144,Y$1,FALSE))</f>
        <v>0</v>
      </c>
      <c r="Z143" s="323">
        <f>IF(Y143="","",+VLOOKUP($U143,'Tenant Analysis (Sortable)'!$D$7:$O$144,Z$1,FALSE))</f>
        <v>0</v>
      </c>
      <c r="AA143" s="324">
        <f>IF(Y143="","",+VLOOKUP($U143,'Tenant Analysis (Sortable)'!$D$7:$O$144,AA$1,FALSE))</f>
        <v>99</v>
      </c>
      <c r="AB143" s="323">
        <f>IF(AA143="","",+VLOOKUP($U143,'Tenant Analysis (Sortable)'!$D$7:$O$144,AB$1,FALSE))</f>
        <v>0</v>
      </c>
      <c r="AC143" s="325"/>
      <c r="AD143" s="323">
        <f>IF($AB143="","",+VLOOKUP($U143,'Tenant Analysis (Sortable)'!$D$7:$O$144,AD$1,FALSE))</f>
        <v>0</v>
      </c>
      <c r="AE143" s="323">
        <f>IF($AB143="","",+VLOOKUP($U143,'Tenant Analysis (Sortable)'!$D$7:$O$144,AE$1,FALSE))</f>
        <v>0</v>
      </c>
      <c r="AF143" s="324">
        <f>IF(AE143="","",+VLOOKUP($U143,'Tenant Analysis (Sortable)'!$D$7:$O$144,AF$1,FALSE))</f>
        <v>99</v>
      </c>
      <c r="AG143" s="323">
        <f>+IF(AF143="","",+VLOOKUP($U143,'Tenant Analysis (Sortable)'!$D$7:$P$144,AG$1,FALSE))</f>
        <v>0</v>
      </c>
    </row>
    <row r="144" spans="1:33">
      <c r="A144" s="245"/>
      <c r="B144" s="244"/>
      <c r="D144" s="205"/>
      <c r="E144" s="205"/>
      <c r="F144" s="360">
        <f>+$AD$4</f>
        <v>2020</v>
      </c>
      <c r="G144" s="360">
        <f>+$AE$4</f>
        <v>2021</v>
      </c>
      <c r="H144" s="361" t="s">
        <v>727</v>
      </c>
      <c r="I144" s="204"/>
      <c r="J144" s="204"/>
      <c r="K144" s="204"/>
      <c r="L144" s="204"/>
      <c r="M144" s="204"/>
      <c r="R144" s="213"/>
      <c r="S144" s="216" t="str">
        <f>IFERROR(IF(T144="","",INDEX('Tenant Analysis (Sortable)'!$B$7:$B$144,MATCH('Property Snapshots'!$U144,'Tenant Analysis (Sortable)'!$D$7:$D$144,0))),"CHECK")</f>
        <v>Del Mar Plaza</v>
      </c>
      <c r="T144" s="215" t="str">
        <f>IFERROR(IF(U144="","",INDEX('Tenant Analysis (Sortable)'!$C$7:$C$144,MATCH('Property Snapshots'!$U144,'Tenant Analysis (Sortable)'!$D$7:$D$144,0))),"CHECK")</f>
        <v>Merchandise</v>
      </c>
      <c r="U144" s="183" t="str">
        <v>LG Retail Enterprises, Inc. dba Urban Girl (t0062253)</v>
      </c>
      <c r="V144" s="323">
        <f>IF(U144="","",+VLOOKUP($U144,'Tenant Analysis (Sortable)'!$D$7:$O$144,V$1,FALSE))</f>
        <v>0</v>
      </c>
      <c r="W144" s="323">
        <f>IF(V144="","",+VLOOKUP($U144,'Tenant Analysis (Sortable)'!$D$7:$O$144,W$1,FALSE))</f>
        <v>415613.14999999997</v>
      </c>
      <c r="X144" s="323">
        <f>IF(W144="","",+VLOOKUP($U144,'Tenant Analysis (Sortable)'!$D$7:$O$144,X$1,FALSE))</f>
        <v>380717.24</v>
      </c>
      <c r="Y144" s="323">
        <f>IF(X144="","",+VLOOKUP($U144,'Tenant Analysis (Sortable)'!$D$7:$O$144,Y$1,FALSE))</f>
        <v>216353.02000000002</v>
      </c>
      <c r="Z144" s="323">
        <f>IF(Y144="","",+VLOOKUP($U144,'Tenant Analysis (Sortable)'!$D$7:$O$144,Z$1,FALSE))</f>
        <v>73599.95</v>
      </c>
      <c r="AA144" s="324">
        <f>IF(Y144="","",+VLOOKUP($U144,'Tenant Analysis (Sortable)'!$D$7:$O$144,AA$1,FALSE))</f>
        <v>-0.43172255608913318</v>
      </c>
      <c r="AB144" s="323">
        <f>IF(AA144="","",+VLOOKUP($U144,'Tenant Analysis (Sortable)'!$D$7:$O$144,AB$1,FALSE))</f>
        <v>10</v>
      </c>
      <c r="AC144" s="325"/>
      <c r="AD144" s="323">
        <f>IF($AB144="","",+VLOOKUP($U144,'Tenant Analysis (Sortable)'!$D$7:$O$144,AD$1,FALSE))</f>
        <v>53358.95</v>
      </c>
      <c r="AE144" s="323">
        <f>IF($AB144="","",+VLOOKUP($U144,'Tenant Analysis (Sortable)'!$D$7:$O$144,AE$1,FALSE))</f>
        <v>73599.95</v>
      </c>
      <c r="AF144" s="324">
        <f>IF(AE144="","",+VLOOKUP($U144,'Tenant Analysis (Sortable)'!$D$7:$O$144,AF$1,FALSE))</f>
        <v>0.37933654991336974</v>
      </c>
      <c r="AG144" s="323">
        <f>+IF(AF144="","",+VLOOKUP($U144,'Tenant Analysis (Sortable)'!$D$7:$P$144,AG$1,FALSE))</f>
        <v>20</v>
      </c>
    </row>
    <row r="145" spans="1:33" ht="16">
      <c r="A145" s="245"/>
      <c r="B145" s="244"/>
      <c r="D145" s="221"/>
      <c r="E145" s="221"/>
      <c r="F145" s="352" t="str">
        <f>+$AD$5</f>
        <v>Q1</v>
      </c>
      <c r="G145" s="352" t="str">
        <f>+$AE$5</f>
        <v>Q1</v>
      </c>
      <c r="H145" s="353" t="s">
        <v>733</v>
      </c>
      <c r="I145" s="220"/>
      <c r="J145" s="202" t="s">
        <v>796</v>
      </c>
      <c r="K145" s="220"/>
      <c r="L145" s="220"/>
      <c r="M145" s="220"/>
      <c r="R145" s="213"/>
      <c r="S145" s="216" t="str">
        <f>IFERROR(IF(T145="","",INDEX('Tenant Analysis (Sortable)'!$B$7:$B$144,MATCH('Property Snapshots'!$U145,'Tenant Analysis (Sortable)'!$D$7:$D$144,0))),"CHECK")</f>
        <v>Del Mar Plaza</v>
      </c>
      <c r="T145" s="215" t="str">
        <f>IFERROR(IF(U145="","",INDEX('Tenant Analysis (Sortable)'!$C$7:$C$144,MATCH('Property Snapshots'!$U145,'Tenant Analysis (Sortable)'!$D$7:$D$144,0))),"CHECK")</f>
        <v>Restaurant</v>
      </c>
      <c r="U145" s="183" t="str">
        <v>Shinbashi Restaurant Group, LLC (t0062257)</v>
      </c>
      <c r="V145" s="323">
        <f>IF(U145="","",+VLOOKUP($U145,'Tenant Analysis (Sortable)'!$D$7:$O$144,V$1,FALSE))</f>
        <v>0</v>
      </c>
      <c r="W145" s="323">
        <f>IF(V145="","",+VLOOKUP($U145,'Tenant Analysis (Sortable)'!$D$7:$O$144,W$1,FALSE))</f>
        <v>1381456.1800000002</v>
      </c>
      <c r="X145" s="323">
        <f>IF(W145="","",+VLOOKUP($U145,'Tenant Analysis (Sortable)'!$D$7:$O$144,X$1,FALSE))</f>
        <v>1344476.3800000001</v>
      </c>
      <c r="Y145" s="323">
        <f>IF(X145="","",+VLOOKUP($U145,'Tenant Analysis (Sortable)'!$D$7:$O$144,Y$1,FALSE))</f>
        <v>1211821.3499999999</v>
      </c>
      <c r="Z145" s="323">
        <f>IF(Y145="","",+VLOOKUP($U145,'Tenant Analysis (Sortable)'!$D$7:$O$144,Z$1,FALSE))</f>
        <v>472006.43000000005</v>
      </c>
      <c r="AA145" s="324">
        <f>IF(Y145="","",+VLOOKUP($U145,'Tenant Analysis (Sortable)'!$D$7:$O$144,AA$1,FALSE))</f>
        <v>-9.8666686877757009E-2</v>
      </c>
      <c r="AB145" s="323">
        <f>IF(AA145="","",+VLOOKUP($U145,'Tenant Analysis (Sortable)'!$D$7:$O$144,AB$1,FALSE))</f>
        <v>18</v>
      </c>
      <c r="AC145" s="325"/>
      <c r="AD145" s="323">
        <f>IF($AB145="","",+VLOOKUP($U145,'Tenant Analysis (Sortable)'!$D$7:$O$144,AD$1,FALSE))</f>
        <v>284018.03000000003</v>
      </c>
      <c r="AE145" s="323">
        <f>IF($AB145="","",+VLOOKUP($U145,'Tenant Analysis (Sortable)'!$D$7:$O$144,AE$1,FALSE))</f>
        <v>316287.30000000005</v>
      </c>
      <c r="AF145" s="324">
        <f>IF(AE145="","",+VLOOKUP($U145,'Tenant Analysis (Sortable)'!$D$7:$O$144,AF$1,FALSE))</f>
        <v>0.11361697706304073</v>
      </c>
      <c r="AG145" s="323">
        <f>+IF(AF145="","",+VLOOKUP($U145,'Tenant Analysis (Sortable)'!$D$7:$P$144,AG$1,FALSE))</f>
        <v>16</v>
      </c>
    </row>
    <row r="146" spans="1:33">
      <c r="A146" s="245" t="str">
        <f>+E139</f>
        <v>DEL MAR PLAZA</v>
      </c>
      <c r="B146" s="244"/>
      <c r="D146" s="215" t="s">
        <v>197</v>
      </c>
      <c r="F146" s="362">
        <f t="shared" ref="F146:G153" si="28">SUMIFS(AD$7:AD$486,$T$7:$T$486,$D146,$S$7:$S$486,$A146)</f>
        <v>393224.64</v>
      </c>
      <c r="G146" s="362">
        <f t="shared" si="28"/>
        <v>416341.52999999997</v>
      </c>
      <c r="H146" s="363">
        <f t="shared" ref="H146" si="29">IFERROR(IF(G146=0,0,(G146-F146)/F146),0)</f>
        <v>5.8787999653327816E-2</v>
      </c>
      <c r="I146" s="211"/>
      <c r="J146" s="402" t="s">
        <v>887</v>
      </c>
      <c r="K146" s="401"/>
      <c r="L146" s="401"/>
      <c r="M146" s="401"/>
      <c r="R146" s="213"/>
      <c r="S146" s="216" t="str">
        <f>IFERROR(IF(T146="","",INDEX('Tenant Analysis (Sortable)'!$B$7:$B$144,MATCH('Property Snapshots'!$U146,'Tenant Analysis (Sortable)'!$D$7:$D$144,0))),"CHECK")</f>
        <v>Del Mar Plaza</v>
      </c>
      <c r="T146" s="215" t="str">
        <f>IFERROR(IF(U146="","",INDEX('Tenant Analysis (Sortable)'!$C$7:$C$144,MATCH('Property Snapshots'!$U146,'Tenant Analysis (Sortable)'!$D$7:$D$144,0))),"CHECK")</f>
        <v>Personal Services</v>
      </c>
      <c r="U146" s="183" t="str">
        <v>Haim, Ltd. Salon Inc. (t0062258)</v>
      </c>
      <c r="V146" s="323">
        <f>IF(U146="","",+VLOOKUP($U146,'Tenant Analysis (Sortable)'!$D$7:$O$144,V$1,FALSE))</f>
        <v>0</v>
      </c>
      <c r="W146" s="323">
        <f>IF(V146="","",+VLOOKUP($U146,'Tenant Analysis (Sortable)'!$D$7:$O$144,W$1,FALSE))</f>
        <v>390715</v>
      </c>
      <c r="X146" s="323">
        <f>IF(W146="","",+VLOOKUP($U146,'Tenant Analysis (Sortable)'!$D$7:$O$144,X$1,FALSE))</f>
        <v>498883</v>
      </c>
      <c r="Y146" s="323">
        <f>IF(X146="","",+VLOOKUP($U146,'Tenant Analysis (Sortable)'!$D$7:$O$144,Y$1,FALSE))</f>
        <v>224443.93</v>
      </c>
      <c r="Z146" s="323">
        <f>IF(Y146="","",+VLOOKUP($U146,'Tenant Analysis (Sortable)'!$D$7:$O$144,Z$1,FALSE))</f>
        <v>67532.17</v>
      </c>
      <c r="AA146" s="324">
        <f>IF(Y146="","",+VLOOKUP($U146,'Tenant Analysis (Sortable)'!$D$7:$O$144,AA$1,FALSE))</f>
        <v>-0.55010707921496627</v>
      </c>
      <c r="AB146" s="323">
        <f>IF(AA146="","",+VLOOKUP($U146,'Tenant Analysis (Sortable)'!$D$7:$O$144,AB$1,FALSE))</f>
        <v>6</v>
      </c>
      <c r="AC146" s="325"/>
      <c r="AD146" s="323">
        <f>IF($AB146="","",+VLOOKUP($U146,'Tenant Analysis (Sortable)'!$D$7:$O$144,AD$1,FALSE))</f>
        <v>105143</v>
      </c>
      <c r="AE146" s="323">
        <f>IF($AB146="","",+VLOOKUP($U146,'Tenant Analysis (Sortable)'!$D$7:$O$144,AE$1,FALSE))</f>
        <v>67532.17</v>
      </c>
      <c r="AF146" s="324">
        <f>IF(AE146="","",+VLOOKUP($U146,'Tenant Analysis (Sortable)'!$D$7:$O$144,AF$1,FALSE))</f>
        <v>-0.3577112123488963</v>
      </c>
      <c r="AG146" s="323">
        <f>+IF(AF146="","",+VLOOKUP($U146,'Tenant Analysis (Sortable)'!$D$7:$P$144,AG$1,FALSE))</f>
        <v>3</v>
      </c>
    </row>
    <row r="147" spans="1:33">
      <c r="A147" s="245" t="str">
        <f t="shared" ref="A147:A153" si="30">+A146</f>
        <v>DEL MAR PLAZA</v>
      </c>
      <c r="B147" s="244"/>
      <c r="D147" s="181" t="s">
        <v>186</v>
      </c>
      <c r="F147" s="362">
        <f t="shared" si="28"/>
        <v>2125278.16</v>
      </c>
      <c r="G147" s="362">
        <f t="shared" si="28"/>
        <v>3313943.72</v>
      </c>
      <c r="H147" s="363">
        <f t="shared" ref="H147:H153" si="31">IFERROR(IF(G147=0,0,(G147-F147)/F147),0)</f>
        <v>0.55929881667818959</v>
      </c>
      <c r="I147" s="211"/>
      <c r="J147" s="401"/>
      <c r="K147" s="401"/>
      <c r="L147" s="401"/>
      <c r="M147" s="401"/>
      <c r="R147" s="213"/>
      <c r="S147" s="216" t="str">
        <f>IFERROR(IF(T147="","",INDEX('Tenant Analysis (Sortable)'!$B$7:$B$144,MATCH('Property Snapshots'!$U147,'Tenant Analysis (Sortable)'!$D$7:$D$144,0))),"CHECK")</f>
        <v>Del Mar Plaza</v>
      </c>
      <c r="T147" s="215" t="str">
        <f>IFERROR(IF(U147="","",INDEX('Tenant Analysis (Sortable)'!$C$7:$C$144,MATCH('Property Snapshots'!$U147,'Tenant Analysis (Sortable)'!$D$7:$D$144,0))),"CHECK")</f>
        <v>Personal Services</v>
      </c>
      <c r="U147" s="183" t="str">
        <v>Salon Republic, LLC (t0062259)</v>
      </c>
      <c r="V147" s="323">
        <f>IF(U147="","",+VLOOKUP($U147,'Tenant Analysis (Sortable)'!$D$7:$O$144,V$1,FALSE))</f>
        <v>0</v>
      </c>
      <c r="W147" s="323">
        <f>IF(V147="","",+VLOOKUP($U147,'Tenant Analysis (Sortable)'!$D$7:$O$144,W$1,FALSE))</f>
        <v>1214198.46</v>
      </c>
      <c r="X147" s="323">
        <f>IF(W147="","",+VLOOKUP($U147,'Tenant Analysis (Sortable)'!$D$7:$O$144,X$1,FALSE))</f>
        <v>1286451.3999999999</v>
      </c>
      <c r="Y147" s="323">
        <f>IF(X147="","",+VLOOKUP($U147,'Tenant Analysis (Sortable)'!$D$7:$O$144,Y$1,FALSE))</f>
        <v>284158.76</v>
      </c>
      <c r="Z147" s="323">
        <f>IF(Y147="","",+VLOOKUP($U147,'Tenant Analysis (Sortable)'!$D$7:$O$144,Z$1,FALSE))</f>
        <v>0</v>
      </c>
      <c r="AA147" s="324">
        <f>IF(Y147="","",+VLOOKUP($U147,'Tenant Analysis (Sortable)'!$D$7:$O$144,AA$1,FALSE))</f>
        <v>-0.77911426735592182</v>
      </c>
      <c r="AB147" s="323">
        <f>IF(AA147="","",+VLOOKUP($U147,'Tenant Analysis (Sortable)'!$D$7:$O$144,AB$1,FALSE))</f>
        <v>2</v>
      </c>
      <c r="AC147" s="325"/>
      <c r="AD147" s="323">
        <f>IF($AB147="","",+VLOOKUP($U147,'Tenant Analysis (Sortable)'!$D$7:$O$144,AD$1,FALSE))</f>
        <v>284158.76</v>
      </c>
      <c r="AE147" s="323">
        <f>IF($AB147="","",+VLOOKUP($U147,'Tenant Analysis (Sortable)'!$D$7:$O$144,AE$1,FALSE))</f>
        <v>0</v>
      </c>
      <c r="AF147" s="324">
        <f>IF(AE147="","",+VLOOKUP($U147,'Tenant Analysis (Sortable)'!$D$7:$O$144,AF$1,FALSE))</f>
        <v>99</v>
      </c>
      <c r="AG147" s="323">
        <f>+IF(AF147="","",+VLOOKUP($U147,'Tenant Analysis (Sortable)'!$D$7:$P$144,AG$1,FALSE))</f>
        <v>0</v>
      </c>
    </row>
    <row r="148" spans="1:33">
      <c r="A148" s="245" t="str">
        <f t="shared" si="30"/>
        <v>DEL MAR PLAZA</v>
      </c>
      <c r="B148" s="244"/>
      <c r="D148" s="181" t="s">
        <v>196</v>
      </c>
      <c r="F148" s="362">
        <f t="shared" si="28"/>
        <v>87321.39</v>
      </c>
      <c r="G148" s="362">
        <f t="shared" si="28"/>
        <v>110286.53</v>
      </c>
      <c r="H148" s="363">
        <f t="shared" si="31"/>
        <v>0.26299558447248722</v>
      </c>
      <c r="I148" s="211"/>
      <c r="J148" s="401"/>
      <c r="K148" s="401"/>
      <c r="L148" s="401"/>
      <c r="M148" s="401"/>
      <c r="R148" s="213"/>
      <c r="S148" s="216" t="str">
        <f>IFERROR(IF(T148="","",INDEX('Tenant Analysis (Sortable)'!$B$7:$B$144,MATCH('Property Snapshots'!$U148,'Tenant Analysis (Sortable)'!$D$7:$D$144,0))),"CHECK")</f>
        <v>Del Mar Plaza</v>
      </c>
      <c r="T148" s="215" t="str">
        <f>IFERROR(IF(U148="","",INDEX('Tenant Analysis (Sortable)'!$C$7:$C$144,MATCH('Property Snapshots'!$U148,'Tenant Analysis (Sortable)'!$D$7:$D$144,0))),"CHECK")</f>
        <v>Food Court</v>
      </c>
      <c r="U148" s="183" t="str">
        <v>Pacifica Del Mar, LLP, dba Pacifica Breeze Cafe (t0062261)</v>
      </c>
      <c r="V148" s="323">
        <f>IF(U148="","",+VLOOKUP($U148,'Tenant Analysis (Sortable)'!$D$7:$O$144,V$1,FALSE))</f>
        <v>0</v>
      </c>
      <c r="W148" s="323">
        <f>IF(V148="","",+VLOOKUP($U148,'Tenant Analysis (Sortable)'!$D$7:$O$144,W$1,FALSE))</f>
        <v>1038746</v>
      </c>
      <c r="X148" s="323">
        <f>IF(W148="","",+VLOOKUP($U148,'Tenant Analysis (Sortable)'!$D$7:$O$144,X$1,FALSE))</f>
        <v>959878</v>
      </c>
      <c r="Y148" s="323">
        <f>IF(X148="","",+VLOOKUP($U148,'Tenant Analysis (Sortable)'!$D$7:$O$144,Y$1,FALSE))</f>
        <v>652388</v>
      </c>
      <c r="Z148" s="323">
        <f>IF(Y148="","",+VLOOKUP($U148,'Tenant Analysis (Sortable)'!$D$7:$O$144,Z$1,FALSE))</f>
        <v>171796</v>
      </c>
      <c r="AA148" s="324">
        <f>IF(Y148="","",+VLOOKUP($U148,'Tenant Analysis (Sortable)'!$D$7:$O$144,AA$1,FALSE))</f>
        <v>-0.32034279356334866</v>
      </c>
      <c r="AB148" s="323">
        <f>IF(AA148="","",+VLOOKUP($U148,'Tenant Analysis (Sortable)'!$D$7:$O$144,AB$1,FALSE))</f>
        <v>15</v>
      </c>
      <c r="AC148" s="325"/>
      <c r="AD148" s="323">
        <f>IF($AB148="","",+VLOOKUP($U148,'Tenant Analysis (Sortable)'!$D$7:$O$144,AD$1,FALSE))</f>
        <v>180080</v>
      </c>
      <c r="AE148" s="323">
        <f>IF($AB148="","",+VLOOKUP($U148,'Tenant Analysis (Sortable)'!$D$7:$O$144,AE$1,FALSE))</f>
        <v>171796</v>
      </c>
      <c r="AF148" s="324">
        <f>IF(AE148="","",+VLOOKUP($U148,'Tenant Analysis (Sortable)'!$D$7:$O$144,AF$1,FALSE))</f>
        <v>-4.6001776988005331E-2</v>
      </c>
      <c r="AG148" s="323">
        <f>+IF(AF148="","",+VLOOKUP($U148,'Tenant Analysis (Sortable)'!$D$7:$P$144,AG$1,FALSE))</f>
        <v>8</v>
      </c>
    </row>
    <row r="149" spans="1:33">
      <c r="A149" s="245" t="str">
        <f t="shared" si="30"/>
        <v>DEL MAR PLAZA</v>
      </c>
      <c r="B149" s="244"/>
      <c r="D149" s="181" t="s">
        <v>202</v>
      </c>
      <c r="F149" s="362">
        <f t="shared" si="28"/>
        <v>185923.40000000002</v>
      </c>
      <c r="G149" s="362">
        <f t="shared" si="28"/>
        <v>74154.94</v>
      </c>
      <c r="H149" s="363">
        <f t="shared" si="31"/>
        <v>-0.6011532706480196</v>
      </c>
      <c r="I149" s="211"/>
      <c r="J149" s="401"/>
      <c r="K149" s="401"/>
      <c r="L149" s="401"/>
      <c r="M149" s="401"/>
      <c r="R149" s="213"/>
      <c r="S149" s="216" t="str">
        <f>IFERROR(IF(T149="","",INDEX('Tenant Analysis (Sortable)'!$B$7:$B$144,MATCH('Property Snapshots'!$U149,'Tenant Analysis (Sortable)'!$D$7:$D$144,0))),"CHECK")</f>
        <v>Del Mar Plaza</v>
      </c>
      <c r="T149" s="215" t="str">
        <f>IFERROR(IF(U149="","",INDEX('Tenant Analysis (Sortable)'!$C$7:$C$144,MATCH('Property Snapshots'!$U149,'Tenant Analysis (Sortable)'!$D$7:$D$144,0))),"CHECK")</f>
        <v>Restaurant</v>
      </c>
      <c r="U149" s="183" t="str">
        <v>Il Fornaio (America) Corp. (t0062262)</v>
      </c>
      <c r="V149" s="323">
        <f>IF(U149="","",+VLOOKUP($U149,'Tenant Analysis (Sortable)'!$D$7:$O$144,V$1,FALSE))</f>
        <v>0</v>
      </c>
      <c r="W149" s="323">
        <f>IF(V149="","",+VLOOKUP($U149,'Tenant Analysis (Sortable)'!$D$7:$O$144,W$1,FALSE))</f>
        <v>3920844.22</v>
      </c>
      <c r="X149" s="323">
        <f>IF(W149="","",+VLOOKUP($U149,'Tenant Analysis (Sortable)'!$D$7:$O$144,X$1,FALSE))</f>
        <v>3781141.8899999992</v>
      </c>
      <c r="Y149" s="323">
        <f>IF(X149="","",+VLOOKUP($U149,'Tenant Analysis (Sortable)'!$D$7:$O$144,Y$1,FALSE))</f>
        <v>2205977.42</v>
      </c>
      <c r="Z149" s="323">
        <f>IF(Y149="","",+VLOOKUP($U149,'Tenant Analysis (Sortable)'!$D$7:$O$144,Z$1,FALSE))</f>
        <v>649107.41</v>
      </c>
      <c r="AA149" s="324">
        <f>IF(Y149="","",+VLOOKUP($U149,'Tenant Analysis (Sortable)'!$D$7:$O$144,AA$1,FALSE))</f>
        <v>-0.41658433241181531</v>
      </c>
      <c r="AB149" s="323">
        <f>IF(AA149="","",+VLOOKUP($U149,'Tenant Analysis (Sortable)'!$D$7:$O$144,AB$1,FALSE))</f>
        <v>11</v>
      </c>
      <c r="AC149" s="325"/>
      <c r="AD149" s="323">
        <f>IF($AB149="","",+VLOOKUP($U149,'Tenant Analysis (Sortable)'!$D$7:$O$144,AD$1,FALSE))</f>
        <v>726807.98</v>
      </c>
      <c r="AE149" s="323">
        <f>IF($AB149="","",+VLOOKUP($U149,'Tenant Analysis (Sortable)'!$D$7:$O$144,AE$1,FALSE))</f>
        <v>649107.41</v>
      </c>
      <c r="AF149" s="324">
        <f>IF(AE149="","",+VLOOKUP($U149,'Tenant Analysis (Sortable)'!$D$7:$O$144,AF$1,FALSE))</f>
        <v>-0.10690660000733612</v>
      </c>
      <c r="AG149" s="323">
        <f>+IF(AF149="","",+VLOOKUP($U149,'Tenant Analysis (Sortable)'!$D$7:$P$144,AG$1,FALSE))</f>
        <v>5</v>
      </c>
    </row>
    <row r="150" spans="1:33" ht="16.5" customHeight="1">
      <c r="A150" s="245" t="str">
        <f t="shared" si="30"/>
        <v>DEL MAR PLAZA</v>
      </c>
      <c r="B150" s="244"/>
      <c r="D150" s="181" t="s">
        <v>189</v>
      </c>
      <c r="F150" s="362">
        <f t="shared" si="28"/>
        <v>423981.76</v>
      </c>
      <c r="G150" s="362">
        <f t="shared" si="28"/>
        <v>126819.89</v>
      </c>
      <c r="H150" s="363">
        <f t="shared" si="31"/>
        <v>-0.70088361820093392</v>
      </c>
      <c r="I150" s="211"/>
      <c r="J150" s="401"/>
      <c r="K150" s="401"/>
      <c r="L150" s="401"/>
      <c r="M150" s="401"/>
      <c r="R150" s="213"/>
      <c r="S150" s="216" t="str">
        <f>IFERROR(IF(T150="","",INDEX('Tenant Analysis (Sortable)'!$B$7:$B$144,MATCH('Property Snapshots'!$U150,'Tenant Analysis (Sortable)'!$D$7:$D$144,0))),"CHECK")</f>
        <v>Del Mar Plaza</v>
      </c>
      <c r="T150" s="215" t="str">
        <f>IFERROR(IF(U150="","",INDEX('Tenant Analysis (Sortable)'!$C$7:$C$144,MATCH('Property Snapshots'!$U150,'Tenant Analysis (Sortable)'!$D$7:$D$144,0))),"CHECK")</f>
        <v>Apparel Sales</v>
      </c>
      <c r="U150" s="183" t="str">
        <v>Gary's &amp; Company Newport Beach, Inc. (t0062263)</v>
      </c>
      <c r="V150" s="323">
        <f>IF(U150="","",+VLOOKUP($U150,'Tenant Analysis (Sortable)'!$D$7:$O$144,V$1,FALSE))</f>
        <v>0</v>
      </c>
      <c r="W150" s="323">
        <f>IF(V150="","",+VLOOKUP($U150,'Tenant Analysis (Sortable)'!$D$7:$O$144,W$1,FALSE))</f>
        <v>683356.52</v>
      </c>
      <c r="X150" s="323">
        <f>IF(W150="","",+VLOOKUP($U150,'Tenant Analysis (Sortable)'!$D$7:$O$144,X$1,FALSE))</f>
        <v>597823.47</v>
      </c>
      <c r="Y150" s="323">
        <f>IF(X150="","",+VLOOKUP($U150,'Tenant Analysis (Sortable)'!$D$7:$O$144,Y$1,FALSE))</f>
        <v>303505.73000000004</v>
      </c>
      <c r="Z150" s="323">
        <f>IF(Y150="","",+VLOOKUP($U150,'Tenant Analysis (Sortable)'!$D$7:$O$144,Z$1,FALSE))</f>
        <v>74154.94</v>
      </c>
      <c r="AA150" s="324">
        <f>IF(Y150="","",+VLOOKUP($U150,'Tenant Analysis (Sortable)'!$D$7:$O$144,AA$1,FALSE))</f>
        <v>-0.49231546563402728</v>
      </c>
      <c r="AB150" s="323">
        <f>IF(AA150="","",+VLOOKUP($U150,'Tenant Analysis (Sortable)'!$D$7:$O$144,AB$1,FALSE))</f>
        <v>7</v>
      </c>
      <c r="AC150" s="325"/>
      <c r="AD150" s="323">
        <f>IF($AB150="","",+VLOOKUP($U150,'Tenant Analysis (Sortable)'!$D$7:$O$144,AD$1,FALSE))</f>
        <v>101488.39</v>
      </c>
      <c r="AE150" s="323">
        <f>IF($AB150="","",+VLOOKUP($U150,'Tenant Analysis (Sortable)'!$D$7:$O$144,AE$1,FALSE))</f>
        <v>74154.94</v>
      </c>
      <c r="AF150" s="324">
        <f>IF(AE150="","",+VLOOKUP($U150,'Tenant Analysis (Sortable)'!$D$7:$O$144,AF$1,FALSE))</f>
        <v>-0.26932588052682671</v>
      </c>
      <c r="AG150" s="323">
        <f>+IF(AF150="","",+VLOOKUP($U150,'Tenant Analysis (Sortable)'!$D$7:$P$144,AG$1,FALSE))</f>
        <v>4</v>
      </c>
    </row>
    <row r="151" spans="1:33">
      <c r="A151" s="245" t="str">
        <f t="shared" si="30"/>
        <v>DEL MAR PLAZA</v>
      </c>
      <c r="B151" s="244"/>
      <c r="D151" s="181" t="s">
        <v>191</v>
      </c>
      <c r="F151" s="362">
        <f t="shared" si="28"/>
        <v>180080</v>
      </c>
      <c r="G151" s="362">
        <f t="shared" si="28"/>
        <v>171796</v>
      </c>
      <c r="H151" s="363">
        <f t="shared" si="31"/>
        <v>-4.6001776988005331E-2</v>
      </c>
      <c r="I151" s="211"/>
      <c r="J151" s="401"/>
      <c r="K151" s="401"/>
      <c r="L151" s="401"/>
      <c r="M151" s="401"/>
      <c r="R151" s="213"/>
      <c r="S151" s="216" t="str">
        <f>IFERROR(IF(T151="","",INDEX('Tenant Analysis (Sortable)'!$B$7:$B$144,MATCH('Property Snapshots'!$U151,'Tenant Analysis (Sortable)'!$D$7:$D$144,0))),"CHECK")</f>
        <v>Del Mar Plaza</v>
      </c>
      <c r="T151" s="215" t="str">
        <f>IFERROR(IF(U151="","",INDEX('Tenant Analysis (Sortable)'!$C$7:$C$144,MATCH('Property Snapshots'!$U151,'Tenant Analysis (Sortable)'!$D$7:$D$144,0))),"CHECK")</f>
        <v>Personal Services</v>
      </c>
      <c r="U151" s="183" t="str">
        <v>Brian Ly and Kim Chau T. Nguyen dba Del Mar Nails and Spa (t0062270)</v>
      </c>
      <c r="V151" s="323">
        <f>IF(U151="","",+VLOOKUP($U151,'Tenant Analysis (Sortable)'!$D$7:$O$144,V$1,FALSE))</f>
        <v>0</v>
      </c>
      <c r="W151" s="323">
        <f>IF(V151="","",+VLOOKUP($U151,'Tenant Analysis (Sortable)'!$D$7:$O$144,W$1,FALSE))</f>
        <v>162635</v>
      </c>
      <c r="X151" s="323">
        <f>IF(W151="","",+VLOOKUP($U151,'Tenant Analysis (Sortable)'!$D$7:$O$144,X$1,FALSE))</f>
        <v>154390</v>
      </c>
      <c r="Y151" s="323">
        <f>IF(X151="","",+VLOOKUP($U151,'Tenant Analysis (Sortable)'!$D$7:$O$144,Y$1,FALSE))</f>
        <v>54555.55</v>
      </c>
      <c r="Z151" s="323">
        <f>IF(Y151="","",+VLOOKUP($U151,'Tenant Analysis (Sortable)'!$D$7:$O$144,Z$1,FALSE))</f>
        <v>10232.560000000001</v>
      </c>
      <c r="AA151" s="324">
        <f>IF(Y151="","",+VLOOKUP($U151,'Tenant Analysis (Sortable)'!$D$7:$O$144,AA$1,FALSE))</f>
        <v>-0.64663805945980957</v>
      </c>
      <c r="AB151" s="323">
        <f>IF(AA151="","",+VLOOKUP($U151,'Tenant Analysis (Sortable)'!$D$7:$O$144,AB$1,FALSE))</f>
        <v>3</v>
      </c>
      <c r="AC151" s="325"/>
      <c r="AD151" s="323">
        <f>IF($AB151="","",+VLOOKUP($U151,'Tenant Analysis (Sortable)'!$D$7:$O$144,AD$1,FALSE))</f>
        <v>34680</v>
      </c>
      <c r="AE151" s="323">
        <f>IF($AB151="","",+VLOOKUP($U151,'Tenant Analysis (Sortable)'!$D$7:$O$144,AE$1,FALSE))</f>
        <v>10232.560000000001</v>
      </c>
      <c r="AF151" s="324">
        <f>IF(AE151="","",+VLOOKUP($U151,'Tenant Analysis (Sortable)'!$D$7:$O$144,AF$1,FALSE))</f>
        <v>-0.70494348327566314</v>
      </c>
      <c r="AG151" s="323">
        <f>+IF(AF151="","",+VLOOKUP($U151,'Tenant Analysis (Sortable)'!$D$7:$P$144,AG$1,FALSE))</f>
        <v>1</v>
      </c>
    </row>
    <row r="152" spans="1:33">
      <c r="A152" s="245" t="str">
        <f t="shared" si="30"/>
        <v>DEL MAR PLAZA</v>
      </c>
      <c r="B152" s="244"/>
      <c r="D152" s="181" t="s">
        <v>193</v>
      </c>
      <c r="F152" s="362">
        <f t="shared" si="28"/>
        <v>31885</v>
      </c>
      <c r="G152" s="362">
        <f t="shared" si="28"/>
        <v>435287.41000000003</v>
      </c>
      <c r="H152" s="363">
        <f t="shared" si="31"/>
        <v>12.651792692488632</v>
      </c>
      <c r="I152" s="211"/>
      <c r="J152" s="401"/>
      <c r="K152" s="401"/>
      <c r="L152" s="401"/>
      <c r="M152" s="401"/>
      <c r="R152" s="213"/>
      <c r="S152" s="216" t="str">
        <f>IFERROR(IF(T152="","",INDEX('Tenant Analysis (Sortable)'!$B$7:$B$144,MATCH('Property Snapshots'!$U152,'Tenant Analysis (Sortable)'!$D$7:$D$144,0))),"CHECK")</f>
        <v>Del Mar Plaza</v>
      </c>
      <c r="T152" s="215" t="str">
        <f>IFERROR(IF(U152="","",INDEX('Tenant Analysis (Sortable)'!$C$7:$C$144,MATCH('Property Snapshots'!$U152,'Tenant Analysis (Sortable)'!$D$7:$D$144,0))),"CHECK")</f>
        <v>Restaurant</v>
      </c>
      <c r="U152" s="183" t="str">
        <v>Pacifica Del Mar, LLC (t0062272)</v>
      </c>
      <c r="V152" s="323">
        <f>IF(U152="","",+VLOOKUP($U152,'Tenant Analysis (Sortable)'!$D$7:$O$144,V$1,FALSE))</f>
        <v>0</v>
      </c>
      <c r="W152" s="323">
        <f>IF(V152="","",+VLOOKUP($U152,'Tenant Analysis (Sortable)'!$D$7:$O$144,W$1,FALSE))</f>
        <v>4596023</v>
      </c>
      <c r="X152" s="323">
        <f>IF(W152="","",+VLOOKUP($U152,'Tenant Analysis (Sortable)'!$D$7:$O$144,X$1,FALSE))</f>
        <v>4350259</v>
      </c>
      <c r="Y152" s="323">
        <f>IF(X152="","",+VLOOKUP($U152,'Tenant Analysis (Sortable)'!$D$7:$O$144,Y$1,FALSE))</f>
        <v>2433246.64</v>
      </c>
      <c r="Z152" s="323">
        <f>IF(Y152="","",+VLOOKUP($U152,'Tenant Analysis (Sortable)'!$D$7:$O$144,Z$1,FALSE))</f>
        <v>852432</v>
      </c>
      <c r="AA152" s="324">
        <f>IF(Y152="","",+VLOOKUP($U152,'Tenant Analysis (Sortable)'!$D$7:$O$144,AA$1,FALSE))</f>
        <v>-0.44066625918134988</v>
      </c>
      <c r="AB152" s="323">
        <f>IF(AA152="","",+VLOOKUP($U152,'Tenant Analysis (Sortable)'!$D$7:$O$144,AB$1,FALSE))</f>
        <v>9</v>
      </c>
      <c r="AC152" s="325"/>
      <c r="AD152" s="323">
        <f>IF($AB152="","",+VLOOKUP($U152,'Tenant Analysis (Sortable)'!$D$7:$O$144,AD$1,FALSE))</f>
        <v>814349</v>
      </c>
      <c r="AE152" s="323">
        <f>IF($AB152="","",+VLOOKUP($U152,'Tenant Analysis (Sortable)'!$D$7:$O$144,AE$1,FALSE))</f>
        <v>852432</v>
      </c>
      <c r="AF152" s="324">
        <f>IF(AE152="","",+VLOOKUP($U152,'Tenant Analysis (Sortable)'!$D$7:$O$144,AF$1,FALSE))</f>
        <v>4.6764961951202742E-2</v>
      </c>
      <c r="AG152" s="323">
        <f>+IF(AF152="","",+VLOOKUP($U152,'Tenant Analysis (Sortable)'!$D$7:$P$144,AG$1,FALSE))</f>
        <v>15</v>
      </c>
    </row>
    <row r="153" spans="1:33">
      <c r="A153" s="245" t="str">
        <f t="shared" si="30"/>
        <v>DEL MAR PLAZA</v>
      </c>
      <c r="B153" s="244"/>
      <c r="D153" s="170" t="s">
        <v>728</v>
      </c>
      <c r="F153" s="362">
        <f t="shared" si="28"/>
        <v>119750.74</v>
      </c>
      <c r="G153" s="362">
        <f t="shared" si="28"/>
        <v>140747.21000000002</v>
      </c>
      <c r="H153" s="363">
        <f t="shared" si="31"/>
        <v>0.17533478289988033</v>
      </c>
      <c r="I153" s="211"/>
      <c r="J153" s="401"/>
      <c r="K153" s="401"/>
      <c r="L153" s="401"/>
      <c r="M153" s="401"/>
      <c r="R153" s="213"/>
      <c r="S153" s="216" t="str">
        <f>IFERROR(IF(T153="","",INDEX('Tenant Analysis (Sortable)'!$B$7:$B$144,MATCH('Property Snapshots'!$U153,'Tenant Analysis (Sortable)'!$D$7:$D$144,0))),"CHECK")</f>
        <v>Del Mar Plaza</v>
      </c>
      <c r="T153" s="215" t="str">
        <f>IFERROR(IF(U153="","",INDEX('Tenant Analysis (Sortable)'!$C$7:$C$144,MATCH('Property Snapshots'!$U153,'Tenant Analysis (Sortable)'!$D$7:$D$144,0))),"CHECK")</f>
        <v>Jewelry</v>
      </c>
      <c r="U153" s="183" t="str">
        <v>Luxo Holding Company Inc. dba Loghman Jewelers (t0062275)</v>
      </c>
      <c r="V153" s="323">
        <f>IF(U153="","",+VLOOKUP($U153,'Tenant Analysis (Sortable)'!$D$7:$O$144,V$1,FALSE))</f>
        <v>0</v>
      </c>
      <c r="W153" s="323">
        <f>IF(V153="","",+VLOOKUP($U153,'Tenant Analysis (Sortable)'!$D$7:$O$144,W$1,FALSE))</f>
        <v>175058.25</v>
      </c>
      <c r="X153" s="323">
        <f>IF(W153="","",+VLOOKUP($U153,'Tenant Analysis (Sortable)'!$D$7:$O$144,X$1,FALSE))</f>
        <v>195735.75</v>
      </c>
      <c r="Y153" s="323">
        <f>IF(X153="","",+VLOOKUP($U153,'Tenant Analysis (Sortable)'!$D$7:$O$144,Y$1,FALSE))</f>
        <v>138460</v>
      </c>
      <c r="Z153" s="323">
        <f>IF(Y153="","",+VLOOKUP($U153,'Tenant Analysis (Sortable)'!$D$7:$O$144,Z$1,FALSE))</f>
        <v>49475</v>
      </c>
      <c r="AA153" s="324">
        <f>IF(Y153="","",+VLOOKUP($U153,'Tenant Analysis (Sortable)'!$D$7:$O$144,AA$1,FALSE))</f>
        <v>-0.29261772568373434</v>
      </c>
      <c r="AB153" s="323">
        <f>IF(AA153="","",+VLOOKUP($U153,'Tenant Analysis (Sortable)'!$D$7:$O$144,AB$1,FALSE))</f>
        <v>16</v>
      </c>
      <c r="AC153" s="325"/>
      <c r="AD153" s="323">
        <f>IF($AB153="","",+VLOOKUP($U153,'Tenant Analysis (Sortable)'!$D$7:$O$144,AD$1,FALSE))</f>
        <v>37678</v>
      </c>
      <c r="AE153" s="323">
        <f>IF($AB153="","",+VLOOKUP($U153,'Tenant Analysis (Sortable)'!$D$7:$O$144,AE$1,FALSE))</f>
        <v>49475</v>
      </c>
      <c r="AF153" s="324">
        <f>IF(AE153="","",+VLOOKUP($U153,'Tenant Analysis (Sortable)'!$D$7:$O$144,AF$1,FALSE))</f>
        <v>0.31310048304050109</v>
      </c>
      <c r="AG153" s="323">
        <f>+IF(AF153="","",+VLOOKUP($U153,'Tenant Analysis (Sortable)'!$D$7:$P$144,AG$1,FALSE))</f>
        <v>19</v>
      </c>
    </row>
    <row r="154" spans="1:33">
      <c r="A154" s="245"/>
      <c r="B154" s="244"/>
      <c r="D154" s="170"/>
      <c r="E154" s="170"/>
      <c r="F154" s="356"/>
      <c r="G154" s="356"/>
      <c r="H154" s="357"/>
      <c r="I154" s="211"/>
      <c r="J154" s="401"/>
      <c r="K154" s="401"/>
      <c r="L154" s="401"/>
      <c r="M154" s="401"/>
      <c r="R154" s="213"/>
      <c r="S154" s="216" t="str">
        <f>IFERROR(IF(T154="","",INDEX('Tenant Analysis (Sortable)'!$B$7:$B$144,MATCH('Property Snapshots'!$U154,'Tenant Analysis (Sortable)'!$D$7:$D$144,0))),"CHECK")</f>
        <v>Del Mar Plaza</v>
      </c>
      <c r="T154" s="215" t="str">
        <f>IFERROR(IF(U154="","",INDEX('Tenant Analysis (Sortable)'!$C$7:$C$144,MATCH('Property Snapshots'!$U154,'Tenant Analysis (Sortable)'!$D$7:$D$144,0))),"CHECK")</f>
        <v>Quick Serve Food</v>
      </c>
      <c r="U154" s="183" t="str">
        <v>Il Fornaio (America) Corp. dba Enoteca Del Fornaio (t0062276)</v>
      </c>
      <c r="V154" s="323">
        <f>IF(U154="","",+VLOOKUP($U154,'Tenant Analysis (Sortable)'!$D$7:$O$144,V$1,FALSE))</f>
        <v>0</v>
      </c>
      <c r="W154" s="323">
        <f>IF(V154="","",+VLOOKUP($U154,'Tenant Analysis (Sortable)'!$D$7:$O$144,W$1,FALSE))</f>
        <v>420954.78</v>
      </c>
      <c r="X154" s="323">
        <f>IF(W154="","",+VLOOKUP($U154,'Tenant Analysis (Sortable)'!$D$7:$O$144,X$1,FALSE))</f>
        <v>355135.35000000003</v>
      </c>
      <c r="Y154" s="323">
        <f>IF(X154="","",+VLOOKUP($U154,'Tenant Analysis (Sortable)'!$D$7:$O$144,Y$1,FALSE))</f>
        <v>367973.64000000007</v>
      </c>
      <c r="Z154" s="323">
        <f>IF(Y154="","",+VLOOKUP($U154,'Tenant Analysis (Sortable)'!$D$7:$O$144,Z$1,FALSE))</f>
        <v>134998.41</v>
      </c>
      <c r="AA154" s="324">
        <f>IF(Y154="","",+VLOOKUP($U154,'Tenant Analysis (Sortable)'!$D$7:$O$144,AA$1,FALSE))</f>
        <v>3.6150414201233522E-2</v>
      </c>
      <c r="AB154" s="323">
        <f>IF(AA154="","",+VLOOKUP($U154,'Tenant Analysis (Sortable)'!$D$7:$O$144,AB$1,FALSE))</f>
        <v>23</v>
      </c>
      <c r="AC154" s="325"/>
      <c r="AD154" s="323">
        <f>IF($AB154="","",+VLOOKUP($U154,'Tenant Analysis (Sortable)'!$D$7:$O$144,AD$1,FALSE))</f>
        <v>31885</v>
      </c>
      <c r="AE154" s="323">
        <f>IF($AB154="","",+VLOOKUP($U154,'Tenant Analysis (Sortable)'!$D$7:$O$144,AE$1,FALSE))</f>
        <v>134998.41</v>
      </c>
      <c r="AF154" s="324">
        <f>IF(AE154="","",+VLOOKUP($U154,'Tenant Analysis (Sortable)'!$D$7:$O$144,AF$1,FALSE))</f>
        <v>3.233915947937902</v>
      </c>
      <c r="AG154" s="323">
        <f>+IF(AF154="","",+VLOOKUP($U154,'Tenant Analysis (Sortable)'!$D$7:$P$144,AG$1,FALSE))</f>
        <v>21</v>
      </c>
    </row>
    <row r="155" spans="1:33" ht="227.25" customHeight="1">
      <c r="A155" s="245"/>
      <c r="B155" s="244"/>
      <c r="D155" s="170"/>
      <c r="E155" s="170"/>
      <c r="F155" s="356"/>
      <c r="G155" s="356"/>
      <c r="H155" s="357"/>
      <c r="I155" s="211"/>
      <c r="J155" s="401"/>
      <c r="K155" s="401"/>
      <c r="L155" s="401"/>
      <c r="M155" s="401"/>
      <c r="R155" s="213"/>
      <c r="S155" s="321" t="str">
        <f>IFERROR(IF(T155="","",INDEX('Tenant Analysis (Sortable)'!$B$7:$B$144,MATCH('Property Snapshots'!$U155,'Tenant Analysis (Sortable)'!$D$7:$D$144,0))),"CHECK")</f>
        <v>Del Mar Plaza</v>
      </c>
      <c r="T155" s="322" t="str">
        <f>IFERROR(IF(U155="","",INDEX('Tenant Analysis (Sortable)'!$C$7:$C$144,MATCH('Property Snapshots'!$U155,'Tenant Analysis (Sortable)'!$D$7:$D$144,0))),"CHECK")</f>
        <v xml:space="preserve">Specialty </v>
      </c>
      <c r="U155" s="183" t="str">
        <v>Mrs. Eileen Burke dba Coco Rose (t0062278)</v>
      </c>
      <c r="V155" s="323">
        <f>IF(U155="","",+VLOOKUP($U155,'Tenant Analysis (Sortable)'!$D$7:$O$144,V$1,FALSE))</f>
        <v>0</v>
      </c>
      <c r="W155" s="323">
        <f>IF(V155="","",+VLOOKUP($U155,'Tenant Analysis (Sortable)'!$D$7:$O$144,W$1,FALSE))</f>
        <v>349119.97000000003</v>
      </c>
      <c r="X155" s="323">
        <f>IF(W155="","",+VLOOKUP($U155,'Tenant Analysis (Sortable)'!$D$7:$O$144,X$1,FALSE))</f>
        <v>297364.28999999998</v>
      </c>
      <c r="Y155" s="323">
        <f>IF(X155="","",+VLOOKUP($U155,'Tenant Analysis (Sortable)'!$D$7:$O$144,Y$1,FALSE))</f>
        <v>186247.64</v>
      </c>
      <c r="Z155" s="323">
        <f>IF(Y155="","",+VLOOKUP($U155,'Tenant Analysis (Sortable)'!$D$7:$O$144,Z$1,FALSE))</f>
        <v>44976.490000000005</v>
      </c>
      <c r="AA155" s="324">
        <f>IF(Y155="","",+VLOOKUP($U155,'Tenant Analysis (Sortable)'!$D$7:$O$144,AA$1,FALSE))</f>
        <v>-0.37367180168136521</v>
      </c>
      <c r="AB155" s="323">
        <f>IF(AA155="","",+VLOOKUP($U155,'Tenant Analysis (Sortable)'!$D$7:$O$144,AB$1,FALSE))</f>
        <v>14</v>
      </c>
      <c r="AC155" s="325"/>
      <c r="AD155" s="323">
        <f>IF($AB155="","",+VLOOKUP($U155,'Tenant Analysis (Sortable)'!$D$7:$O$144,AD$1,FALSE))</f>
        <v>48490.19</v>
      </c>
      <c r="AE155" s="323">
        <f>IF($AB155="","",+VLOOKUP($U155,'Tenant Analysis (Sortable)'!$D$7:$O$144,AE$1,FALSE))</f>
        <v>44976.490000000005</v>
      </c>
      <c r="AF155" s="324">
        <f>IF(AE155="","",+VLOOKUP($U155,'Tenant Analysis (Sortable)'!$D$7:$O$144,AF$1,FALSE))</f>
        <v>-7.2462079443285268E-2</v>
      </c>
      <c r="AG155" s="323">
        <f>+IF(AF155="","",+VLOOKUP($U155,'Tenant Analysis (Sortable)'!$D$7:$P$144,AG$1,FALSE))</f>
        <v>7</v>
      </c>
    </row>
    <row r="156" spans="1:33">
      <c r="A156" s="245"/>
      <c r="B156" s="244"/>
      <c r="C156" s="208"/>
      <c r="D156" s="344" t="str">
        <f>"Top 3 tenants w/significant changes ("&amp;TEXT($AD$5,"")&amp;TEXT($AD$3," yyyy")&amp; " vs. "&amp;TEXT($AE$5,"")&amp;TEXT($AE$3," yyyy)")</f>
        <v>Top 3 tenants w/significant changes (Q1 2020 vs. Q1 2021)</v>
      </c>
      <c r="E156" s="227"/>
      <c r="F156" s="350"/>
      <c r="G156" s="350"/>
      <c r="H156" s="351"/>
      <c r="I156" s="227"/>
      <c r="J156" s="227"/>
      <c r="K156" s="227"/>
      <c r="L156" s="319"/>
      <c r="M156" s="319"/>
      <c r="N156" s="170"/>
      <c r="O156" s="170"/>
      <c r="P156" s="170"/>
      <c r="Q156" s="170"/>
      <c r="R156" s="213"/>
      <c r="S156" s="216" t="str">
        <f>IFERROR(IF(T156="","",INDEX('Tenant Analysis (Sortable)'!$B$7:$B$144,MATCH('Property Snapshots'!$U156,'Tenant Analysis (Sortable)'!$D$7:$D$144,0))),"CHECK")</f>
        <v>Del Mar Plaza</v>
      </c>
      <c r="T156" s="215" t="str">
        <f>IFERROR(IF(U156="","",INDEX('Tenant Analysis (Sortable)'!$C$7:$C$144,MATCH('Property Snapshots'!$U156,'Tenant Analysis (Sortable)'!$D$7:$D$144,0))),"CHECK")</f>
        <v xml:space="preserve">Specialty </v>
      </c>
      <c r="U156" s="322" t="str">
        <v>Jana Ann, LLC (t0108346)</v>
      </c>
      <c r="V156" s="323">
        <f>IF(U156="","",+VLOOKUP($U156,'Tenant Analysis (Sortable)'!$D$7:$O$144,V$1,FALSE))</f>
        <v>0</v>
      </c>
      <c r="W156" s="323">
        <f>IF(V156="","",+VLOOKUP($U156,'Tenant Analysis (Sortable)'!$D$7:$O$144,W$1,FALSE))</f>
        <v>37042.54</v>
      </c>
      <c r="X156" s="323">
        <f>IF(W156="","",+VLOOKUP($U156,'Tenant Analysis (Sortable)'!$D$7:$O$144,X$1,FALSE))</f>
        <v>284488.80000000005</v>
      </c>
      <c r="Y156" s="323">
        <f>IF(X156="","",+VLOOKUP($U156,'Tenant Analysis (Sortable)'!$D$7:$O$144,Y$1,FALSE))</f>
        <v>121929.61</v>
      </c>
      <c r="Z156" s="323">
        <f>IF(Y156="","",+VLOOKUP($U156,'Tenant Analysis (Sortable)'!$D$7:$O$144,Z$1,FALSE))</f>
        <v>68395.72</v>
      </c>
      <c r="AA156" s="324">
        <f>IF(Y156="","",+VLOOKUP($U156,'Tenant Analysis (Sortable)'!$D$7:$O$144,AA$1,FALSE))</f>
        <v>-0.57140804840120252</v>
      </c>
      <c r="AB156" s="323">
        <f>IF(AA156="","",+VLOOKUP($U156,'Tenant Analysis (Sortable)'!$D$7:$O$144,AB$1,FALSE))</f>
        <v>5</v>
      </c>
      <c r="AC156" s="342"/>
      <c r="AD156" s="323">
        <f>IF($AB156="","",+VLOOKUP($U156,'Tenant Analysis (Sortable)'!$D$7:$O$144,AD$1,FALSE))</f>
        <v>67240.55</v>
      </c>
      <c r="AE156" s="323">
        <f>IF($AB156="","",+VLOOKUP($U156,'Tenant Analysis (Sortable)'!$D$7:$O$144,AE$1,FALSE))</f>
        <v>68395.72</v>
      </c>
      <c r="AF156" s="324">
        <f>IF(AE156="","",+VLOOKUP($U156,'Tenant Analysis (Sortable)'!$D$7:$O$144,AF$1,FALSE))</f>
        <v>1.7179663164563617E-2</v>
      </c>
      <c r="AG156" s="323">
        <f>+IF(AF156="","",+VLOOKUP($U156,'Tenant Analysis (Sortable)'!$D$7:$P$144,AG$1,FALSE))</f>
        <v>14</v>
      </c>
    </row>
    <row r="157" spans="1:33">
      <c r="A157" s="245"/>
      <c r="B157" s="244"/>
      <c r="D157" s="320"/>
      <c r="E157" s="317"/>
      <c r="F157" s="365">
        <f>+$AD$3</f>
        <v>43921</v>
      </c>
      <c r="G157" s="365">
        <f>+$AE$3</f>
        <v>44286</v>
      </c>
      <c r="H157" s="320"/>
      <c r="I157" s="317"/>
      <c r="J157" s="317"/>
      <c r="K157" s="317"/>
      <c r="L157" s="317"/>
      <c r="M157" s="317"/>
      <c r="N157" s="170"/>
      <c r="O157" s="170"/>
      <c r="P157" s="170"/>
      <c r="Q157" s="170"/>
      <c r="R157" s="213"/>
      <c r="S157" s="216" t="str">
        <f>IFERROR(IF(T157="","",INDEX('Tenant Analysis (Sortable)'!$B$7:$B$144,MATCH('Property Snapshots'!$U157,'Tenant Analysis (Sortable)'!$D$7:$D$144,0))),"CHECK")</f>
        <v>Del Mar Plaza</v>
      </c>
      <c r="T157" s="215" t="str">
        <f>IFERROR(IF(U157="","",INDEX('Tenant Analysis (Sortable)'!$C$7:$C$144,MATCH('Property Snapshots'!$U157,'Tenant Analysis (Sortable)'!$D$7:$D$144,0))),"CHECK")</f>
        <v>Merchandise</v>
      </c>
      <c r="U157" s="322" t="str">
        <v>Seabiscuit Del Mar, LLC (t0116657)</v>
      </c>
      <c r="V157" s="323">
        <f>IF(U157="","",+VLOOKUP($U157,'Tenant Analysis (Sortable)'!$D$7:$O$144,V$1,FALSE))</f>
        <v>0</v>
      </c>
      <c r="W157" s="323">
        <f>IF(V157="","",+VLOOKUP($U157,'Tenant Analysis (Sortable)'!$D$7:$O$144,W$1,FALSE))</f>
        <v>100039.98</v>
      </c>
      <c r="X157" s="323">
        <f>IF(W157="","",+VLOOKUP($U157,'Tenant Analysis (Sortable)'!$D$7:$O$144,X$1,FALSE))</f>
        <v>652211.06000000006</v>
      </c>
      <c r="Y157" s="323">
        <f>IF(X157="","",+VLOOKUP($U157,'Tenant Analysis (Sortable)'!$D$7:$O$144,Y$1,FALSE))</f>
        <v>397786.04999999993</v>
      </c>
      <c r="Z157" s="323">
        <f>IF(Y157="","",+VLOOKUP($U157,'Tenant Analysis (Sortable)'!$D$7:$O$144,Z$1,FALSE))</f>
        <v>135297.28999999998</v>
      </c>
      <c r="AA157" s="324">
        <f>IF(Y157="","",+VLOOKUP($U157,'Tenant Analysis (Sortable)'!$D$7:$O$144,AA$1,FALSE))</f>
        <v>-0.39009612931126941</v>
      </c>
      <c r="AB157" s="323">
        <f>IF(AA157="","",+VLOOKUP($U157,'Tenant Analysis (Sortable)'!$D$7:$O$144,AB$1,FALSE))</f>
        <v>13</v>
      </c>
      <c r="AC157" s="342"/>
      <c r="AD157" s="323">
        <f>IF($AB157="","",+VLOOKUP($U157,'Tenant Analysis (Sortable)'!$D$7:$O$144,AD$1,FALSE))</f>
        <v>107386.94</v>
      </c>
      <c r="AE157" s="323">
        <f>IF($AB157="","",+VLOOKUP($U157,'Tenant Analysis (Sortable)'!$D$7:$O$144,AE$1,FALSE))</f>
        <v>135297.28999999998</v>
      </c>
      <c r="AF157" s="324">
        <f>IF(AE157="","",+VLOOKUP($U157,'Tenant Analysis (Sortable)'!$D$7:$O$144,AF$1,FALSE))</f>
        <v>0.25990450980351965</v>
      </c>
      <c r="AG157" s="323">
        <f>+IF(AF157="","",+VLOOKUP($U157,'Tenant Analysis (Sortable)'!$D$7:$P$144,AG$1,FALSE))</f>
        <v>18</v>
      </c>
    </row>
    <row r="158" spans="1:33">
      <c r="A158" s="245"/>
      <c r="B158" s="244"/>
      <c r="D158" s="317"/>
      <c r="E158" s="317"/>
      <c r="F158" s="366">
        <f>+F144</f>
        <v>2020</v>
      </c>
      <c r="G158" s="366">
        <f>+G144</f>
        <v>2021</v>
      </c>
      <c r="H158" s="320" t="s">
        <v>785</v>
      </c>
      <c r="I158" s="317"/>
      <c r="J158" s="317"/>
      <c r="K158" s="317"/>
      <c r="L158" s="317"/>
      <c r="M158" s="317"/>
      <c r="N158" s="170"/>
      <c r="O158" s="170"/>
      <c r="P158" s="170"/>
      <c r="Q158" s="170"/>
      <c r="R158" s="213"/>
      <c r="S158" s="216" t="str">
        <f>IFERROR(IF(T158="","",INDEX('Tenant Analysis (Sortable)'!$B$7:$B$144,MATCH('Property Snapshots'!$U158,'Tenant Analysis (Sortable)'!$D$7:$D$144,0))),"CHECK")</f>
        <v>Del Mar Plaza</v>
      </c>
      <c r="T158" s="215" t="str">
        <f>IFERROR(IF(U158="","",INDEX('Tenant Analysis (Sortable)'!$C$7:$C$144,MATCH('Property Snapshots'!$U158,'Tenant Analysis (Sortable)'!$D$7:$D$144,0))),"CHECK")</f>
        <v xml:space="preserve">Specialty </v>
      </c>
      <c r="U158" s="322" t="str">
        <v>Michael Seewald dba Michael Seewald Galleries (t0127085)</v>
      </c>
      <c r="V158" s="323">
        <f>IF(U158="","",+VLOOKUP($U158,'Tenant Analysis (Sortable)'!$D$7:$O$144,V$1,FALSE))</f>
        <v>0</v>
      </c>
      <c r="W158" s="323">
        <f>IF(V158="","",+VLOOKUP($U158,'Tenant Analysis (Sortable)'!$D$7:$O$144,W$1,FALSE))</f>
        <v>50458.5</v>
      </c>
      <c r="X158" s="323">
        <f>IF(W158="","",+VLOOKUP($U158,'Tenant Analysis (Sortable)'!$D$7:$O$144,X$1,FALSE))</f>
        <v>49045</v>
      </c>
      <c r="Y158" s="323">
        <f>IF(X158="","",+VLOOKUP($U158,'Tenant Analysis (Sortable)'!$D$7:$O$144,Y$1,FALSE))</f>
        <v>9847</v>
      </c>
      <c r="Z158" s="323">
        <f>IF(Y158="","",+VLOOKUP($U158,'Tenant Analysis (Sortable)'!$D$7:$O$144,Z$1,FALSE))</f>
        <v>27375</v>
      </c>
      <c r="AA158" s="324">
        <f>IF(Y158="","",+VLOOKUP($U158,'Tenant Analysis (Sortable)'!$D$7:$O$144,AA$1,FALSE))</f>
        <v>-0.79922520134570296</v>
      </c>
      <c r="AB158" s="323">
        <f>IF(AA158="","",+VLOOKUP($U158,'Tenant Analysis (Sortable)'!$D$7:$O$144,AB$1,FALSE))</f>
        <v>1</v>
      </c>
      <c r="AC158" s="342"/>
      <c r="AD158" s="323">
        <f>IF($AB158="","",+VLOOKUP($U158,'Tenant Analysis (Sortable)'!$D$7:$O$144,AD$1,FALSE))</f>
        <v>4020</v>
      </c>
      <c r="AE158" s="323">
        <f>IF($AB158="","",+VLOOKUP($U158,'Tenant Analysis (Sortable)'!$D$7:$O$144,AE$1,FALSE))</f>
        <v>27375</v>
      </c>
      <c r="AF158" s="324">
        <f>IF(AE158="","",+VLOOKUP($U158,'Tenant Analysis (Sortable)'!$D$7:$O$144,AF$1,FALSE))</f>
        <v>5.8097014925373136</v>
      </c>
      <c r="AG158" s="323">
        <f>+IF(AF158="","",+VLOOKUP($U158,'Tenant Analysis (Sortable)'!$D$7:$P$144,AG$1,FALSE))</f>
        <v>22</v>
      </c>
    </row>
    <row r="159" spans="1:33">
      <c r="A159" s="245"/>
      <c r="B159" s="244"/>
      <c r="D159" s="200"/>
      <c r="E159" s="200"/>
      <c r="F159" s="367" t="str">
        <f>+F145</f>
        <v>Q1</v>
      </c>
      <c r="G159" s="367" t="str">
        <f>+G145</f>
        <v>Q1</v>
      </c>
      <c r="H159" s="368"/>
      <c r="I159" s="200"/>
      <c r="J159" s="200"/>
      <c r="K159" s="317"/>
      <c r="L159" s="317"/>
      <c r="M159" s="317"/>
      <c r="N159" s="170"/>
      <c r="O159" s="170"/>
      <c r="P159" s="170"/>
      <c r="Q159" s="170"/>
      <c r="R159" s="213"/>
      <c r="S159" s="216" t="str">
        <f>IFERROR(IF(T159="","",INDEX('Tenant Analysis (Sortable)'!$B$7:$B$144,MATCH('Property Snapshots'!$U159,'Tenant Analysis (Sortable)'!$D$7:$D$144,0))),"CHECK")</f>
        <v>Del Mar Plaza</v>
      </c>
      <c r="T159" s="215" t="str">
        <f>IFERROR(IF(U159="","",INDEX('Tenant Analysis (Sortable)'!$C$7:$C$144,MATCH('Property Snapshots'!$U159,'Tenant Analysis (Sortable)'!$D$7:$D$144,0))),"CHECK")</f>
        <v>Restaurant</v>
      </c>
      <c r="U159" s="322" t="str">
        <v>Kindred Spirits DM, LLC  DBA Monarch Ocean Pub (t0129319)</v>
      </c>
      <c r="V159" s="323">
        <f>IF(U159="","",+VLOOKUP($U159,'Tenant Analysis (Sortable)'!$D$7:$O$144,V$1,FALSE))</f>
        <v>0</v>
      </c>
      <c r="W159" s="323">
        <f>IF(V159="","",+VLOOKUP($U159,'Tenant Analysis (Sortable)'!$D$7:$O$144,W$1,FALSE))</f>
        <v>0</v>
      </c>
      <c r="X159" s="323">
        <f>IF(W159="","",+VLOOKUP($U159,'Tenant Analysis (Sortable)'!$D$7:$O$144,X$1,FALSE))</f>
        <v>0</v>
      </c>
      <c r="Y159" s="323">
        <f>IF(X159="","",+VLOOKUP($U159,'Tenant Analysis (Sortable)'!$D$7:$O$144,Y$1,FALSE))</f>
        <v>244225</v>
      </c>
      <c r="Z159" s="323">
        <f>IF(Y159="","",+VLOOKUP($U159,'Tenant Analysis (Sortable)'!$D$7:$O$144,Z$1,FALSE))</f>
        <v>1226932</v>
      </c>
      <c r="AA159" s="324">
        <f>IF(Y159="","",+VLOOKUP($U159,'Tenant Analysis (Sortable)'!$D$7:$O$144,AA$1,FALSE))</f>
        <v>0</v>
      </c>
      <c r="AB159" s="323">
        <f>IF(AA159="","",+VLOOKUP($U159,'Tenant Analysis (Sortable)'!$D$7:$O$144,AB$1,FALSE))</f>
        <v>19</v>
      </c>
      <c r="AC159" s="342"/>
      <c r="AD159" s="323">
        <f>IF($AB159="","",+VLOOKUP($U159,'Tenant Analysis (Sortable)'!$D$7:$O$144,AD$1,FALSE))</f>
        <v>0</v>
      </c>
      <c r="AE159" s="323">
        <f>IF($AB159="","",+VLOOKUP($U159,'Tenant Analysis (Sortable)'!$D$7:$O$144,AE$1,FALSE))</f>
        <v>1226932</v>
      </c>
      <c r="AF159" s="324">
        <f>IF(AE159="","",+VLOOKUP($U159,'Tenant Analysis (Sortable)'!$D$7:$O$144,AF$1,FALSE))</f>
        <v>0</v>
      </c>
      <c r="AG159" s="323">
        <f>+IF(AF159="","",+VLOOKUP($U159,'Tenant Analysis (Sortable)'!$D$7:$P$144,AG$1,FALSE))</f>
        <v>0</v>
      </c>
    </row>
    <row r="160" spans="1:33">
      <c r="A160" s="245" t="str">
        <f>+E139</f>
        <v>DEL MAR PLAZA</v>
      </c>
      <c r="B160" s="244">
        <v>1</v>
      </c>
      <c r="D160" s="171" t="str" cm="1">
        <f t="array" ref="D160">+IFERROR(INDEX($U$7:$U$486,MATCH($A160&amp;$B160,$S$7:$S$486&amp;$AG$7:$AG$486,0)),"")</f>
        <v>Brian Ly and Kim Chau T. Nguyen dba Del Mar Nails and Spa (t0062270)</v>
      </c>
      <c r="F160" s="369">
        <f t="shared" ref="F160:G162" si="32">+IFERROR(IF($D160="","",INDEX($S$3:$AG$486,MATCH($D160,$U$3:$U$486,0),MATCH(F$25,$S$3:$AG$3,0))),"CHECK")</f>
        <v>34680</v>
      </c>
      <c r="G160" s="369">
        <f t="shared" si="32"/>
        <v>10232.560000000001</v>
      </c>
      <c r="H160" s="380">
        <f>IFERROR(IF(G160=0,0,(G160-F160)/F160),"")</f>
        <v>-0.70494348327566314</v>
      </c>
      <c r="I160" s="211"/>
      <c r="J160" s="400"/>
      <c r="K160" s="401"/>
      <c r="L160" s="401"/>
      <c r="M160" s="401"/>
      <c r="N160" s="170"/>
      <c r="O160" s="170"/>
      <c r="P160" s="170"/>
      <c r="Q160" s="170"/>
      <c r="R160" s="213"/>
      <c r="S160" s="216" t="str">
        <f>IFERROR(IF(T160="","",INDEX('Tenant Analysis (Sortable)'!$B$7:$B$144,MATCH('Property Snapshots'!$U160,'Tenant Analysis (Sortable)'!$D$7:$D$144,0))),"CHECK")</f>
        <v>Del Mar Plaza</v>
      </c>
      <c r="T160" s="215" t="str">
        <f>IFERROR(IF(U160="","",INDEX('Tenant Analysis (Sortable)'!$C$7:$C$144,MATCH('Property Snapshots'!$U160,'Tenant Analysis (Sortable)'!$D$7:$D$144,0))),"CHECK")</f>
        <v>Restaurant</v>
      </c>
      <c r="U160" s="322" t="str">
        <v>DMMX, LP, dba Tamarindo (t0141397)</v>
      </c>
      <c r="V160" s="323">
        <f>IF(U160="","",+VLOOKUP($U160,'Tenant Analysis (Sortable)'!$D$7:$O$144,V$1,FALSE))</f>
        <v>0</v>
      </c>
      <c r="W160" s="323">
        <f>IF(V160="","",+VLOOKUP($U160,'Tenant Analysis (Sortable)'!$D$7:$O$144,W$1,FALSE))</f>
        <v>0</v>
      </c>
      <c r="X160" s="323">
        <f>IF(W160="","",+VLOOKUP($U160,'Tenant Analysis (Sortable)'!$D$7:$O$144,X$1,FALSE))</f>
        <v>0</v>
      </c>
      <c r="Y160" s="323">
        <f>IF(X160="","",+VLOOKUP($U160,'Tenant Analysis (Sortable)'!$D$7:$O$144,Y$1,FALSE))</f>
        <v>0</v>
      </c>
      <c r="Z160" s="323">
        <f>IF(Y160="","",+VLOOKUP($U160,'Tenant Analysis (Sortable)'!$D$7:$O$144,Z$1,FALSE))</f>
        <v>365682</v>
      </c>
      <c r="AA160" s="324">
        <f>IF(Y160="","",+VLOOKUP($U160,'Tenant Analysis (Sortable)'!$D$7:$O$144,AA$1,FALSE))</f>
        <v>99</v>
      </c>
      <c r="AB160" s="323">
        <f>IF(AA160="","",+VLOOKUP($U160,'Tenant Analysis (Sortable)'!$D$7:$O$144,AB$1,FALSE))</f>
        <v>24</v>
      </c>
      <c r="AC160" s="342"/>
      <c r="AD160" s="323">
        <f>IF($AB160="","",+VLOOKUP($U160,'Tenant Analysis (Sortable)'!$D$7:$O$144,AD$1,FALSE))</f>
        <v>0</v>
      </c>
      <c r="AE160" s="323">
        <f>IF($AB160="","",+VLOOKUP($U160,'Tenant Analysis (Sortable)'!$D$7:$O$144,AE$1,FALSE))</f>
        <v>98893</v>
      </c>
      <c r="AF160" s="324">
        <f>IF(AE160="","",+VLOOKUP($U160,'Tenant Analysis (Sortable)'!$D$7:$O$144,AF$1,FALSE))</f>
        <v>0</v>
      </c>
      <c r="AG160" s="323">
        <f>+IF(AF160="","",+VLOOKUP($U160,'Tenant Analysis (Sortable)'!$D$7:$P$144,AG$1,FALSE))</f>
        <v>0</v>
      </c>
    </row>
    <row r="161" spans="1:33">
      <c r="A161" s="245" t="str">
        <f>+A160</f>
        <v>DEL MAR PLAZA</v>
      </c>
      <c r="B161" s="244">
        <v>2</v>
      </c>
      <c r="D161" s="171" t="str">
        <f t="array" ref="D161">+IFERROR(INDEX($U$7:$U$486,MATCH($A161&amp;$B161,$S$7:$S$486&amp;$AG$7:$AG$486,0)),"")</f>
        <v>Del Mar Rendezvous, Inc. (t0062247)</v>
      </c>
      <c r="F161" s="369">
        <f t="shared" si="32"/>
        <v>300103.15000000002</v>
      </c>
      <c r="G161" s="369">
        <f t="shared" si="32"/>
        <v>170292.01</v>
      </c>
      <c r="H161" s="380">
        <f t="shared" ref="H161:H162" si="33">IFERROR(IF(G161=0,0,(G161-F161)/F161),"")</f>
        <v>-0.43255507314734953</v>
      </c>
      <c r="I161" s="211"/>
      <c r="J161" s="399"/>
      <c r="K161" s="399"/>
      <c r="L161" s="399"/>
      <c r="M161" s="399"/>
      <c r="N161" s="170"/>
      <c r="O161" s="170"/>
      <c r="P161" s="170"/>
      <c r="Q161" s="170"/>
      <c r="R161" s="213"/>
      <c r="S161" s="216" t="str">
        <f>IFERROR(IF(T161="","",INDEX('Tenant Analysis (Sortable)'!$B$7:$B$144,MATCH('Property Snapshots'!$U161,'Tenant Analysis (Sortable)'!$D$7:$D$144,0))),"CHECK")</f>
        <v>Del Mar Plaza</v>
      </c>
      <c r="T161" s="215" t="str">
        <f>IFERROR(IF(U161="","",INDEX('Tenant Analysis (Sortable)'!$C$7:$C$144,MATCH('Property Snapshots'!$U161,'Tenant Analysis (Sortable)'!$D$7:$D$144,0))),"CHECK")</f>
        <v>Jewelry</v>
      </c>
      <c r="U161" s="322" t="str">
        <v>xSean Loghman and Afsi Loghman (t0130114)</v>
      </c>
      <c r="V161" s="323" t="str">
        <f>IF(U161="","",+VLOOKUP($U161,'Tenant Analysis (Sortable)'!$D$7:$O$144,V$1,FALSE))</f>
        <v>Out</v>
      </c>
      <c r="W161" s="323">
        <f>IF(V161="","",+VLOOKUP($U161,'Tenant Analysis (Sortable)'!$D$7:$O$144,W$1,FALSE))</f>
        <v>9295.99</v>
      </c>
      <c r="X161" s="323">
        <f>IF(W161="","",+VLOOKUP($U161,'Tenant Analysis (Sortable)'!$D$7:$O$144,X$1,FALSE))</f>
        <v>21523.01</v>
      </c>
      <c r="Y161" s="323">
        <f>IF(X161="","",+VLOOKUP($U161,'Tenant Analysis (Sortable)'!$D$7:$O$144,Y$1,FALSE))</f>
        <v>0</v>
      </c>
      <c r="Z161" s="323">
        <f>IF(Y161="","",+VLOOKUP($U161,'Tenant Analysis (Sortable)'!$D$7:$O$144,Z$1,FALSE))</f>
        <v>0</v>
      </c>
      <c r="AA161" s="324">
        <f>IF(Y161="","",+VLOOKUP($U161,'Tenant Analysis (Sortable)'!$D$7:$O$144,AA$1,FALSE))</f>
        <v>99</v>
      </c>
      <c r="AB161" s="323">
        <f>IF(AA161="","",+VLOOKUP($U161,'Tenant Analysis (Sortable)'!$D$7:$O$144,AB$1,FALSE))</f>
        <v>0</v>
      </c>
      <c r="AC161" s="342"/>
      <c r="AD161" s="323">
        <f>IF($AB161="","",+VLOOKUP($U161,'Tenant Analysis (Sortable)'!$D$7:$O$144,AD$1,FALSE))</f>
        <v>0</v>
      </c>
      <c r="AE161" s="323">
        <f>IF($AB161="","",+VLOOKUP($U161,'Tenant Analysis (Sortable)'!$D$7:$O$144,AE$1,FALSE))</f>
        <v>0</v>
      </c>
      <c r="AF161" s="324">
        <f>IF(AE161="","",+VLOOKUP($U161,'Tenant Analysis (Sortable)'!$D$7:$O$144,AF$1,FALSE))</f>
        <v>99</v>
      </c>
      <c r="AG161" s="323">
        <f>+IF(AF161="","",+VLOOKUP($U161,'Tenant Analysis (Sortable)'!$D$7:$P$144,AG$1,FALSE))</f>
        <v>0</v>
      </c>
    </row>
    <row r="162" spans="1:33">
      <c r="A162" s="245" t="str">
        <f>+A161</f>
        <v>DEL MAR PLAZA</v>
      </c>
      <c r="B162" s="244">
        <v>3</v>
      </c>
      <c r="D162" s="171" t="str">
        <f t="array" ref="D162">+IFERROR(INDEX($U$7:$U$486,MATCH($A162&amp;$B162,$S$7:$S$486&amp;$AG$7:$AG$486,0)),"")</f>
        <v>Haim, Ltd. Salon Inc. (t0062258)</v>
      </c>
      <c r="F162" s="369">
        <f t="shared" si="32"/>
        <v>105143</v>
      </c>
      <c r="G162" s="369">
        <f t="shared" si="32"/>
        <v>67532.17</v>
      </c>
      <c r="H162" s="380">
        <f t="shared" si="33"/>
        <v>-0.3577112123488963</v>
      </c>
      <c r="I162" s="211"/>
      <c r="J162" s="399"/>
      <c r="K162" s="399"/>
      <c r="L162" s="399"/>
      <c r="M162" s="399"/>
      <c r="N162" s="170"/>
      <c r="O162" s="170"/>
      <c r="P162" s="170"/>
      <c r="Q162" s="170"/>
      <c r="R162" s="213"/>
      <c r="S162" s="216" t="str">
        <f>IFERROR(IF(T162="","",INDEX('Tenant Analysis (Sortable)'!$B$7:$B$144,MATCH('Property Snapshots'!$U162,'Tenant Analysis (Sortable)'!$D$7:$D$144,0))),"CHECK")</f>
        <v>Del Mar Plaza</v>
      </c>
      <c r="T162" s="215" t="str">
        <f>IFERROR(IF(U162="","",INDEX('Tenant Analysis (Sortable)'!$C$7:$C$144,MATCH('Property Snapshots'!$U162,'Tenant Analysis (Sortable)'!$D$7:$D$144,0))),"CHECK")</f>
        <v>Merchandise</v>
      </c>
      <c r="U162" s="322" t="str">
        <v>zEileen Burke, dba Coco Rose Home Store (t0134162)</v>
      </c>
      <c r="V162" s="323" t="str">
        <f>IF(U162="","",+VLOOKUP($U162,'Tenant Analysis (Sortable)'!$D$7:$O$144,V$1,FALSE))</f>
        <v>Out</v>
      </c>
      <c r="W162" s="323">
        <f>IF(V162="","",+VLOOKUP($U162,'Tenant Analysis (Sortable)'!$D$7:$O$144,W$1,FALSE))</f>
        <v>540.25</v>
      </c>
      <c r="X162" s="323">
        <f>IF(W162="","",+VLOOKUP($U162,'Tenant Analysis (Sortable)'!$D$7:$O$144,X$1,FALSE))</f>
        <v>10354.559999999998</v>
      </c>
      <c r="Y162" s="323">
        <f>IF(X162="","",+VLOOKUP($U162,'Tenant Analysis (Sortable)'!$D$7:$O$144,Y$1,FALSE))</f>
        <v>3085.4</v>
      </c>
      <c r="Z162" s="323">
        <f>IF(Y162="","",+VLOOKUP($U162,'Tenant Analysis (Sortable)'!$D$7:$O$144,Z$1,FALSE))</f>
        <v>0</v>
      </c>
      <c r="AA162" s="324">
        <f>IF(Y162="","",+VLOOKUP($U162,'Tenant Analysis (Sortable)'!$D$7:$O$144,AA$1,FALSE))</f>
        <v>99</v>
      </c>
      <c r="AB162" s="323">
        <f>IF(AA162="","",+VLOOKUP($U162,'Tenant Analysis (Sortable)'!$D$7:$O$144,AB$1,FALSE))</f>
        <v>0</v>
      </c>
      <c r="AC162" s="342"/>
      <c r="AD162" s="323">
        <f>IF($AB162="","",+VLOOKUP($U162,'Tenant Analysis (Sortable)'!$D$7:$O$144,AD$1,FALSE))</f>
        <v>1320.8</v>
      </c>
      <c r="AE162" s="323">
        <f>IF($AB162="","",+VLOOKUP($U162,'Tenant Analysis (Sortable)'!$D$7:$O$144,AE$1,FALSE))</f>
        <v>0</v>
      </c>
      <c r="AF162" s="324">
        <f>IF(AE162="","",+VLOOKUP($U162,'Tenant Analysis (Sortable)'!$D$7:$O$144,AF$1,FALSE))</f>
        <v>99</v>
      </c>
      <c r="AG162" s="323">
        <f>+IF(AF162="","",+VLOOKUP($U162,'Tenant Analysis (Sortable)'!$D$7:$P$144,AG$1,FALSE))</f>
        <v>0</v>
      </c>
    </row>
    <row r="163" spans="1:33">
      <c r="A163" s="245"/>
      <c r="B163" s="244"/>
      <c r="C163" s="208"/>
      <c r="D163" s="345" t="str">
        <f>"Top 3 tenants w/significant changes YoY ("&amp;F164&amp;" / "&amp;G164&amp;")"</f>
        <v>Top 3 tenants w/significant changes YoY (2019 / 2020)</v>
      </c>
      <c r="E163" s="227"/>
      <c r="F163" s="350"/>
      <c r="G163" s="350"/>
      <c r="H163" s="351"/>
      <c r="I163" s="227"/>
      <c r="J163" s="227"/>
      <c r="K163" s="227"/>
      <c r="L163" s="201"/>
      <c r="M163" s="201"/>
      <c r="R163" s="213"/>
      <c r="S163" s="216" t="str">
        <f>IFERROR(IF(T163="","",INDEX('Tenant Analysis (Sortable)'!$B$7:$B$144,MATCH('Property Snapshots'!$U163,'Tenant Analysis (Sortable)'!$D$7:$D$144,0))),"CHECK")</f>
        <v>Del Mar Plaza</v>
      </c>
      <c r="T163" s="215" t="str">
        <f>IFERROR(IF(U163="","",INDEX('Tenant Analysis (Sortable)'!$C$7:$C$144,MATCH('Property Snapshots'!$U163,'Tenant Analysis (Sortable)'!$D$7:$D$144,0))),"CHECK")</f>
        <v>Personal Services</v>
      </c>
      <c r="U163" s="183" t="str">
        <v>Steve Peterson, School of Rock (t0160379)</v>
      </c>
      <c r="V163" s="323">
        <f>IF(U163="","",+VLOOKUP($U163,'Tenant Analysis (Sortable)'!$D$7:$O$144,V$1,FALSE))</f>
        <v>0</v>
      </c>
      <c r="W163" s="323">
        <f>IF(V163="","",+VLOOKUP($U163,'Tenant Analysis (Sortable)'!$D$7:$O$144,W$1,FALSE))</f>
        <v>0</v>
      </c>
      <c r="X163" s="323">
        <f>IF(W163="","",+VLOOKUP($U163,'Tenant Analysis (Sortable)'!$D$7:$O$144,X$1,FALSE))</f>
        <v>0</v>
      </c>
      <c r="Y163" s="323">
        <f>IF(X163="","",+VLOOKUP($U163,'Tenant Analysis (Sortable)'!$D$7:$O$144,Y$1,FALSE))</f>
        <v>42070.79</v>
      </c>
      <c r="Z163" s="323">
        <f>IF(Y163="","",+VLOOKUP($U163,'Tenant Analysis (Sortable)'!$D$7:$O$144,Z$1,FALSE))</f>
        <v>49055.16</v>
      </c>
      <c r="AA163" s="324">
        <f>IF(Y163="","",+VLOOKUP($U163,'Tenant Analysis (Sortable)'!$D$7:$O$144,AA$1,FALSE))</f>
        <v>0</v>
      </c>
      <c r="AB163" s="323">
        <f>IF(AA163="","",+VLOOKUP($U163,'Tenant Analysis (Sortable)'!$D$7:$O$144,AB$1,FALSE))</f>
        <v>19</v>
      </c>
      <c r="AC163" s="342"/>
      <c r="AD163" s="323">
        <f>IF($AB163="","",+VLOOKUP($U163,'Tenant Analysis (Sortable)'!$D$7:$O$144,AD$1,FALSE))</f>
        <v>0</v>
      </c>
      <c r="AE163" s="323">
        <f>IF($AB163="","",+VLOOKUP($U163,'Tenant Analysis (Sortable)'!$D$7:$O$144,AE$1,FALSE))</f>
        <v>49055.16</v>
      </c>
      <c r="AF163" s="324">
        <f>IF(AE163="","",+VLOOKUP($U163,'Tenant Analysis (Sortable)'!$D$7:$O$144,AF$1,FALSE))</f>
        <v>0</v>
      </c>
      <c r="AG163" s="323">
        <f>+IF(AF163="","",+VLOOKUP($U163,'Tenant Analysis (Sortable)'!$D$7:$P$144,AG$1,FALSE))</f>
        <v>0</v>
      </c>
    </row>
    <row r="164" spans="1:33">
      <c r="A164" s="245"/>
      <c r="B164" s="244"/>
      <c r="D164" s="200"/>
      <c r="E164" s="200"/>
      <c r="F164" s="367">
        <f>+$F$32</f>
        <v>2019</v>
      </c>
      <c r="G164" s="367">
        <f>+$G$32</f>
        <v>2020</v>
      </c>
      <c r="H164" s="368" t="s">
        <v>785</v>
      </c>
      <c r="I164" s="200"/>
      <c r="J164" s="200"/>
      <c r="K164" s="200"/>
      <c r="L164" s="200"/>
      <c r="M164" s="200"/>
      <c r="R164" s="213"/>
      <c r="S164" s="216" t="str">
        <f>IFERROR(IF(T164="","",INDEX('Tenant Analysis (Sortable)'!$B$7:$B$144,MATCH('Property Snapshots'!$U164,'Tenant Analysis (Sortable)'!$D$7:$D$144,0))),"CHECK")</f>
        <v>Del Mar Plaza</v>
      </c>
      <c r="T164" s="215" t="str">
        <f>IFERROR(IF(U164="","",INDEX('Tenant Analysis (Sortable)'!$C$7:$C$144,MATCH('Property Snapshots'!$U164,'Tenant Analysis (Sortable)'!$D$7:$D$144,0))),"CHECK")</f>
        <v>Specialty</v>
      </c>
      <c r="U164" s="183" t="str">
        <v>William Rhett and Alex Rhett, dba Sandcastle Tales (t0171128)</v>
      </c>
      <c r="V164" s="323">
        <f>IF(U164="","",+VLOOKUP($U164,'Tenant Analysis (Sortable)'!$D$7:$O$144,V$1,FALSE))</f>
        <v>0</v>
      </c>
      <c r="W164" s="323">
        <f>IF(V164="","",+VLOOKUP($U164,'Tenant Analysis (Sortable)'!$D$7:$O$144,W$1,FALSE))</f>
        <v>0</v>
      </c>
      <c r="X164" s="323">
        <f>IF(W164="","",+VLOOKUP($U164,'Tenant Analysis (Sortable)'!$D$7:$O$144,X$1,FALSE))</f>
        <v>0</v>
      </c>
      <c r="Y164" s="323">
        <f>IF(X164="","",+VLOOKUP($U164,'Tenant Analysis (Sortable)'!$D$7:$O$144,Y$1,FALSE))</f>
        <v>7013.32</v>
      </c>
      <c r="Z164" s="323">
        <f>IF(Y164="","",+VLOOKUP($U164,'Tenant Analysis (Sortable)'!$D$7:$O$144,Z$1,FALSE))</f>
        <v>21438.799999999999</v>
      </c>
      <c r="AA164" s="324">
        <f>IF(Y164="","",+VLOOKUP($U164,'Tenant Analysis (Sortable)'!$D$7:$O$144,AA$1,FALSE))</f>
        <v>0</v>
      </c>
      <c r="AB164" s="323">
        <f>IF(AA164="","",+VLOOKUP($U164,'Tenant Analysis (Sortable)'!$D$7:$O$144,AB$1,FALSE))</f>
        <v>19</v>
      </c>
      <c r="AC164" s="342"/>
      <c r="AD164" s="323">
        <f>IF($AB164="","",+VLOOKUP($U164,'Tenant Analysis (Sortable)'!$D$7:$O$144,AD$1,FALSE))</f>
        <v>0</v>
      </c>
      <c r="AE164" s="323">
        <f>IF($AB164="","",+VLOOKUP($U164,'Tenant Analysis (Sortable)'!$D$7:$O$144,AE$1,FALSE))</f>
        <v>21438.799999999999</v>
      </c>
      <c r="AF164" s="324">
        <f>IF(AE164="","",+VLOOKUP($U164,'Tenant Analysis (Sortable)'!$D$7:$O$144,AF$1,FALSE))</f>
        <v>0</v>
      </c>
      <c r="AG164" s="323">
        <f>+IF(AF164="","",+VLOOKUP($U164,'Tenant Analysis (Sortable)'!$D$7:$P$144,AG$1,FALSE))</f>
        <v>0</v>
      </c>
    </row>
    <row r="165" spans="1:33">
      <c r="A165" s="245" t="str">
        <f>+E139</f>
        <v>DEL MAR PLAZA</v>
      </c>
      <c r="B165" s="244">
        <v>1</v>
      </c>
      <c r="D165" s="171" t="str" cm="1">
        <f t="array" ref="D165">+IFERROR(INDEX($U$7:$U$486,MATCH($A165&amp;$B165,$S$7:$S$486&amp;$AB$7:$AB$486,0)),"")</f>
        <v>Michael Seewald dba Michael Seewald Galleries (t0127085)</v>
      </c>
      <c r="F165" s="369">
        <f t="shared" ref="F165:G167" si="34">+IFERROR(IF($D165="","",INDEX($S$3:$AF$486,MATCH($D165,$U$3:$U$486,0),MATCH(F$32,$S$3:$AF$3,0))),"CHECK")</f>
        <v>49045</v>
      </c>
      <c r="G165" s="369">
        <f t="shared" si="34"/>
        <v>9847</v>
      </c>
      <c r="H165" s="380">
        <f>IFERROR(IF(G165=0,0,(G165-F165)/F165),"")</f>
        <v>-0.79922520134570296</v>
      </c>
      <c r="I165" s="211"/>
      <c r="J165" s="401"/>
      <c r="K165" s="401"/>
      <c r="L165" s="401"/>
      <c r="M165" s="401"/>
      <c r="R165" s="213"/>
      <c r="S165" s="216" t="str">
        <f>IFERROR(IF(T165="","",INDEX('Tenant Analysis (Sortable)'!$B$7:$B$144,MATCH('Property Snapshots'!$U165,'Tenant Analysis (Sortable)'!$D$7:$D$144,0))),"CHECK")</f>
        <v>Del Mar Plaza</v>
      </c>
      <c r="T165" s="215" t="str">
        <f>IFERROR(IF(U165="","",INDEX('Tenant Analysis (Sortable)'!$C$7:$C$144,MATCH('Property Snapshots'!$U165,'Tenant Analysis (Sortable)'!$D$7:$D$144,0))),"CHECK")</f>
        <v>Quick Serve Food</v>
      </c>
      <c r="U165" s="183" t="str">
        <v>Kindred Spirits DM, LLC (t0182756)</v>
      </c>
      <c r="V165" s="323">
        <f>IF(U165="","",+VLOOKUP($U165,'Tenant Analysis (Sortable)'!$D$7:$O$144,V$1,FALSE))</f>
        <v>0</v>
      </c>
      <c r="W165" s="323">
        <f>IF(V165="","",+VLOOKUP($U165,'Tenant Analysis (Sortable)'!$D$7:$O$144,W$1,FALSE))</f>
        <v>0</v>
      </c>
      <c r="X165" s="323">
        <f>IF(W165="","",+VLOOKUP($U165,'Tenant Analysis (Sortable)'!$D$7:$O$144,X$1,FALSE))</f>
        <v>0</v>
      </c>
      <c r="Y165" s="323">
        <f>IF(X165="","",+VLOOKUP($U165,'Tenant Analysis (Sortable)'!$D$7:$O$144,Y$1,FALSE))</f>
        <v>72409</v>
      </c>
      <c r="Z165" s="323">
        <f>IF(Y165="","",+VLOOKUP($U165,'Tenant Analysis (Sortable)'!$D$7:$O$144,Z$1,FALSE))</f>
        <v>300289</v>
      </c>
      <c r="AA165" s="324">
        <f>IF(Y165="","",+VLOOKUP($U165,'Tenant Analysis (Sortable)'!$D$7:$O$144,AA$1,FALSE))</f>
        <v>0</v>
      </c>
      <c r="AB165" s="323">
        <f>IF(AA165="","",+VLOOKUP($U165,'Tenant Analysis (Sortable)'!$D$7:$O$144,AB$1,FALSE))</f>
        <v>19</v>
      </c>
      <c r="AC165" s="342"/>
      <c r="AD165" s="323">
        <f>IF($AB165="","",+VLOOKUP($U165,'Tenant Analysis (Sortable)'!$D$7:$O$144,AD$1,FALSE))</f>
        <v>0</v>
      </c>
      <c r="AE165" s="323">
        <f>IF($AB165="","",+VLOOKUP($U165,'Tenant Analysis (Sortable)'!$D$7:$O$144,AE$1,FALSE))</f>
        <v>300289</v>
      </c>
      <c r="AF165" s="324">
        <f>IF(AE165="","",+VLOOKUP($U165,'Tenant Analysis (Sortable)'!$D$7:$O$144,AF$1,FALSE))</f>
        <v>0</v>
      </c>
      <c r="AG165" s="323">
        <f>+IF(AF165="","",+VLOOKUP($U165,'Tenant Analysis (Sortable)'!$D$7:$P$144,AG$1,FALSE))</f>
        <v>0</v>
      </c>
    </row>
    <row r="166" spans="1:33">
      <c r="A166" s="245" t="str">
        <f>+A165</f>
        <v>DEL MAR PLAZA</v>
      </c>
      <c r="B166" s="244">
        <v>2</v>
      </c>
      <c r="D166" s="171" t="str">
        <f t="array" ref="D166">+IFERROR(INDEX($U$7:$U$486,MATCH($A166&amp;$B166,$S$7:$S$486&amp;$AB$7:$AB$486,0)),"")</f>
        <v>Salon Republic, LLC (t0062259)</v>
      </c>
      <c r="F166" s="369">
        <f t="shared" si="34"/>
        <v>1286451.3999999999</v>
      </c>
      <c r="G166" s="369">
        <f t="shared" si="34"/>
        <v>284158.76</v>
      </c>
      <c r="H166" s="380">
        <f t="shared" ref="H166:H167" si="35">IFERROR(IF(G166=0,0,(G166-F166)/F166),"")</f>
        <v>-0.77911426735592182</v>
      </c>
      <c r="I166" s="211"/>
      <c r="J166" s="399"/>
      <c r="K166" s="399"/>
      <c r="L166" s="399"/>
      <c r="M166" s="399"/>
      <c r="R166" s="213"/>
      <c r="S166" s="216" t="str">
        <f>IFERROR(IF(T166="","",INDEX('Tenant Analysis (Sortable)'!$B$7:$B$144,MATCH('Property Snapshots'!$U166,'Tenant Analysis (Sortable)'!$D$7:$D$144,0))),"CHECK")</f>
        <v/>
      </c>
      <c r="T166" s="215" t="str">
        <f>IFERROR(IF(U166="","",INDEX('Tenant Analysis (Sortable)'!$C$7:$C$144,MATCH('Property Snapshots'!$U166,'Tenant Analysis (Sortable)'!$D$7:$D$144,0))),"CHECK")</f>
        <v/>
      </c>
      <c r="U166" s="183"/>
      <c r="V166" s="323" t="str">
        <f>IF(U166="","",+VLOOKUP($U166,'Tenant Analysis (Sortable)'!$D$7:$O$144,V$1,FALSE))</f>
        <v/>
      </c>
      <c r="W166" s="323" t="str">
        <f>IF(V166="","",+VLOOKUP($U166,'Tenant Analysis (Sortable)'!$D$7:$O$144,W$1,FALSE))</f>
        <v/>
      </c>
      <c r="X166" s="323" t="str">
        <f>IF(W166="","",+VLOOKUP($U166,'Tenant Analysis (Sortable)'!$D$7:$O$144,X$1,FALSE))</f>
        <v/>
      </c>
      <c r="Y166" s="323" t="str">
        <f>IF(X166="","",+VLOOKUP($U166,'Tenant Analysis (Sortable)'!$D$7:$O$144,Y$1,FALSE))</f>
        <v/>
      </c>
      <c r="Z166" s="323" t="str">
        <f>IF(Y166="","",+VLOOKUP($U166,'Tenant Analysis (Sortable)'!$D$7:$O$144,Z$1,FALSE))</f>
        <v/>
      </c>
      <c r="AA166" s="324" t="str">
        <f>IF(Y166="","",+VLOOKUP($U166,'Tenant Analysis (Sortable)'!$D$7:$O$144,AA$1,FALSE))</f>
        <v/>
      </c>
      <c r="AB166" s="323" t="str">
        <f>IF(AA166="","",+VLOOKUP($U166,'Tenant Analysis (Sortable)'!$D$7:$O$144,AB$1,FALSE))</f>
        <v/>
      </c>
      <c r="AC166" s="325"/>
      <c r="AD166" s="323" t="str">
        <f>IF($AB166="","",+VLOOKUP($U166,'Tenant Analysis (Sortable)'!$D$7:$O$144,AD$1,FALSE))</f>
        <v/>
      </c>
      <c r="AE166" s="323" t="str">
        <f>IF($AB166="","",+VLOOKUP($U166,'Tenant Analysis (Sortable)'!$D$7:$O$144,AE$1,FALSE))</f>
        <v/>
      </c>
      <c r="AF166" s="324" t="str">
        <f>IF(AE166="","",+VLOOKUP($U166,'Tenant Analysis (Sortable)'!$D$7:$O$144,AF$1,FALSE))</f>
        <v/>
      </c>
      <c r="AG166" s="323" t="str">
        <f>+IF(AF166="","",+VLOOKUP($U166,'Tenant Analysis (Sortable)'!$D$7:$P$144,AG$1,FALSE))</f>
        <v/>
      </c>
    </row>
    <row r="167" spans="1:33">
      <c r="A167" s="245" t="str">
        <f>+A166</f>
        <v>DEL MAR PLAZA</v>
      </c>
      <c r="B167" s="244">
        <v>3</v>
      </c>
      <c r="D167" s="171" t="str">
        <f t="array" ref="D167">+IFERROR(INDEX($U$7:$U$486,MATCH($A167&amp;$B167,$S$7:$S$486&amp;$AB$7:$AB$486,0)),"")</f>
        <v>Brian Ly and Kim Chau T. Nguyen dba Del Mar Nails and Spa (t0062270)</v>
      </c>
      <c r="F167" s="369">
        <f t="shared" si="34"/>
        <v>154390</v>
      </c>
      <c r="G167" s="369">
        <f t="shared" si="34"/>
        <v>54555.55</v>
      </c>
      <c r="H167" s="380">
        <f t="shared" si="35"/>
        <v>-0.64663805945980957</v>
      </c>
      <c r="I167" s="211"/>
      <c r="J167" s="399"/>
      <c r="K167" s="399"/>
      <c r="L167" s="399"/>
      <c r="M167" s="399"/>
      <c r="R167" s="213"/>
      <c r="S167" s="216" t="str">
        <f>IFERROR(IF(T167="","",INDEX('Tenant Analysis (Sortable)'!$B$7:$B$144,MATCH('Property Snapshots'!$U167,'Tenant Analysis (Sortable)'!$D$7:$D$144,0))),"CHECK")</f>
        <v/>
      </c>
      <c r="T167" s="215" t="str">
        <f>IFERROR(IF(U167="","",INDEX('Tenant Analysis (Sortable)'!$C$7:$C$144,MATCH('Property Snapshots'!$U167,'Tenant Analysis (Sortable)'!$D$7:$D$144,0))),"CHECK")</f>
        <v/>
      </c>
      <c r="U167" s="183"/>
      <c r="V167" s="323" t="str">
        <f>IF(U167="","",+VLOOKUP($U167,'Tenant Analysis (Sortable)'!$D$7:$O$144,V$1,FALSE))</f>
        <v/>
      </c>
      <c r="W167" s="323" t="str">
        <f>IF(V167="","",+VLOOKUP($U167,'Tenant Analysis (Sortable)'!$D$7:$O$144,W$1,FALSE))</f>
        <v/>
      </c>
      <c r="X167" s="323" t="str">
        <f>IF(W167="","",+VLOOKUP($U167,'Tenant Analysis (Sortable)'!$D$7:$O$144,X$1,FALSE))</f>
        <v/>
      </c>
      <c r="Y167" s="323" t="str">
        <f>IF(X167="","",+VLOOKUP($U167,'Tenant Analysis (Sortable)'!$D$7:$O$144,Y$1,FALSE))</f>
        <v/>
      </c>
      <c r="Z167" s="323" t="str">
        <f>IF(Y167="","",+VLOOKUP($U167,'Tenant Analysis (Sortable)'!$D$7:$O$144,Z$1,FALSE))</f>
        <v/>
      </c>
      <c r="AA167" s="324" t="str">
        <f>IF(Y167="","",+VLOOKUP($U167,'Tenant Analysis (Sortable)'!$D$7:$O$144,AA$1,FALSE))</f>
        <v/>
      </c>
      <c r="AB167" s="323" t="str">
        <f>IF(AA167="","",+VLOOKUP($U167,'Tenant Analysis (Sortable)'!$D$7:$O$144,AB$1,FALSE))</f>
        <v/>
      </c>
      <c r="AC167" s="325"/>
      <c r="AD167" s="323" t="str">
        <f>IF($AB167="","",+VLOOKUP($U167,'Tenant Analysis (Sortable)'!$D$7:$O$144,AD$1,FALSE))</f>
        <v/>
      </c>
      <c r="AE167" s="323" t="str">
        <f>IF($AB167="","",+VLOOKUP($U167,'Tenant Analysis (Sortable)'!$D$7:$O$144,AE$1,FALSE))</f>
        <v/>
      </c>
      <c r="AF167" s="324" t="str">
        <f>IF(AE167="","",+VLOOKUP($U167,'Tenant Analysis (Sortable)'!$D$7:$O$144,AF$1,FALSE))</f>
        <v/>
      </c>
      <c r="AG167" s="323" t="str">
        <f>+IF(AF167="","",+VLOOKUP($U167,'Tenant Analysis (Sortable)'!$D$7:$P$144,AG$1,FALSE))</f>
        <v/>
      </c>
    </row>
    <row r="168" spans="1:33">
      <c r="A168" s="245"/>
      <c r="B168" s="244"/>
      <c r="J168" s="399"/>
      <c r="K168" s="399"/>
      <c r="L168" s="399"/>
      <c r="M168" s="399"/>
      <c r="R168" s="213"/>
      <c r="S168" s="216" t="str">
        <f>IFERROR(IF(T168="","",INDEX('Tenant Analysis (Sortable)'!$B$7:$B$144,MATCH('Property Snapshots'!$U168,'Tenant Analysis (Sortable)'!$D$7:$D$144,0))),"CHECK")</f>
        <v/>
      </c>
      <c r="T168" s="215" t="str">
        <f>IFERROR(IF(U168="","",INDEX('Tenant Analysis (Sortable)'!$C$7:$C$144,MATCH('Property Snapshots'!$U168,'Tenant Analysis (Sortable)'!$D$7:$D$144,0))),"CHECK")</f>
        <v/>
      </c>
      <c r="U168" s="183"/>
      <c r="V168" s="323" t="str">
        <f>IF(U168="","",+VLOOKUP($U168,'Tenant Analysis (Sortable)'!$D$7:$O$144,V$1,FALSE))</f>
        <v/>
      </c>
      <c r="W168" s="323" t="str">
        <f>IF(V168="","",+VLOOKUP($U168,'Tenant Analysis (Sortable)'!$D$7:$O$144,W$1,FALSE))</f>
        <v/>
      </c>
      <c r="X168" s="323" t="str">
        <f>IF(W168="","",+VLOOKUP($U168,'Tenant Analysis (Sortable)'!$D$7:$O$144,X$1,FALSE))</f>
        <v/>
      </c>
      <c r="Y168" s="323" t="str">
        <f>IF(X168="","",+VLOOKUP($U168,'Tenant Analysis (Sortable)'!$D$7:$O$144,Y$1,FALSE))</f>
        <v/>
      </c>
      <c r="Z168" s="323" t="str">
        <f>IF(Y168="","",+VLOOKUP($U168,'Tenant Analysis (Sortable)'!$D$7:$O$144,Z$1,FALSE))</f>
        <v/>
      </c>
      <c r="AA168" s="324" t="str">
        <f>IF(Y168="","",+VLOOKUP($U168,'Tenant Analysis (Sortable)'!$D$7:$O$144,AA$1,FALSE))</f>
        <v/>
      </c>
      <c r="AB168" s="323" t="str">
        <f>IF(AA168="","",+VLOOKUP($U168,'Tenant Analysis (Sortable)'!$D$7:$O$144,AB$1,FALSE))</f>
        <v/>
      </c>
      <c r="AC168" s="325"/>
      <c r="AD168" s="323" t="str">
        <f>IF($AB168="","",+VLOOKUP($U168,'Tenant Analysis (Sortable)'!$D$7:$O$144,AD$1,FALSE))</f>
        <v/>
      </c>
      <c r="AE168" s="323" t="str">
        <f>IF($AB168="","",+VLOOKUP($U168,'Tenant Analysis (Sortable)'!$D$7:$O$144,AE$1,FALSE))</f>
        <v/>
      </c>
      <c r="AF168" s="324" t="str">
        <f>IF(AE168="","",+VLOOKUP($U168,'Tenant Analysis (Sortable)'!$D$7:$O$144,AF$1,FALSE))</f>
        <v/>
      </c>
      <c r="AG168" s="323" t="str">
        <f>+IF(AF168="","",+VLOOKUP($U168,'Tenant Analysis (Sortable)'!$D$7:$P$144,AG$1,FALSE))</f>
        <v/>
      </c>
    </row>
    <row r="169" spans="1:33" ht="16.25" customHeight="1">
      <c r="A169" s="245"/>
      <c r="B169" s="244"/>
      <c r="D169" s="199"/>
      <c r="E169" s="198"/>
      <c r="F169" s="370"/>
      <c r="G169" s="370"/>
      <c r="H169" s="371"/>
      <c r="I169" s="197"/>
      <c r="J169" s="196"/>
      <c r="K169" s="195"/>
      <c r="L169" s="194"/>
      <c r="M169" s="196"/>
      <c r="R169" s="213"/>
      <c r="S169" s="216" t="str">
        <f>IFERROR(IF(T169="","",INDEX('Tenant Analysis (Sortable)'!$B$7:$B$144,MATCH('Property Snapshots'!$U169,'Tenant Analysis (Sortable)'!$D$7:$D$144,0))),"CHECK")</f>
        <v/>
      </c>
      <c r="T169" s="215" t="str">
        <f>IFERROR(IF(U169="","",INDEX('Tenant Analysis (Sortable)'!$C$7:$C$144,MATCH('Property Snapshots'!$U169,'Tenant Analysis (Sortable)'!$D$7:$D$144,0))),"CHECK")</f>
        <v/>
      </c>
      <c r="U169" s="183"/>
      <c r="V169" s="323" t="str">
        <f>IF(U169="","",+VLOOKUP($U169,'Tenant Analysis (Sortable)'!$D$7:$O$144,V$1,FALSE))</f>
        <v/>
      </c>
      <c r="W169" s="323" t="str">
        <f>IF(V169="","",+VLOOKUP($U169,'Tenant Analysis (Sortable)'!$D$7:$O$144,W$1,FALSE))</f>
        <v/>
      </c>
      <c r="X169" s="323" t="str">
        <f>IF(W169="","",+VLOOKUP($U169,'Tenant Analysis (Sortable)'!$D$7:$O$144,X$1,FALSE))</f>
        <v/>
      </c>
      <c r="Y169" s="323" t="str">
        <f>IF(X169="","",+VLOOKUP($U169,'Tenant Analysis (Sortable)'!$D$7:$O$144,Y$1,FALSE))</f>
        <v/>
      </c>
      <c r="Z169" s="323" t="str">
        <f>IF(Y169="","",+VLOOKUP($U169,'Tenant Analysis (Sortable)'!$D$7:$O$144,Z$1,FALSE))</f>
        <v/>
      </c>
      <c r="AA169" s="324" t="str">
        <f>IF(Y169="","",+VLOOKUP($U169,'Tenant Analysis (Sortable)'!$D$7:$O$144,AA$1,FALSE))</f>
        <v/>
      </c>
      <c r="AB169" s="323" t="str">
        <f>IF(AA169="","",+VLOOKUP($U169,'Tenant Analysis (Sortable)'!$D$7:$O$144,AB$1,FALSE))</f>
        <v/>
      </c>
      <c r="AC169" s="325"/>
      <c r="AD169" s="323" t="str">
        <f>IF($AB169="","",+VLOOKUP($U169,'Tenant Analysis (Sortable)'!$D$7:$O$144,AD$1,FALSE))</f>
        <v/>
      </c>
      <c r="AE169" s="323" t="str">
        <f>IF($AB169="","",+VLOOKUP($U169,'Tenant Analysis (Sortable)'!$D$7:$O$144,AE$1,FALSE))</f>
        <v/>
      </c>
      <c r="AF169" s="324" t="str">
        <f>IF(AE169="","",+VLOOKUP($U169,'Tenant Analysis (Sortable)'!$D$7:$O$144,AF$1,FALSE))</f>
        <v/>
      </c>
      <c r="AG169" s="323" t="str">
        <f>+IF(AF169="","",+VLOOKUP($U169,'Tenant Analysis (Sortable)'!$D$7:$P$144,AG$1,FALSE))</f>
        <v/>
      </c>
    </row>
    <row r="170" spans="1:33" ht="25.25" customHeight="1">
      <c r="A170" s="245" t="s">
        <v>784</v>
      </c>
      <c r="B170" s="244"/>
      <c r="D170" s="229" t="s">
        <v>797</v>
      </c>
      <c r="E170" s="229"/>
      <c r="F170" s="350"/>
      <c r="G170" s="350"/>
      <c r="H170" s="351"/>
      <c r="I170" s="227"/>
      <c r="J170" s="227"/>
      <c r="K170" s="227"/>
      <c r="L170" s="227"/>
      <c r="M170" s="227"/>
      <c r="R170" s="213"/>
      <c r="S170" s="216" t="str">
        <f>IFERROR(IF(T170="","",INDEX('Tenant Analysis (Sortable)'!$B$7:$B$144,MATCH('Property Snapshots'!$U170,'Tenant Analysis (Sortable)'!$D$7:$D$144,0))),"CHECK")</f>
        <v/>
      </c>
      <c r="T170" s="215" t="str">
        <f>IFERROR(IF(U170="","",INDEX('Tenant Analysis (Sortable)'!$C$7:$C$144,MATCH('Property Snapshots'!$U170,'Tenant Analysis (Sortable)'!$D$7:$D$144,0))),"CHECK")</f>
        <v/>
      </c>
      <c r="U170" s="183"/>
      <c r="V170" s="323" t="str">
        <f>IF(U170="","",+VLOOKUP($U170,'Tenant Analysis (Sortable)'!$D$7:$O$144,V$1,FALSE))</f>
        <v/>
      </c>
      <c r="W170" s="323" t="str">
        <f>IF(V170="","",+VLOOKUP($U170,'Tenant Analysis (Sortable)'!$D$7:$O$144,W$1,FALSE))</f>
        <v/>
      </c>
      <c r="X170" s="323" t="str">
        <f>IF(W170="","",+VLOOKUP($U170,'Tenant Analysis (Sortable)'!$D$7:$O$144,X$1,FALSE))</f>
        <v/>
      </c>
      <c r="Y170" s="323" t="str">
        <f>IF(X170="","",+VLOOKUP($U170,'Tenant Analysis (Sortable)'!$D$7:$O$144,Y$1,FALSE))</f>
        <v/>
      </c>
      <c r="Z170" s="323" t="str">
        <f>IF(Y170="","",+VLOOKUP($U170,'Tenant Analysis (Sortable)'!$D$7:$O$144,Z$1,FALSE))</f>
        <v/>
      </c>
      <c r="AA170" s="324" t="str">
        <f>IF(Y170="","",+VLOOKUP($U170,'Tenant Analysis (Sortable)'!$D$7:$O$144,AA$1,FALSE))</f>
        <v/>
      </c>
      <c r="AB170" s="323" t="str">
        <f>IF(AA170="","",+VLOOKUP($U170,'Tenant Analysis (Sortable)'!$D$7:$O$144,AB$1,FALSE))</f>
        <v/>
      </c>
      <c r="AC170" s="325"/>
      <c r="AD170" s="323" t="str">
        <f>IF($AB170="","",+VLOOKUP($U170,'Tenant Analysis (Sortable)'!$D$7:$O$144,AD$1,FALSE))</f>
        <v/>
      </c>
      <c r="AE170" s="323" t="str">
        <f>IF($AB170="","",+VLOOKUP($U170,'Tenant Analysis (Sortable)'!$D$7:$O$144,AE$1,FALSE))</f>
        <v/>
      </c>
      <c r="AF170" s="324" t="str">
        <f>IF(AE170="","",+VLOOKUP($U170,'Tenant Analysis (Sortable)'!$D$7:$O$144,AF$1,FALSE))</f>
        <v/>
      </c>
      <c r="AG170" s="323" t="str">
        <f>+IF(AF170="","",+VLOOKUP($U170,'Tenant Analysis (Sortable)'!$D$7:$P$144,AG$1,FALSE))</f>
        <v/>
      </c>
    </row>
    <row r="171" spans="1:33" ht="32">
      <c r="A171" s="245"/>
      <c r="B171" s="244"/>
      <c r="C171" s="187"/>
      <c r="D171" s="186"/>
      <c r="E171" s="185"/>
      <c r="F171" s="352" t="s">
        <v>770</v>
      </c>
      <c r="G171" s="352" t="s">
        <v>769</v>
      </c>
      <c r="H171" s="353" t="s">
        <v>725</v>
      </c>
      <c r="I171" s="220" t="s">
        <v>768</v>
      </c>
      <c r="J171" s="220" t="s">
        <v>767</v>
      </c>
      <c r="K171" s="220" t="s">
        <v>766</v>
      </c>
      <c r="L171" s="220"/>
      <c r="M171" s="220"/>
      <c r="R171" s="213"/>
      <c r="S171" s="216" t="str">
        <f>IFERROR(IF(T171="","",INDEX('Tenant Analysis (Sortable)'!$B$7:$B$144,MATCH('Property Snapshots'!$U171,'Tenant Analysis (Sortable)'!$D$7:$D$144,0))),"CHECK")</f>
        <v/>
      </c>
      <c r="T171" s="215" t="str">
        <f>IFERROR(IF(U171="","",INDEX('Tenant Analysis (Sortable)'!$C$7:$C$144,MATCH('Property Snapshots'!$U171,'Tenant Analysis (Sortable)'!$D$7:$D$144,0))),"CHECK")</f>
        <v/>
      </c>
      <c r="U171" s="183"/>
      <c r="V171" s="323" t="str">
        <f>IF(U171="","",+VLOOKUP($U171,'Tenant Analysis (Sortable)'!$D$7:$O$144,V$1,FALSE))</f>
        <v/>
      </c>
      <c r="W171" s="323" t="str">
        <f>IF(V171="","",+VLOOKUP($U171,'Tenant Analysis (Sortable)'!$D$7:$O$144,W$1,FALSE))</f>
        <v/>
      </c>
      <c r="X171" s="323" t="str">
        <f>IF(W171="","",+VLOOKUP($U171,'Tenant Analysis (Sortable)'!$D$7:$O$144,X$1,FALSE))</f>
        <v/>
      </c>
      <c r="Y171" s="323" t="str">
        <f>IF(X171="","",+VLOOKUP($U171,'Tenant Analysis (Sortable)'!$D$7:$O$144,Y$1,FALSE))</f>
        <v/>
      </c>
      <c r="Z171" s="323" t="str">
        <f>IF(Y171="","",+VLOOKUP($U171,'Tenant Analysis (Sortable)'!$D$7:$O$144,Z$1,FALSE))</f>
        <v/>
      </c>
      <c r="AA171" s="324" t="str">
        <f>IF(Y171="","",+VLOOKUP($U171,'Tenant Analysis (Sortable)'!$D$7:$O$144,AA$1,FALSE))</f>
        <v/>
      </c>
      <c r="AB171" s="323" t="str">
        <f>IF(AA171="","",+VLOOKUP($U171,'Tenant Analysis (Sortable)'!$D$7:$O$144,AB$1,FALSE))</f>
        <v/>
      </c>
      <c r="AC171" s="325"/>
      <c r="AD171" s="323" t="str">
        <f>IF($AB171="","",+VLOOKUP($U171,'Tenant Analysis (Sortable)'!$D$7:$O$144,AD$1,FALSE))</f>
        <v/>
      </c>
      <c r="AE171" s="323" t="str">
        <f>IF($AB171="","",+VLOOKUP($U171,'Tenant Analysis (Sortable)'!$D$7:$O$144,AE$1,FALSE))</f>
        <v/>
      </c>
      <c r="AF171" s="324" t="str">
        <f>IF(AE171="","",+VLOOKUP($U171,'Tenant Analysis (Sortable)'!$D$7:$O$144,AF$1,FALSE))</f>
        <v/>
      </c>
      <c r="AG171" s="323" t="str">
        <f>+IF(AF171="","",+VLOOKUP($U171,'Tenant Analysis (Sortable)'!$D$7:$P$144,AG$1,FALSE))</f>
        <v/>
      </c>
    </row>
    <row r="172" spans="1:33" ht="16">
      <c r="A172" s="245"/>
      <c r="B172" s="244"/>
      <c r="D172" s="219" t="s">
        <v>765</v>
      </c>
      <c r="E172" s="219" t="s">
        <v>806</v>
      </c>
      <c r="F172" s="346">
        <f>+INDEX(Summary!C$9:C$23,MATCH('Property Snapshots'!E172,Summary!$B$9:$B$23,0))</f>
        <v>5</v>
      </c>
      <c r="G172" s="346">
        <f>+COUNTIFS($S$7:$S$577,E172,$Y$7:$Y$577,"&gt;0")</f>
        <v>3</v>
      </c>
      <c r="H172" s="354">
        <f>+INDEX(Summary!$D$9:$D$23,MATCH('Property Snapshots'!E172,Summary!$B$9:$B$23,0))</f>
        <v>11996</v>
      </c>
      <c r="I172" s="218">
        <f>+INDEX(Summary!$E$9:$E$23,MATCH('Property Snapshots'!E172,Summary!$B$9:$B$23,0))</f>
        <v>11996</v>
      </c>
      <c r="J172" s="218">
        <f>+INDEX(Summary!$F$9:$F$23,MATCH('Property Snapshots'!E172,Summary!$B$9:$B$23,0))</f>
        <v>0</v>
      </c>
      <c r="K172" s="217">
        <f>+I172/H172</f>
        <v>1</v>
      </c>
      <c r="L172" s="217"/>
      <c r="R172" s="213"/>
      <c r="S172" s="216" t="str">
        <f>IFERROR(IF(T172="","",INDEX('Tenant Analysis (Sortable)'!$B$7:$B$144,MATCH('Property Snapshots'!$U172,'Tenant Analysis (Sortable)'!$D$7:$D$144,0))),"CHECK")</f>
        <v/>
      </c>
      <c r="T172" s="215" t="str">
        <f>IFERROR(IF(U172="","",INDEX('Tenant Analysis (Sortable)'!$C$7:$C$144,MATCH('Property Snapshots'!$U172,'Tenant Analysis (Sortable)'!$D$7:$D$144,0))),"CHECK")</f>
        <v/>
      </c>
      <c r="U172" s="183"/>
      <c r="V172" s="323" t="str">
        <f>IF(U172="","",+VLOOKUP($U172,'Tenant Analysis (Sortable)'!$D$7:$O$144,V$1,FALSE))</f>
        <v/>
      </c>
      <c r="W172" s="323" t="str">
        <f>IF(V172="","",+VLOOKUP($U172,'Tenant Analysis (Sortable)'!$D$7:$O$144,W$1,FALSE))</f>
        <v/>
      </c>
      <c r="X172" s="323" t="str">
        <f>IF(W172="","",+VLOOKUP($U172,'Tenant Analysis (Sortable)'!$D$7:$O$144,X$1,FALSE))</f>
        <v/>
      </c>
      <c r="Y172" s="323" t="str">
        <f>IF(X172="","",+VLOOKUP($U172,'Tenant Analysis (Sortable)'!$D$7:$O$144,Y$1,FALSE))</f>
        <v/>
      </c>
      <c r="Z172" s="323" t="str">
        <f>IF(Y172="","",+VLOOKUP($U172,'Tenant Analysis (Sortable)'!$D$7:$O$144,Z$1,FALSE))</f>
        <v/>
      </c>
      <c r="AA172" s="324" t="str">
        <f>IF(Y172="","",+VLOOKUP($U172,'Tenant Analysis (Sortable)'!$D$7:$O$144,AA$1,FALSE))</f>
        <v/>
      </c>
      <c r="AB172" s="323" t="str">
        <f>IF(AA172="","",+VLOOKUP($U172,'Tenant Analysis (Sortable)'!$D$7:$O$144,AB$1,FALSE))</f>
        <v/>
      </c>
      <c r="AC172" s="325"/>
      <c r="AD172" s="323" t="str">
        <f>IF($AB172="","",+VLOOKUP($U172,'Tenant Analysis (Sortable)'!$D$7:$O$144,AD$1,FALSE))</f>
        <v/>
      </c>
      <c r="AE172" s="323" t="str">
        <f>IF($AB172="","",+VLOOKUP($U172,'Tenant Analysis (Sortable)'!$D$7:$O$144,AE$1,FALSE))</f>
        <v/>
      </c>
      <c r="AF172" s="324" t="str">
        <f>IF(AE172="","",+VLOOKUP($U172,'Tenant Analysis (Sortable)'!$D$7:$O$144,AF$1,FALSE))</f>
        <v/>
      </c>
      <c r="AG172" s="323" t="str">
        <f>+IF(AF172="","",+VLOOKUP($U172,'Tenant Analysis (Sortable)'!$D$7:$P$144,AG$1,FALSE))</f>
        <v/>
      </c>
    </row>
    <row r="173" spans="1:33" ht="16">
      <c r="A173" s="245"/>
      <c r="B173" s="244"/>
      <c r="D173" s="219" t="s">
        <v>764</v>
      </c>
      <c r="E173" s="219" t="s">
        <v>807</v>
      </c>
      <c r="H173" s="355"/>
      <c r="I173" s="218"/>
      <c r="J173" s="214"/>
      <c r="K173" s="217"/>
      <c r="L173" s="217"/>
      <c r="R173" s="213"/>
      <c r="S173" s="216" t="str">
        <f>IFERROR(IF(T173="","",INDEX('Tenant Analysis (Sortable)'!$B$7:$B$144,MATCH('Property Snapshots'!$U173,'Tenant Analysis (Sortable)'!$D$7:$D$144,0))),"CHECK")</f>
        <v/>
      </c>
      <c r="T173" s="215" t="str">
        <f>IFERROR(IF(U173="","",INDEX('Tenant Analysis (Sortable)'!$C$7:$C$144,MATCH('Property Snapshots'!$U173,'Tenant Analysis (Sortable)'!$D$7:$D$144,0))),"CHECK")</f>
        <v/>
      </c>
      <c r="V173" s="323" t="str">
        <f>IF(U173="","",+VLOOKUP($U173,'Tenant Analysis (Sortable)'!$D$7:$O$144,V$1,FALSE))</f>
        <v/>
      </c>
      <c r="W173" s="323" t="str">
        <f>IF(V173="","",+VLOOKUP($U173,'Tenant Analysis (Sortable)'!$D$7:$O$144,W$1,FALSE))</f>
        <v/>
      </c>
      <c r="X173" s="323" t="str">
        <f>IF(W173="","",+VLOOKUP($U173,'Tenant Analysis (Sortable)'!$D$7:$O$144,X$1,FALSE))</f>
        <v/>
      </c>
      <c r="Y173" s="323" t="str">
        <f>IF(X173="","",+VLOOKUP($U173,'Tenant Analysis (Sortable)'!$D$7:$O$144,Y$1,FALSE))</f>
        <v/>
      </c>
      <c r="Z173" s="323"/>
      <c r="AA173" s="324" t="str">
        <f>IF(Y173="","",+VLOOKUP($U173,'Tenant Analysis (Sortable)'!$D$7:$O$144,AA$1,FALSE))</f>
        <v/>
      </c>
      <c r="AB173" s="323" t="str">
        <f>IF(AA173="","",+VLOOKUP($U173,'Tenant Analysis (Sortable)'!$D$7:$O$144,AB$1,FALSE))</f>
        <v/>
      </c>
      <c r="AC173" s="325"/>
      <c r="AD173" s="323" t="str">
        <f>IF($AB173="","",+VLOOKUP($U173,'Tenant Analysis (Sortable)'!$D$7:$O$144,AD$1,FALSE))</f>
        <v/>
      </c>
      <c r="AE173" s="323" t="str">
        <f>IF($AB173="","",+VLOOKUP($U173,'Tenant Analysis (Sortable)'!$D$7:$O$144,AE$1,FALSE))</f>
        <v/>
      </c>
      <c r="AF173" s="324" t="str">
        <f>IF(AE173="","",+VLOOKUP($U173,'Tenant Analysis (Sortable)'!$D$7:$O$144,AF$1,FALSE))</f>
        <v/>
      </c>
      <c r="AG173" s="324" t="str">
        <f>IF(AF173="","",+VLOOKUP($U173,'Tenant Analysis (Sortable)'!$D$7:$O$144,AG$1,FALSE))</f>
        <v/>
      </c>
    </row>
    <row r="174" spans="1:33" ht="15" customHeight="1">
      <c r="A174" s="245"/>
      <c r="B174" s="244"/>
      <c r="D174" s="219" t="s">
        <v>763</v>
      </c>
      <c r="E174" s="219" t="s">
        <v>838</v>
      </c>
      <c r="H174" s="355"/>
      <c r="I174" s="218"/>
      <c r="J174" s="214"/>
      <c r="K174" s="217"/>
      <c r="L174" s="217"/>
      <c r="R174" s="213"/>
      <c r="S174" s="216" t="str">
        <f>IFERROR(IF(T174="","",INDEX('Tenant Analysis (Sortable)'!$B$7:$B$144,MATCH('Property Snapshots'!$U174,'Tenant Analysis (Sortable)'!$D$7:$D$144,0))),"CHECK")</f>
        <v>Fletcher</v>
      </c>
      <c r="T174" s="215" t="str">
        <f>IFERROR(IF(U174="","",INDEX('Tenant Analysis (Sortable)'!$C$7:$C$144,MATCH('Property Snapshots'!$U174,'Tenant Analysis (Sortable)'!$D$7:$D$144,0))),"CHECK")</f>
        <v>Food Court</v>
      </c>
      <c r="U174" s="322" t="str" cm="1">
        <f t="array" ref="U174:U176">+_xlfn._xlws.FILTER('Tenant Analysis (Sortable)'!$D$7:$D$144,'Tenant Analysis (Sortable)'!$B$7:$B$144='Property Snapshots'!E172)</f>
        <v>California Fish Grill, LLC (t0107790)</v>
      </c>
      <c r="V174" s="323">
        <f>IF(U174="","",+VLOOKUP($U174,'Tenant Analysis (Sortable)'!$D$7:$O$144,V$1,FALSE))</f>
        <v>0</v>
      </c>
      <c r="W174" s="323">
        <f>IF(V174="","",+VLOOKUP($U174,'Tenant Analysis (Sortable)'!$D$7:$O$144,W$1,FALSE))</f>
        <v>0</v>
      </c>
      <c r="X174" s="323">
        <f>IF(W174="","",+VLOOKUP($U174,'Tenant Analysis (Sortable)'!$D$7:$O$144,X$1,FALSE))</f>
        <v>980777</v>
      </c>
      <c r="Y174" s="323">
        <f>IF(X174="","",+VLOOKUP($U174,'Tenant Analysis (Sortable)'!$D$7:$O$144,Y$1,FALSE))</f>
        <v>1885030</v>
      </c>
      <c r="Z174" s="323">
        <f>IF(Y174="","",+VLOOKUP($U174,'Tenant Analysis (Sortable)'!$D$7:$O$144,Z$1,FALSE))</f>
        <v>550253</v>
      </c>
      <c r="AA174" s="324">
        <f>IF(Y174="","",+VLOOKUP($U174,'Tenant Analysis (Sortable)'!$D$7:$O$144,AA$1,FALSE))</f>
        <v>0.921976147483067</v>
      </c>
      <c r="AB174" s="323">
        <f>IF(AA174="","",+VLOOKUP($U174,'Tenant Analysis (Sortable)'!$D$7:$O$144,AB$1,FALSE))</f>
        <v>1</v>
      </c>
      <c r="AC174" s="325"/>
      <c r="AD174" s="323">
        <f>IF($AB174="","",+VLOOKUP($U174,'Tenant Analysis (Sortable)'!$D$7:$O$144,AD$1,FALSE))</f>
        <v>498847</v>
      </c>
      <c r="AE174" s="323">
        <f>IF($AB174="","",+VLOOKUP($U174,'Tenant Analysis (Sortable)'!$D$7:$O$144,AE$1,FALSE))</f>
        <v>550253</v>
      </c>
      <c r="AF174" s="324">
        <f>IF(AE174="","",+VLOOKUP($U174,'Tenant Analysis (Sortable)'!$D$7:$O$144,AF$1,FALSE))</f>
        <v>0.10304963245243531</v>
      </c>
      <c r="AG174" s="323">
        <f>+IF(AF174="","",+VLOOKUP($U174,'Tenant Analysis (Sortable)'!$D$7:$P$144,AG$1,FALSE))</f>
        <v>1</v>
      </c>
    </row>
    <row r="175" spans="1:33" ht="25.25" customHeight="1">
      <c r="A175" s="245"/>
      <c r="B175" s="244"/>
      <c r="D175" s="212"/>
      <c r="E175" s="212"/>
      <c r="F175" s="356"/>
      <c r="G175" s="356"/>
      <c r="H175" s="357"/>
      <c r="I175" s="211"/>
      <c r="J175" s="182"/>
      <c r="K175" s="210"/>
      <c r="L175" s="209"/>
      <c r="M175" s="182"/>
      <c r="R175" s="213"/>
      <c r="S175" s="216" t="str">
        <f>IFERROR(IF(T175="","",INDEX('Tenant Analysis (Sortable)'!$B$7:$B$144,MATCH('Property Snapshots'!$U175,'Tenant Analysis (Sortable)'!$D$7:$D$144,0))),"CHECK")</f>
        <v>Fletcher</v>
      </c>
      <c r="T175" s="215" t="str">
        <f>IFERROR(IF(U175="","",INDEX('Tenant Analysis (Sortable)'!$C$7:$C$144,MATCH('Property Snapshots'!$U175,'Tenant Analysis (Sortable)'!$D$7:$D$144,0))),"CHECK")</f>
        <v>Quick Serve Food</v>
      </c>
      <c r="U175" s="183" t="str">
        <v>Urbane Cafe Operations, LLC (t0110586)</v>
      </c>
      <c r="V175" s="323">
        <f>IF(U175="","",+VLOOKUP($U175,'Tenant Analysis (Sortable)'!$D$7:$O$144,V$1,FALSE))</f>
        <v>0</v>
      </c>
      <c r="W175" s="323">
        <f>IF(V175="","",+VLOOKUP($U175,'Tenant Analysis (Sortable)'!$D$7:$O$144,W$1,FALSE))</f>
        <v>0</v>
      </c>
      <c r="X175" s="323">
        <f>IF(W175="","",+VLOOKUP($U175,'Tenant Analysis (Sortable)'!$D$7:$O$144,X$1,FALSE))</f>
        <v>504426</v>
      </c>
      <c r="Y175" s="323">
        <f>IF(X175="","",+VLOOKUP($U175,'Tenant Analysis (Sortable)'!$D$7:$O$144,Y$1,FALSE))</f>
        <v>1148661</v>
      </c>
      <c r="Z175" s="323">
        <f>IF(Y175="","",+VLOOKUP($U175,'Tenant Analysis (Sortable)'!$D$7:$O$144,Z$1,FALSE))</f>
        <v>331774</v>
      </c>
      <c r="AA175" s="324">
        <f>IF(Y175="","",+VLOOKUP($U175,'Tenant Analysis (Sortable)'!$D$7:$O$144,AA$1,FALSE))</f>
        <v>1.277164539496378</v>
      </c>
      <c r="AB175" s="323">
        <f>IF(AA175="","",+VLOOKUP($U175,'Tenant Analysis (Sortable)'!$D$7:$O$144,AB$1,FALSE))</f>
        <v>2</v>
      </c>
      <c r="AC175" s="325"/>
      <c r="AD175" s="323">
        <f>IF($AB175="","",+VLOOKUP($U175,'Tenant Analysis (Sortable)'!$D$7:$O$144,AD$1,FALSE))</f>
        <v>246667</v>
      </c>
      <c r="AE175" s="323">
        <f>IF($AB175="","",+VLOOKUP($U175,'Tenant Analysis (Sortable)'!$D$7:$O$144,AE$1,FALSE))</f>
        <v>331774</v>
      </c>
      <c r="AF175" s="324">
        <f>IF(AE175="","",+VLOOKUP($U175,'Tenant Analysis (Sortable)'!$D$7:$O$144,AF$1,FALSE))</f>
        <v>0.34502791212444306</v>
      </c>
      <c r="AG175" s="323">
        <f>+IF(AF175="","",+VLOOKUP($U175,'Tenant Analysis (Sortable)'!$D$7:$P$144,AG$1,FALSE))</f>
        <v>2</v>
      </c>
    </row>
    <row r="176" spans="1:33">
      <c r="A176" s="245"/>
      <c r="B176" s="244"/>
      <c r="C176" s="208"/>
      <c r="D176" s="207" t="s">
        <v>762</v>
      </c>
      <c r="E176" s="228"/>
      <c r="F176" s="358"/>
      <c r="G176" s="358"/>
      <c r="H176" s="359"/>
      <c r="I176" s="228"/>
      <c r="J176" s="228"/>
      <c r="K176" s="228"/>
      <c r="L176" s="207"/>
      <c r="M176" s="207"/>
      <c r="R176" s="213"/>
      <c r="S176" s="216" t="str">
        <f>IFERROR(IF(T176="","",INDEX('Tenant Analysis (Sortable)'!$B$7:$B$144,MATCH('Property Snapshots'!$U176,'Tenant Analysis (Sortable)'!$D$7:$D$144,0))),"CHECK")</f>
        <v>Fletcher</v>
      </c>
      <c r="T176" s="215" t="str">
        <f>IFERROR(IF(U176="","",INDEX('Tenant Analysis (Sortable)'!$C$7:$C$144,MATCH('Property Snapshots'!$U176,'Tenant Analysis (Sortable)'!$D$7:$D$144,0))),"CHECK")</f>
        <v>Medical/Dental</v>
      </c>
      <c r="U176" s="183" t="str">
        <v>The Joint Corp. (t0138395)</v>
      </c>
      <c r="V176" s="323">
        <f>IF(U176="","",+VLOOKUP($U176,'Tenant Analysis (Sortable)'!$D$7:$O$144,V$1,FALSE))</f>
        <v>0</v>
      </c>
      <c r="W176" s="323">
        <f>IF(V176="","",+VLOOKUP($U176,'Tenant Analysis (Sortable)'!$D$7:$O$144,W$1,FALSE))</f>
        <v>0</v>
      </c>
      <c r="X176" s="323">
        <f>IF(W176="","",+VLOOKUP($U176,'Tenant Analysis (Sortable)'!$D$7:$O$144,X$1,FALSE))</f>
        <v>159177</v>
      </c>
      <c r="Y176" s="323">
        <f>IF(X176="","",+VLOOKUP($U176,'Tenant Analysis (Sortable)'!$D$7:$O$144,Y$1,FALSE))</f>
        <v>571938</v>
      </c>
      <c r="Z176" s="323">
        <f>IF(Y176="","",+VLOOKUP($U176,'Tenant Analysis (Sortable)'!$D$7:$O$144,Z$1,FALSE))</f>
        <v>0</v>
      </c>
      <c r="AA176" s="324">
        <f>IF(Y176="","",+VLOOKUP($U176,'Tenant Analysis (Sortable)'!$D$7:$O$144,AA$1,FALSE))</f>
        <v>2.5930944797301119</v>
      </c>
      <c r="AB176" s="323">
        <f>IF(AA176="","",+VLOOKUP($U176,'Tenant Analysis (Sortable)'!$D$7:$O$144,AB$1,FALSE))</f>
        <v>3</v>
      </c>
      <c r="AC176" s="325"/>
      <c r="AD176" s="323">
        <f>IF($AB176="","",+VLOOKUP($U176,'Tenant Analysis (Sortable)'!$D$7:$O$144,AD$1,FALSE))</f>
        <v>106000</v>
      </c>
      <c r="AE176" s="323">
        <f>IF($AB176="","",+VLOOKUP($U176,'Tenant Analysis (Sortable)'!$D$7:$O$144,AE$1,FALSE))</f>
        <v>0</v>
      </c>
      <c r="AF176" s="324">
        <f>IF(AE176="","",+VLOOKUP($U176,'Tenant Analysis (Sortable)'!$D$7:$O$144,AF$1,FALSE))</f>
        <v>99</v>
      </c>
      <c r="AG176" s="323">
        <f>+IF(AF176="","",+VLOOKUP($U176,'Tenant Analysis (Sortable)'!$D$7:$P$144,AG$1,FALSE))</f>
        <v>0</v>
      </c>
    </row>
    <row r="177" spans="1:33">
      <c r="A177" s="245"/>
      <c r="B177" s="244"/>
      <c r="D177" s="205"/>
      <c r="E177" s="205"/>
      <c r="F177" s="360">
        <f>+$AD$4</f>
        <v>2020</v>
      </c>
      <c r="G177" s="360">
        <f>+$AE$4</f>
        <v>2021</v>
      </c>
      <c r="H177" s="361" t="s">
        <v>727</v>
      </c>
      <c r="I177" s="204"/>
      <c r="J177" s="204"/>
      <c r="K177" s="204"/>
      <c r="L177" s="204"/>
      <c r="M177" s="204"/>
      <c r="R177" s="213"/>
      <c r="S177" s="216" t="str">
        <f>IFERROR(IF(T177="","",INDEX('Tenant Analysis (Sortable)'!$B$7:$B$144,MATCH('Property Snapshots'!$U177,'Tenant Analysis (Sortable)'!$D$7:$D$144,0))),"CHECK")</f>
        <v/>
      </c>
      <c r="T177" s="215" t="str">
        <f>IFERROR(IF(U177="","",INDEX('Tenant Analysis (Sortable)'!$C$7:$C$144,MATCH('Property Snapshots'!$U177,'Tenant Analysis (Sortable)'!$D$7:$D$144,0))),"CHECK")</f>
        <v/>
      </c>
      <c r="U177" s="183"/>
      <c r="V177" s="323" t="str">
        <f>IF(U177="","",+VLOOKUP($U177,'Tenant Analysis (Sortable)'!$D$7:$O$144,V$1,FALSE))</f>
        <v/>
      </c>
      <c r="W177" s="323" t="str">
        <f>IF(V177="","",+VLOOKUP($U177,'Tenant Analysis (Sortable)'!$D$7:$O$144,W$1,FALSE))</f>
        <v/>
      </c>
      <c r="X177" s="323" t="str">
        <f>IF(W177="","",+VLOOKUP($U177,'Tenant Analysis (Sortable)'!$D$7:$O$144,X$1,FALSE))</f>
        <v/>
      </c>
      <c r="Y177" s="323" t="str">
        <f>IF(X177="","",+VLOOKUP($U177,'Tenant Analysis (Sortable)'!$D$7:$O$144,Y$1,FALSE))</f>
        <v/>
      </c>
      <c r="Z177" s="323"/>
      <c r="AA177" s="324" t="str">
        <f>IF(Y177="","",+VLOOKUP($U177,'Tenant Analysis (Sortable)'!$D$7:$O$144,AA$1,FALSE))</f>
        <v/>
      </c>
      <c r="AB177" s="323" t="str">
        <f>IF(AA177="","",+VLOOKUP($U177,'Tenant Analysis (Sortable)'!$D$7:$O$144,AB$1,FALSE))</f>
        <v/>
      </c>
      <c r="AC177" s="325"/>
      <c r="AD177" s="323" t="str">
        <f>IF($AB177="","",+VLOOKUP($U177,'Tenant Analysis (Sortable)'!$D$7:$O$144,AD$1,FALSE))</f>
        <v/>
      </c>
      <c r="AE177" s="323" t="str">
        <f>IF($AB177="","",+VLOOKUP($U177,'Tenant Analysis (Sortable)'!$D$7:$O$144,AE$1,FALSE))</f>
        <v/>
      </c>
      <c r="AF177" s="324" t="str">
        <f>IF(AE177="","",+VLOOKUP($U177,'Tenant Analysis (Sortable)'!$D$7:$O$144,AF$1,FALSE))</f>
        <v/>
      </c>
      <c r="AG177" s="324" t="str">
        <f>IF(AF177="","",+VLOOKUP($U177,'Tenant Analysis (Sortable)'!$D$7:$O$144,AG$1,FALSE))</f>
        <v/>
      </c>
    </row>
    <row r="178" spans="1:33" ht="16">
      <c r="A178" s="245"/>
      <c r="B178" s="244"/>
      <c r="D178" s="221"/>
      <c r="E178" s="221"/>
      <c r="F178" s="352" t="str">
        <f>+$AD$5</f>
        <v>Q1</v>
      </c>
      <c r="G178" s="352" t="str">
        <f>+$AE$5</f>
        <v>Q1</v>
      </c>
      <c r="H178" s="353" t="s">
        <v>733</v>
      </c>
      <c r="I178" s="220"/>
      <c r="J178" s="202" t="s">
        <v>796</v>
      </c>
      <c r="K178" s="220"/>
      <c r="L178" s="220"/>
      <c r="M178" s="220"/>
      <c r="R178" s="213"/>
      <c r="S178" s="216" t="str">
        <f>IFERROR(IF(T178="","",INDEX('Tenant Analysis (Sortable)'!$B$7:$B$144,MATCH('Property Snapshots'!$U178,'Tenant Analysis (Sortable)'!$D$7:$D$144,0))),"CHECK")</f>
        <v/>
      </c>
      <c r="T178" s="215" t="str">
        <f>IFERROR(IF(U178="","",INDEX('Tenant Analysis (Sortable)'!$C$7:$C$144,MATCH('Property Snapshots'!$U178,'Tenant Analysis (Sortable)'!$D$7:$D$144,0))),"CHECK")</f>
        <v/>
      </c>
      <c r="U178" s="183"/>
      <c r="V178" s="323" t="str">
        <f>IF(U178="","",+VLOOKUP($U178,'Tenant Analysis (Sortable)'!$D$7:$O$144,V$1,FALSE))</f>
        <v/>
      </c>
      <c r="W178" s="323" t="str">
        <f>IF(V178="","",+VLOOKUP($U178,'Tenant Analysis (Sortable)'!$D$7:$O$144,W$1,FALSE))</f>
        <v/>
      </c>
      <c r="X178" s="323" t="str">
        <f>IF(W178="","",+VLOOKUP($U178,'Tenant Analysis (Sortable)'!$D$7:$O$144,X$1,FALSE))</f>
        <v/>
      </c>
      <c r="Y178" s="323" t="str">
        <f>IF(X178="","",+VLOOKUP($U178,'Tenant Analysis (Sortable)'!$D$7:$O$144,Y$1,FALSE))</f>
        <v/>
      </c>
      <c r="Z178" s="323"/>
      <c r="AA178" s="324" t="str">
        <f>IF(Y178="","",+VLOOKUP($U178,'Tenant Analysis (Sortable)'!$D$7:$O$144,AA$1,FALSE))</f>
        <v/>
      </c>
      <c r="AB178" s="323" t="str">
        <f>IF(AA178="","",+VLOOKUP($U178,'Tenant Analysis (Sortable)'!$D$7:$O$144,AB$1,FALSE))</f>
        <v/>
      </c>
      <c r="AC178" s="325"/>
      <c r="AD178" s="323" t="str">
        <f>IF($AB178="","",+VLOOKUP($U178,'Tenant Analysis (Sortable)'!$D$7:$O$144,AD$1,FALSE))</f>
        <v/>
      </c>
      <c r="AE178" s="323" t="str">
        <f>IF($AB178="","",+VLOOKUP($U178,'Tenant Analysis (Sortable)'!$D$7:$O$144,AE$1,FALSE))</f>
        <v/>
      </c>
      <c r="AF178" s="324" t="str">
        <f>IF(AE178="","",+VLOOKUP($U178,'Tenant Analysis (Sortable)'!$D$7:$O$144,AF$1,FALSE))</f>
        <v/>
      </c>
      <c r="AG178" s="324" t="str">
        <f>IF(AF178="","",+VLOOKUP($U178,'Tenant Analysis (Sortable)'!$D$7:$O$144,AG$1,FALSE))</f>
        <v/>
      </c>
    </row>
    <row r="179" spans="1:33">
      <c r="A179" s="245" t="str">
        <f>+E172</f>
        <v>FLETCHER</v>
      </c>
      <c r="B179" s="244"/>
      <c r="D179" s="215" t="s">
        <v>191</v>
      </c>
      <c r="F179" s="362">
        <f t="shared" ref="F179:G181" si="36">SUMIFS(AD$7:AD$486,$T$7:$T$486,$D179,$S$7:$S$486,$A179)</f>
        <v>498847</v>
      </c>
      <c r="G179" s="362">
        <f t="shared" si="36"/>
        <v>550253</v>
      </c>
      <c r="H179" s="380">
        <f t="shared" ref="H179" si="37">IFERROR(IF(G179=0,0,(G179-F179)/F179),0)</f>
        <v>0.10304963245243531</v>
      </c>
      <c r="I179" s="211"/>
      <c r="J179" s="405" t="s">
        <v>880</v>
      </c>
      <c r="K179" s="401"/>
      <c r="L179" s="401"/>
      <c r="M179" s="401"/>
      <c r="R179" s="213"/>
      <c r="S179" s="216" t="str">
        <f>IFERROR(IF(T179="","",INDEX('Tenant Analysis (Sortable)'!$B$7:$B$144,MATCH('Property Snapshots'!$U179,'Tenant Analysis (Sortable)'!$D$7:$D$144,0))),"CHECK")</f>
        <v/>
      </c>
      <c r="T179" s="215" t="str">
        <f>IFERROR(IF(U179="","",INDEX('Tenant Analysis (Sortable)'!$C$7:$C$144,MATCH('Property Snapshots'!$U179,'Tenant Analysis (Sortable)'!$D$7:$D$144,0))),"CHECK")</f>
        <v/>
      </c>
      <c r="U179" s="183"/>
      <c r="V179" s="323" t="str">
        <f>IF(U179="","",+VLOOKUP($U179,'Tenant Analysis (Sortable)'!$D$7:$O$144,V$1,FALSE))</f>
        <v/>
      </c>
      <c r="W179" s="323" t="str">
        <f>IF(V179="","",+VLOOKUP($U179,'Tenant Analysis (Sortable)'!$D$7:$O$144,W$1,FALSE))</f>
        <v/>
      </c>
      <c r="X179" s="323" t="str">
        <f>IF(W179="","",+VLOOKUP($U179,'Tenant Analysis (Sortable)'!$D$7:$O$144,X$1,FALSE))</f>
        <v/>
      </c>
      <c r="Y179" s="323" t="str">
        <f>IF(X179="","",+VLOOKUP($U179,'Tenant Analysis (Sortable)'!$D$7:$O$144,Y$1,FALSE))</f>
        <v/>
      </c>
      <c r="Z179" s="323"/>
      <c r="AA179" s="324" t="str">
        <f>IF(Y179="","",+VLOOKUP($U179,'Tenant Analysis (Sortable)'!$D$7:$O$144,AA$1,FALSE))</f>
        <v/>
      </c>
      <c r="AB179" s="323" t="str">
        <f>IF(AA179="","",+VLOOKUP($U179,'Tenant Analysis (Sortable)'!$D$7:$O$144,AB$1,FALSE))</f>
        <v/>
      </c>
      <c r="AC179" s="325"/>
      <c r="AD179" s="323" t="str">
        <f>IF($AB179="","",+VLOOKUP($U179,'Tenant Analysis (Sortable)'!$D$7:$O$144,AD$1,FALSE))</f>
        <v/>
      </c>
      <c r="AE179" s="323" t="str">
        <f>IF($AB179="","",+VLOOKUP($U179,'Tenant Analysis (Sortable)'!$D$7:$O$144,AE$1,FALSE))</f>
        <v/>
      </c>
      <c r="AF179" s="324" t="str">
        <f>IF(AE179="","",+VLOOKUP($U179,'Tenant Analysis (Sortable)'!$D$7:$O$144,AF$1,FALSE))</f>
        <v/>
      </c>
      <c r="AG179" s="324" t="str">
        <f>IF(AF179="","",+VLOOKUP($U179,'Tenant Analysis (Sortable)'!$D$7:$O$144,AG$1,FALSE))</f>
        <v/>
      </c>
    </row>
    <row r="180" spans="1:33">
      <c r="A180" s="245" t="str">
        <f t="shared" ref="A180" si="38">+A179</f>
        <v>FLETCHER</v>
      </c>
      <c r="B180" s="244"/>
      <c r="D180" s="181" t="s">
        <v>193</v>
      </c>
      <c r="F180" s="362">
        <f t="shared" si="36"/>
        <v>246667</v>
      </c>
      <c r="G180" s="362">
        <f t="shared" si="36"/>
        <v>331774</v>
      </c>
      <c r="H180" s="380">
        <f t="shared" ref="H180:H181" si="39">IFERROR(IF(G180=0,0,(G180-F180)/F180),0)</f>
        <v>0.34502791212444306</v>
      </c>
      <c r="I180" s="211"/>
      <c r="J180" s="401"/>
      <c r="K180" s="401"/>
      <c r="L180" s="401"/>
      <c r="M180" s="401"/>
      <c r="R180" s="213"/>
      <c r="S180" s="216" t="str">
        <f>IFERROR(IF(T180="","",INDEX('Tenant Analysis (Sortable)'!$B$7:$B$144,MATCH('Property Snapshots'!$U180,'Tenant Analysis (Sortable)'!$D$7:$D$144,0))),"CHECK")</f>
        <v/>
      </c>
      <c r="T180" s="215" t="str">
        <f>IFERROR(IF(U180="","",INDEX('Tenant Analysis (Sortable)'!$C$7:$C$144,MATCH('Property Snapshots'!$U180,'Tenant Analysis (Sortable)'!$D$7:$D$144,0))),"CHECK")</f>
        <v/>
      </c>
      <c r="U180" s="183"/>
      <c r="V180" s="323" t="str">
        <f>IF(U180="","",+VLOOKUP($U180,'Tenant Analysis (Sortable)'!$D$7:$O$144,V$1,FALSE))</f>
        <v/>
      </c>
      <c r="W180" s="323" t="str">
        <f>IF(V180="","",+VLOOKUP($U180,'Tenant Analysis (Sortable)'!$D$7:$O$144,W$1,FALSE))</f>
        <v/>
      </c>
      <c r="X180" s="323" t="str">
        <f>IF(W180="","",+VLOOKUP($U180,'Tenant Analysis (Sortable)'!$D$7:$O$144,X$1,FALSE))</f>
        <v/>
      </c>
      <c r="Y180" s="323" t="str">
        <f>IF(X180="","",+VLOOKUP($U180,'Tenant Analysis (Sortable)'!$D$7:$O$144,Y$1,FALSE))</f>
        <v/>
      </c>
      <c r="Z180" s="323"/>
      <c r="AA180" s="324" t="str">
        <f>IF(Y180="","",+VLOOKUP($U180,'Tenant Analysis (Sortable)'!$D$7:$O$144,AA$1,FALSE))</f>
        <v/>
      </c>
      <c r="AB180" s="323" t="str">
        <f>IF(AA180="","",+VLOOKUP($U180,'Tenant Analysis (Sortable)'!$D$7:$O$144,AB$1,FALSE))</f>
        <v/>
      </c>
      <c r="AC180" s="325"/>
      <c r="AD180" s="323" t="str">
        <f>IF($AB180="","",+VLOOKUP($U180,'Tenant Analysis (Sortable)'!$D$7:$O$144,AD$1,FALSE))</f>
        <v/>
      </c>
      <c r="AE180" s="323" t="str">
        <f>IF($AB180="","",+VLOOKUP($U180,'Tenant Analysis (Sortable)'!$D$7:$O$144,AE$1,FALSE))</f>
        <v/>
      </c>
      <c r="AF180" s="324" t="str">
        <f>IF(AE180="","",+VLOOKUP($U180,'Tenant Analysis (Sortable)'!$D$7:$O$144,AF$1,FALSE))</f>
        <v/>
      </c>
      <c r="AG180" s="324" t="str">
        <f>IF(AF180="","",+VLOOKUP($U180,'Tenant Analysis (Sortable)'!$D$7:$O$144,AG$1,FALSE))</f>
        <v/>
      </c>
    </row>
    <row r="181" spans="1:33">
      <c r="A181" s="245" t="str">
        <f>+A180</f>
        <v>FLETCHER</v>
      </c>
      <c r="B181" s="244"/>
      <c r="D181" s="181" t="s">
        <v>223</v>
      </c>
      <c r="F181" s="362">
        <f t="shared" si="36"/>
        <v>106000</v>
      </c>
      <c r="G181" s="362">
        <f t="shared" si="36"/>
        <v>0</v>
      </c>
      <c r="H181" s="380">
        <f t="shared" si="39"/>
        <v>0</v>
      </c>
      <c r="I181" s="211"/>
      <c r="J181" s="401"/>
      <c r="K181" s="401"/>
      <c r="L181" s="401"/>
      <c r="M181" s="401"/>
      <c r="R181" s="213"/>
      <c r="S181" s="216" t="str">
        <f>IFERROR(IF(T181="","",INDEX('Tenant Analysis (Sortable)'!$B$7:$B$144,MATCH('Property Snapshots'!$U181,'Tenant Analysis (Sortable)'!$D$7:$D$144,0))),"CHECK")</f>
        <v/>
      </c>
      <c r="T181" s="215" t="str">
        <f>IFERROR(IF(U181="","",INDEX('Tenant Analysis (Sortable)'!$C$7:$C$144,MATCH('Property Snapshots'!$U181,'Tenant Analysis (Sortable)'!$D$7:$D$144,0))),"CHECK")</f>
        <v/>
      </c>
      <c r="U181" s="183"/>
      <c r="V181" s="323" t="str">
        <f>IF(U181="","",+VLOOKUP($U181,'Tenant Analysis (Sortable)'!$D$7:$O$144,V$1,FALSE))</f>
        <v/>
      </c>
      <c r="W181" s="323" t="str">
        <f>IF(V181="","",+VLOOKUP($U181,'Tenant Analysis (Sortable)'!$D$7:$O$144,W$1,FALSE))</f>
        <v/>
      </c>
      <c r="X181" s="323" t="str">
        <f>IF(W181="","",+VLOOKUP($U181,'Tenant Analysis (Sortable)'!$D$7:$O$144,X$1,FALSE))</f>
        <v/>
      </c>
      <c r="Y181" s="323" t="str">
        <f>IF(X181="","",+VLOOKUP($U181,'Tenant Analysis (Sortable)'!$D$7:$O$144,Y$1,FALSE))</f>
        <v/>
      </c>
      <c r="Z181" s="323"/>
      <c r="AA181" s="324" t="str">
        <f>IF(Y181="","",+VLOOKUP($U181,'Tenant Analysis (Sortable)'!$D$7:$O$144,AA$1,FALSE))</f>
        <v/>
      </c>
      <c r="AB181" s="323" t="str">
        <f>IF(AA181="","",+VLOOKUP($U181,'Tenant Analysis (Sortable)'!$D$7:$O$144,AB$1,FALSE))</f>
        <v/>
      </c>
      <c r="AC181" s="325"/>
      <c r="AD181" s="323" t="str">
        <f>IF($AB181="","",+VLOOKUP($U181,'Tenant Analysis (Sortable)'!$D$7:$O$144,AD$1,FALSE))</f>
        <v/>
      </c>
      <c r="AE181" s="323" t="str">
        <f>IF($AB181="","",+VLOOKUP($U181,'Tenant Analysis (Sortable)'!$D$7:$O$144,AE$1,FALSE))</f>
        <v/>
      </c>
      <c r="AF181" s="324" t="str">
        <f>IF(AE181="","",+VLOOKUP($U181,'Tenant Analysis (Sortable)'!$D$7:$O$144,AF$1,FALSE))</f>
        <v/>
      </c>
      <c r="AG181" s="324" t="str">
        <f>IF(AF181="","",+VLOOKUP($U181,'Tenant Analysis (Sortable)'!$D$7:$O$144,AG$1,FALSE))</f>
        <v/>
      </c>
    </row>
    <row r="182" spans="1:33">
      <c r="A182" s="245"/>
      <c r="B182" s="244"/>
      <c r="D182" s="181"/>
      <c r="F182" s="356"/>
      <c r="G182" s="356"/>
      <c r="H182" s="357"/>
      <c r="I182" s="211"/>
      <c r="J182" s="401"/>
      <c r="K182" s="401"/>
      <c r="L182" s="401"/>
      <c r="M182" s="401"/>
      <c r="R182" s="213"/>
      <c r="S182" s="216" t="str">
        <f>IFERROR(IF(T182="","",INDEX('Tenant Analysis (Sortable)'!$B$7:$B$144,MATCH('Property Snapshots'!$U182,'Tenant Analysis (Sortable)'!$D$7:$D$144,0))),"CHECK")</f>
        <v/>
      </c>
      <c r="T182" s="215" t="str">
        <f>IFERROR(IF(U182="","",INDEX('Tenant Analysis (Sortable)'!$C$7:$C$144,MATCH('Property Snapshots'!$U182,'Tenant Analysis (Sortable)'!$D$7:$D$144,0))),"CHECK")</f>
        <v/>
      </c>
      <c r="U182" s="183"/>
      <c r="V182" s="323" t="str">
        <f>IF(U182="","",+VLOOKUP($U182,'Tenant Analysis (Sortable)'!$D$7:$O$144,V$1,FALSE))</f>
        <v/>
      </c>
      <c r="W182" s="323" t="str">
        <f>IF(V182="","",+VLOOKUP($U182,'Tenant Analysis (Sortable)'!$D$7:$O$144,W$1,FALSE))</f>
        <v/>
      </c>
      <c r="X182" s="323" t="str">
        <f>IF(W182="","",+VLOOKUP($U182,'Tenant Analysis (Sortable)'!$D$7:$O$144,X$1,FALSE))</f>
        <v/>
      </c>
      <c r="Y182" s="323" t="str">
        <f>IF(X182="","",+VLOOKUP($U182,'Tenant Analysis (Sortable)'!$D$7:$O$144,Y$1,FALSE))</f>
        <v/>
      </c>
      <c r="Z182" s="323"/>
      <c r="AA182" s="324" t="str">
        <f>IF(Y182="","",+VLOOKUP($U182,'Tenant Analysis (Sortable)'!$D$7:$O$144,AA$1,FALSE))</f>
        <v/>
      </c>
      <c r="AB182" s="323" t="str">
        <f>IF(AA182="","",+VLOOKUP($U182,'Tenant Analysis (Sortable)'!$D$7:$O$144,AB$1,FALSE))</f>
        <v/>
      </c>
      <c r="AC182" s="325"/>
      <c r="AD182" s="323" t="str">
        <f>IF($AB182="","",+VLOOKUP($U182,'Tenant Analysis (Sortable)'!$D$7:$O$144,AD$1,FALSE))</f>
        <v/>
      </c>
      <c r="AE182" s="323" t="str">
        <f>IF($AB182="","",+VLOOKUP($U182,'Tenant Analysis (Sortable)'!$D$7:$O$144,AE$1,FALSE))</f>
        <v/>
      </c>
      <c r="AF182" s="324" t="str">
        <f>IF(AE182="","",+VLOOKUP($U182,'Tenant Analysis (Sortable)'!$D$7:$O$144,AF$1,FALSE))</f>
        <v/>
      </c>
      <c r="AG182" s="324" t="str">
        <f>IF(AF182="","",+VLOOKUP($U182,'Tenant Analysis (Sortable)'!$D$7:$O$144,AG$1,FALSE))</f>
        <v/>
      </c>
    </row>
    <row r="183" spans="1:33">
      <c r="A183" s="245"/>
      <c r="B183" s="244"/>
      <c r="D183" s="181"/>
      <c r="F183" s="356"/>
      <c r="G183" s="356"/>
      <c r="H183" s="357"/>
      <c r="I183" s="211"/>
      <c r="J183" s="401"/>
      <c r="K183" s="401"/>
      <c r="L183" s="401"/>
      <c r="M183" s="401"/>
      <c r="R183" s="213"/>
      <c r="S183" s="216" t="str">
        <f>IFERROR(IF(T183="","",INDEX('Tenant Analysis (Sortable)'!$B$7:$B$144,MATCH('Property Snapshots'!$U183,'Tenant Analysis (Sortable)'!$D$7:$D$144,0))),"CHECK")</f>
        <v/>
      </c>
      <c r="T183" s="215" t="str">
        <f>IFERROR(IF(U183="","",INDEX('Tenant Analysis (Sortable)'!$C$7:$C$144,MATCH('Property Snapshots'!$U183,'Tenant Analysis (Sortable)'!$D$7:$D$144,0))),"CHECK")</f>
        <v/>
      </c>
      <c r="U183" s="183"/>
      <c r="V183" s="323" t="str">
        <f>IF(U183="","",+VLOOKUP($U183,'Tenant Analysis (Sortable)'!$D$7:$O$144,V$1,FALSE))</f>
        <v/>
      </c>
      <c r="W183" s="323" t="str">
        <f>IF(V183="","",+VLOOKUP($U183,'Tenant Analysis (Sortable)'!$D$7:$O$144,W$1,FALSE))</f>
        <v/>
      </c>
      <c r="X183" s="323" t="str">
        <f>IF(W183="","",+VLOOKUP($U183,'Tenant Analysis (Sortable)'!$D$7:$O$144,X$1,FALSE))</f>
        <v/>
      </c>
      <c r="Y183" s="323" t="str">
        <f>IF(X183="","",+VLOOKUP($U183,'Tenant Analysis (Sortable)'!$D$7:$O$144,Y$1,FALSE))</f>
        <v/>
      </c>
      <c r="Z183" s="323"/>
      <c r="AA183" s="324" t="str">
        <f>IF(Y183="","",+VLOOKUP($U183,'Tenant Analysis (Sortable)'!$D$7:$O$144,AA$1,FALSE))</f>
        <v/>
      </c>
      <c r="AB183" s="323" t="str">
        <f>IF(AA183="","",+VLOOKUP($U183,'Tenant Analysis (Sortable)'!$D$7:$O$144,AB$1,FALSE))</f>
        <v/>
      </c>
      <c r="AC183" s="325"/>
      <c r="AD183" s="323" t="str">
        <f>IF($AB183="","",+VLOOKUP($U183,'Tenant Analysis (Sortable)'!$D$7:$O$144,AD$1,FALSE))</f>
        <v/>
      </c>
      <c r="AE183" s="323" t="str">
        <f>IF($AB183="","",+VLOOKUP($U183,'Tenant Analysis (Sortable)'!$D$7:$O$144,AE$1,FALSE))</f>
        <v/>
      </c>
      <c r="AF183" s="324" t="str">
        <f>IF(AE183="","",+VLOOKUP($U183,'Tenant Analysis (Sortable)'!$D$7:$O$144,AF$1,FALSE))</f>
        <v/>
      </c>
      <c r="AG183" s="324" t="str">
        <f>IF(AF183="","",+VLOOKUP($U183,'Tenant Analysis (Sortable)'!$D$7:$O$144,AG$1,FALSE))</f>
        <v/>
      </c>
    </row>
    <row r="184" spans="1:33">
      <c r="A184" s="245"/>
      <c r="B184" s="244"/>
      <c r="D184" s="181"/>
      <c r="F184" s="356"/>
      <c r="G184" s="356"/>
      <c r="H184" s="357"/>
      <c r="I184" s="211"/>
      <c r="J184" s="401"/>
      <c r="K184" s="401"/>
      <c r="L184" s="401"/>
      <c r="M184" s="401"/>
      <c r="R184" s="213"/>
      <c r="S184" s="216" t="str">
        <f>IFERROR(IF(T184="","",INDEX('Tenant Analysis (Sortable)'!$B$7:$B$144,MATCH('Property Snapshots'!$U184,'Tenant Analysis (Sortable)'!$D$7:$D$144,0))),"CHECK")</f>
        <v/>
      </c>
      <c r="T184" s="215" t="str">
        <f>IFERROR(IF(U184="","",INDEX('Tenant Analysis (Sortable)'!$C$7:$C$144,MATCH('Property Snapshots'!$U184,'Tenant Analysis (Sortable)'!$D$7:$D$144,0))),"CHECK")</f>
        <v/>
      </c>
      <c r="U184" s="183"/>
      <c r="V184" s="323" t="str">
        <f>IF(U184="","",+VLOOKUP($U184,'Tenant Analysis (Sortable)'!$D$7:$O$144,V$1,FALSE))</f>
        <v/>
      </c>
      <c r="W184" s="323" t="str">
        <f>IF(V184="","",+VLOOKUP($U184,'Tenant Analysis (Sortable)'!$D$7:$O$144,W$1,FALSE))</f>
        <v/>
      </c>
      <c r="X184" s="323" t="str">
        <f>IF(W184="","",+VLOOKUP($U184,'Tenant Analysis (Sortable)'!$D$7:$O$144,X$1,FALSE))</f>
        <v/>
      </c>
      <c r="Y184" s="323" t="str">
        <f>IF(X184="","",+VLOOKUP($U184,'Tenant Analysis (Sortable)'!$D$7:$O$144,Y$1,FALSE))</f>
        <v/>
      </c>
      <c r="Z184" s="323"/>
      <c r="AA184" s="324" t="str">
        <f>IF(Y184="","",+VLOOKUP($U184,'Tenant Analysis (Sortable)'!$D$7:$O$144,AA$1,FALSE))</f>
        <v/>
      </c>
      <c r="AB184" s="323" t="str">
        <f>IF(AA184="","",+VLOOKUP($U184,'Tenant Analysis (Sortable)'!$D$7:$O$144,AB$1,FALSE))</f>
        <v/>
      </c>
      <c r="AC184" s="325"/>
      <c r="AD184" s="323" t="str">
        <f>IF($AB184="","",+VLOOKUP($U184,'Tenant Analysis (Sortable)'!$D$7:$O$144,AD$1,FALSE))</f>
        <v/>
      </c>
      <c r="AE184" s="323" t="str">
        <f>IF($AB184="","",+VLOOKUP($U184,'Tenant Analysis (Sortable)'!$D$7:$O$144,AE$1,FALSE))</f>
        <v/>
      </c>
      <c r="AF184" s="324" t="str">
        <f>IF(AE184="","",+VLOOKUP($U184,'Tenant Analysis (Sortable)'!$D$7:$O$144,AF$1,FALSE))</f>
        <v/>
      </c>
      <c r="AG184" s="324" t="str">
        <f>IF(AF184="","",+VLOOKUP($U184,'Tenant Analysis (Sortable)'!$D$7:$O$144,AG$1,FALSE))</f>
        <v/>
      </c>
    </row>
    <row r="185" spans="1:33">
      <c r="A185" s="245"/>
      <c r="B185" s="244"/>
      <c r="D185" s="181"/>
      <c r="F185" s="356"/>
      <c r="G185" s="356"/>
      <c r="H185" s="357"/>
      <c r="I185" s="211"/>
      <c r="J185" s="401"/>
      <c r="K185" s="401"/>
      <c r="L185" s="401"/>
      <c r="M185" s="401"/>
      <c r="R185" s="213"/>
      <c r="S185" s="216" t="str">
        <f>IFERROR(IF(T185="","",INDEX('Tenant Analysis (Sortable)'!$B$7:$B$144,MATCH('Property Snapshots'!$U185,'Tenant Analysis (Sortable)'!$D$7:$D$144,0))),"CHECK")</f>
        <v/>
      </c>
      <c r="T185" s="215" t="str">
        <f>IFERROR(IF(U185="","",INDEX('Tenant Analysis (Sortable)'!$C$7:$C$144,MATCH('Property Snapshots'!$U185,'Tenant Analysis (Sortable)'!$D$7:$D$144,0))),"CHECK")</f>
        <v/>
      </c>
      <c r="U185" s="183"/>
      <c r="V185" s="323" t="str">
        <f>IF(U185="","",+VLOOKUP($U185,'Tenant Analysis (Sortable)'!$D$7:$O$144,V$1,FALSE))</f>
        <v/>
      </c>
      <c r="W185" s="323" t="str">
        <f>IF(V185="","",+VLOOKUP($U185,'Tenant Analysis (Sortable)'!$D$7:$O$144,W$1,FALSE))</f>
        <v/>
      </c>
      <c r="X185" s="323" t="str">
        <f>IF(W185="","",+VLOOKUP($U185,'Tenant Analysis (Sortable)'!$D$7:$O$144,X$1,FALSE))</f>
        <v/>
      </c>
      <c r="Y185" s="323" t="str">
        <f>IF(X185="","",+VLOOKUP($U185,'Tenant Analysis (Sortable)'!$D$7:$O$144,Y$1,FALSE))</f>
        <v/>
      </c>
      <c r="Z185" s="323"/>
      <c r="AA185" s="324" t="str">
        <f>IF(Y185="","",+VLOOKUP($U185,'Tenant Analysis (Sortable)'!$D$7:$O$144,AA$1,FALSE))</f>
        <v/>
      </c>
      <c r="AB185" s="323" t="str">
        <f>IF(AA185="","",+VLOOKUP($U185,'Tenant Analysis (Sortable)'!$D$7:$O$144,AB$1,FALSE))</f>
        <v/>
      </c>
      <c r="AC185" s="325"/>
      <c r="AD185" s="323" t="str">
        <f>IF($AB185="","",+VLOOKUP($U185,'Tenant Analysis (Sortable)'!$D$7:$O$144,AD$1,FALSE))</f>
        <v/>
      </c>
      <c r="AE185" s="323" t="str">
        <f>IF($AB185="","",+VLOOKUP($U185,'Tenant Analysis (Sortable)'!$D$7:$O$144,AE$1,FALSE))</f>
        <v/>
      </c>
      <c r="AF185" s="324" t="str">
        <f>IF(AE185="","",+VLOOKUP($U185,'Tenant Analysis (Sortable)'!$D$7:$O$144,AF$1,FALSE))</f>
        <v/>
      </c>
      <c r="AG185" s="324" t="str">
        <f>IF(AF185="","",+VLOOKUP($U185,'Tenant Analysis (Sortable)'!$D$7:$O$144,AG$1,FALSE))</f>
        <v/>
      </c>
    </row>
    <row r="186" spans="1:33">
      <c r="A186" s="245"/>
      <c r="B186" s="244"/>
      <c r="D186" s="170"/>
      <c r="F186" s="356"/>
      <c r="G186" s="356"/>
      <c r="H186" s="357"/>
      <c r="I186" s="211"/>
      <c r="J186" s="401"/>
      <c r="K186" s="401"/>
      <c r="L186" s="401"/>
      <c r="M186" s="401"/>
      <c r="R186" s="213"/>
      <c r="S186" s="216" t="str">
        <f>IFERROR(IF(T186="","",INDEX('Tenant Analysis (Sortable)'!$B$7:$B$144,MATCH('Property Snapshots'!$U186,'Tenant Analysis (Sortable)'!$D$7:$D$144,0))),"CHECK")</f>
        <v/>
      </c>
      <c r="T186" s="215" t="str">
        <f>IFERROR(IF(U186="","",INDEX('Tenant Analysis (Sortable)'!$C$7:$C$144,MATCH('Property Snapshots'!$U186,'Tenant Analysis (Sortable)'!$D$7:$D$144,0))),"CHECK")</f>
        <v/>
      </c>
      <c r="U186" s="183"/>
      <c r="V186" s="323" t="str">
        <f>IF(U186="","",+VLOOKUP($U186,'Tenant Analysis (Sortable)'!$D$7:$O$144,V$1,FALSE))</f>
        <v/>
      </c>
      <c r="W186" s="323" t="str">
        <f>IF(V186="","",+VLOOKUP($U186,'Tenant Analysis (Sortable)'!$D$7:$O$144,W$1,FALSE))</f>
        <v/>
      </c>
      <c r="X186" s="323" t="str">
        <f>IF(W186="","",+VLOOKUP($U186,'Tenant Analysis (Sortable)'!$D$7:$O$144,X$1,FALSE))</f>
        <v/>
      </c>
      <c r="Y186" s="323" t="str">
        <f>IF(X186="","",+VLOOKUP($U186,'Tenant Analysis (Sortable)'!$D$7:$O$144,Y$1,FALSE))</f>
        <v/>
      </c>
      <c r="Z186" s="323"/>
      <c r="AA186" s="324" t="str">
        <f>IF(Y186="","",+VLOOKUP($U186,'Tenant Analysis (Sortable)'!$D$7:$O$144,AA$1,FALSE))</f>
        <v/>
      </c>
      <c r="AB186" s="323" t="str">
        <f>IF(AA186="","",+VLOOKUP($U186,'Tenant Analysis (Sortable)'!$D$7:$O$144,AB$1,FALSE))</f>
        <v/>
      </c>
      <c r="AC186" s="325"/>
      <c r="AD186" s="323" t="str">
        <f>IF($AB186="","",+VLOOKUP($U186,'Tenant Analysis (Sortable)'!$D$7:$O$144,AD$1,FALSE))</f>
        <v/>
      </c>
      <c r="AE186" s="323" t="str">
        <f>IF($AB186="","",+VLOOKUP($U186,'Tenant Analysis (Sortable)'!$D$7:$O$144,AE$1,FALSE))</f>
        <v/>
      </c>
      <c r="AF186" s="324" t="str">
        <f>IF(AE186="","",+VLOOKUP($U186,'Tenant Analysis (Sortable)'!$D$7:$O$144,AF$1,FALSE))</f>
        <v/>
      </c>
      <c r="AG186" s="324" t="str">
        <f>IF(AF186="","",+VLOOKUP($U186,'Tenant Analysis (Sortable)'!$D$7:$O$144,AG$1,FALSE))</f>
        <v/>
      </c>
    </row>
    <row r="187" spans="1:33">
      <c r="A187" s="245"/>
      <c r="B187" s="244"/>
      <c r="D187" s="170"/>
      <c r="E187" s="170"/>
      <c r="F187" s="356"/>
      <c r="G187" s="356"/>
      <c r="H187" s="357"/>
      <c r="I187" s="211"/>
      <c r="J187" s="401"/>
      <c r="K187" s="401"/>
      <c r="L187" s="401"/>
      <c r="M187" s="401"/>
      <c r="R187" s="213"/>
      <c r="S187" s="216" t="str">
        <f>IFERROR(IF(T187="","",INDEX('Tenant Analysis (Sortable)'!$B$7:$B$144,MATCH('Property Snapshots'!$U187,'Tenant Analysis (Sortable)'!$D$7:$D$144,0))),"CHECK")</f>
        <v/>
      </c>
      <c r="T187" s="215" t="str">
        <f>IFERROR(IF(U187="","",INDEX('Tenant Analysis (Sortable)'!$C$7:$C$144,MATCH('Property Snapshots'!$U187,'Tenant Analysis (Sortable)'!$D$7:$D$144,0))),"CHECK")</f>
        <v/>
      </c>
      <c r="U187" s="183"/>
      <c r="V187" s="323" t="str">
        <f>IF(U187="","",+VLOOKUP($U187,'Tenant Analysis (Sortable)'!$D$7:$O$144,V$1,FALSE))</f>
        <v/>
      </c>
      <c r="W187" s="323" t="str">
        <f>IF(V187="","",+VLOOKUP($U187,'Tenant Analysis (Sortable)'!$D$7:$O$144,W$1,FALSE))</f>
        <v/>
      </c>
      <c r="X187" s="323" t="str">
        <f>IF(W187="","",+VLOOKUP($U187,'Tenant Analysis (Sortable)'!$D$7:$O$144,X$1,FALSE))</f>
        <v/>
      </c>
      <c r="Y187" s="323" t="str">
        <f>IF(X187="","",+VLOOKUP($U187,'Tenant Analysis (Sortable)'!$D$7:$O$144,Y$1,FALSE))</f>
        <v/>
      </c>
      <c r="Z187" s="323"/>
      <c r="AA187" s="324" t="str">
        <f>IF(Y187="","",+VLOOKUP($U187,'Tenant Analysis (Sortable)'!$D$7:$O$144,AA$1,FALSE))</f>
        <v/>
      </c>
      <c r="AB187" s="323" t="str">
        <f>IF(AA187="","",+VLOOKUP($U187,'Tenant Analysis (Sortable)'!$D$7:$O$144,AB$1,FALSE))</f>
        <v/>
      </c>
      <c r="AC187" s="325"/>
      <c r="AD187" s="323" t="str">
        <f>IF($AB187="","",+VLOOKUP($U187,'Tenant Analysis (Sortable)'!$D$7:$O$144,AD$1,FALSE))</f>
        <v/>
      </c>
      <c r="AE187" s="323" t="str">
        <f>IF($AB187="","",+VLOOKUP($U187,'Tenant Analysis (Sortable)'!$D$7:$O$144,AE$1,FALSE))</f>
        <v/>
      </c>
      <c r="AF187" s="324" t="str">
        <f>IF(AE187="","",+VLOOKUP($U187,'Tenant Analysis (Sortable)'!$D$7:$O$144,AF$1,FALSE))</f>
        <v/>
      </c>
      <c r="AG187" s="324" t="str">
        <f>IF(AF187="","",+VLOOKUP($U187,'Tenant Analysis (Sortable)'!$D$7:$O$144,AG$1,FALSE))</f>
        <v/>
      </c>
    </row>
    <row r="188" spans="1:33">
      <c r="A188" s="245"/>
      <c r="B188" s="244"/>
      <c r="D188" s="170"/>
      <c r="E188" s="170"/>
      <c r="F188" s="356"/>
      <c r="G188" s="356"/>
      <c r="H188" s="357"/>
      <c r="I188" s="211"/>
      <c r="J188" s="401"/>
      <c r="K188" s="401"/>
      <c r="L188" s="401"/>
      <c r="M188" s="401"/>
      <c r="R188" s="213"/>
      <c r="S188" s="216" t="str">
        <f>IFERROR(IF(T188="","",INDEX('Tenant Analysis (Sortable)'!$B$7:$B$144,MATCH('Property Snapshots'!$U188,'Tenant Analysis (Sortable)'!$D$7:$D$144,0))),"CHECK")</f>
        <v/>
      </c>
      <c r="T188" s="215" t="str">
        <f>IFERROR(IF(U188="","",INDEX('Tenant Analysis (Sortable)'!$C$7:$C$144,MATCH('Property Snapshots'!$U188,'Tenant Analysis (Sortable)'!$D$7:$D$144,0))),"CHECK")</f>
        <v/>
      </c>
      <c r="U188" s="183"/>
      <c r="V188" s="323" t="str">
        <f>IF(U188="","",+VLOOKUP($U188,'Tenant Analysis (Sortable)'!$D$7:$O$144,V$1,FALSE))</f>
        <v/>
      </c>
      <c r="W188" s="323" t="str">
        <f>IF(V188="","",+VLOOKUP($U188,'Tenant Analysis (Sortable)'!$D$7:$O$144,W$1,FALSE))</f>
        <v/>
      </c>
      <c r="X188" s="323" t="str">
        <f>IF(W188="","",+VLOOKUP($U188,'Tenant Analysis (Sortable)'!$D$7:$O$144,X$1,FALSE))</f>
        <v/>
      </c>
      <c r="Y188" s="323" t="str">
        <f>IF(X188="","",+VLOOKUP($U188,'Tenant Analysis (Sortable)'!$D$7:$O$144,Y$1,FALSE))</f>
        <v/>
      </c>
      <c r="Z188" s="323"/>
      <c r="AA188" s="324" t="str">
        <f>IF(Y188="","",+VLOOKUP($U188,'Tenant Analysis (Sortable)'!$D$7:$O$144,AA$1,FALSE))</f>
        <v/>
      </c>
      <c r="AB188" s="323" t="str">
        <f>IF(AA188="","",+VLOOKUP($U188,'Tenant Analysis (Sortable)'!$D$7:$O$144,AB$1,FALSE))</f>
        <v/>
      </c>
      <c r="AC188" s="325"/>
      <c r="AD188" s="323" t="str">
        <f>IF($AB188="","",+VLOOKUP($U188,'Tenant Analysis (Sortable)'!$D$7:$O$144,AD$1,FALSE))</f>
        <v/>
      </c>
      <c r="AE188" s="323" t="str">
        <f>IF($AB188="","",+VLOOKUP($U188,'Tenant Analysis (Sortable)'!$D$7:$O$144,AE$1,FALSE))</f>
        <v/>
      </c>
      <c r="AF188" s="324" t="str">
        <f>IF(AE188="","",+VLOOKUP($U188,'Tenant Analysis (Sortable)'!$D$7:$O$144,AF$1,FALSE))</f>
        <v/>
      </c>
      <c r="AG188" s="324" t="str">
        <f>IF(AF188="","",+VLOOKUP($U188,'Tenant Analysis (Sortable)'!$D$7:$O$144,AG$1,FALSE))</f>
        <v/>
      </c>
    </row>
    <row r="189" spans="1:33">
      <c r="A189" s="245"/>
      <c r="B189" s="244"/>
      <c r="C189" s="208"/>
      <c r="D189" s="344" t="str">
        <f>"Top 3 tenants w/significant changes ("&amp;TEXT($AD$5,"")&amp;TEXT($AD$3," yyyy")&amp; " vs. "&amp;TEXT($AE$5,"")&amp;TEXT($AE$3," yyyy)")</f>
        <v>Top 3 tenants w/significant changes (Q1 2020 vs. Q1 2021)</v>
      </c>
      <c r="E189" s="227"/>
      <c r="F189" s="350"/>
      <c r="G189" s="350"/>
      <c r="H189" s="351"/>
      <c r="I189" s="227"/>
      <c r="J189" s="227"/>
      <c r="K189" s="227"/>
      <c r="L189" s="319"/>
      <c r="M189" s="319"/>
      <c r="N189" s="170"/>
      <c r="O189" s="170"/>
      <c r="P189" s="170"/>
      <c r="Q189" s="170"/>
      <c r="R189" s="213"/>
      <c r="S189" s="216" t="str">
        <f>IFERROR(IF(T189="","",INDEX('Tenant Analysis (Sortable)'!$B$7:$B$144,MATCH('Property Snapshots'!$U189,'Tenant Analysis (Sortable)'!$D$7:$D$144,0))),"CHECK")</f>
        <v/>
      </c>
      <c r="T189" s="215" t="str">
        <f>IFERROR(IF(U189="","",INDEX('Tenant Analysis (Sortable)'!$C$7:$C$144,MATCH('Property Snapshots'!$U189,'Tenant Analysis (Sortable)'!$D$7:$D$144,0))),"CHECK")</f>
        <v/>
      </c>
      <c r="V189" s="323" t="str">
        <f>IF(U189="","",+VLOOKUP($U189,'Tenant Analysis (Sortable)'!$D$7:$O$144,V$1,FALSE))</f>
        <v/>
      </c>
      <c r="W189" s="323" t="str">
        <f>IF(V189="","",+VLOOKUP($U189,'Tenant Analysis (Sortable)'!$D$7:$O$144,W$1,FALSE))</f>
        <v/>
      </c>
      <c r="X189" s="323" t="str">
        <f>IF(W189="","",+VLOOKUP($U189,'Tenant Analysis (Sortable)'!$D$7:$O$144,X$1,FALSE))</f>
        <v/>
      </c>
      <c r="Y189" s="323" t="str">
        <f>IF(X189="","",+VLOOKUP($U189,'Tenant Analysis (Sortable)'!$D$7:$O$144,Y$1,FALSE))</f>
        <v/>
      </c>
      <c r="Z189" s="323" t="str">
        <f>IF(Y189="","",+VLOOKUP($U189,'Tenant Analysis (Sortable)'!$D$7:$O$144,Z$1,FALSE))</f>
        <v/>
      </c>
      <c r="AA189" s="324" t="str">
        <f>IF(Y189="","",+VLOOKUP($U189,'Tenant Analysis (Sortable)'!$D$7:$O$144,AA$1,FALSE))</f>
        <v/>
      </c>
      <c r="AB189" s="323" t="str">
        <f>IF(AA189="","",+VLOOKUP($U189,'Tenant Analysis (Sortable)'!$D$7:$O$144,AB$1,FALSE))</f>
        <v/>
      </c>
      <c r="AC189" s="342"/>
      <c r="AD189" s="323" t="str">
        <f>IF($AB189="","",+VLOOKUP($U189,'Tenant Analysis (Sortable)'!$D$7:$O$144,AD$1,FALSE))</f>
        <v/>
      </c>
      <c r="AE189" s="323" t="str">
        <f>IF($AB189="","",+VLOOKUP($U189,'Tenant Analysis (Sortable)'!$D$7:$O$144,AE$1,FALSE))</f>
        <v/>
      </c>
      <c r="AF189" s="324" t="str">
        <f>IF(AE189="","",+VLOOKUP($U189,'Tenant Analysis (Sortable)'!$D$7:$O$144,AF$1,FALSE))</f>
        <v/>
      </c>
      <c r="AG189" s="323" t="str">
        <f>+IF(AF189="","",+VLOOKUP($U189,'Tenant Analysis (Sortable)'!$D$7:$P$144,AG$1,FALSE))</f>
        <v/>
      </c>
    </row>
    <row r="190" spans="1:33">
      <c r="A190" s="245"/>
      <c r="B190" s="244"/>
      <c r="D190" s="320"/>
      <c r="E190" s="317"/>
      <c r="F190" s="365">
        <f>+$AD$3</f>
        <v>43921</v>
      </c>
      <c r="G190" s="365">
        <f>+$AE$3</f>
        <v>44286</v>
      </c>
      <c r="H190" s="320"/>
      <c r="I190" s="317"/>
      <c r="J190" s="317"/>
      <c r="K190" s="317"/>
      <c r="L190" s="317"/>
      <c r="M190" s="317"/>
      <c r="N190" s="170"/>
      <c r="O190" s="170"/>
      <c r="P190" s="170"/>
      <c r="Q190" s="170"/>
      <c r="R190" s="213"/>
      <c r="S190" s="216" t="str">
        <f>IFERROR(IF(T190="","",INDEX('Tenant Analysis (Sortable)'!$B$7:$B$144,MATCH('Property Snapshots'!$U190,'Tenant Analysis (Sortable)'!$D$7:$D$144,0))),"CHECK")</f>
        <v/>
      </c>
      <c r="T190" s="215" t="str">
        <f>IFERROR(IF(U190="","",INDEX('Tenant Analysis (Sortable)'!$C$7:$C$144,MATCH('Property Snapshots'!$U190,'Tenant Analysis (Sortable)'!$D$7:$D$144,0))),"CHECK")</f>
        <v/>
      </c>
      <c r="V190" s="323" t="str">
        <f>IF(U190="","",+VLOOKUP($U190,'Tenant Analysis (Sortable)'!$D$7:$O$144,V$1,FALSE))</f>
        <v/>
      </c>
      <c r="W190" s="323" t="str">
        <f>IF(V190="","",+VLOOKUP($U190,'Tenant Analysis (Sortable)'!$D$7:$O$144,W$1,FALSE))</f>
        <v/>
      </c>
      <c r="X190" s="323" t="str">
        <f>IF(W190="","",+VLOOKUP($U190,'Tenant Analysis (Sortable)'!$D$7:$O$144,X$1,FALSE))</f>
        <v/>
      </c>
      <c r="Y190" s="323" t="str">
        <f>IF(X190="","",+VLOOKUP($U190,'Tenant Analysis (Sortable)'!$D$7:$O$144,Y$1,FALSE))</f>
        <v/>
      </c>
      <c r="Z190" s="323" t="str">
        <f>IF(Y190="","",+VLOOKUP($U190,'Tenant Analysis (Sortable)'!$D$7:$O$144,Z$1,FALSE))</f>
        <v/>
      </c>
      <c r="AA190" s="324" t="str">
        <f>IF(Y190="","",+VLOOKUP($U190,'Tenant Analysis (Sortable)'!$D$7:$O$144,AA$1,FALSE))</f>
        <v/>
      </c>
      <c r="AB190" s="323" t="str">
        <f>IF(AA190="","",+VLOOKUP($U190,'Tenant Analysis (Sortable)'!$D$7:$O$144,AB$1,FALSE))</f>
        <v/>
      </c>
      <c r="AC190" s="342"/>
      <c r="AD190" s="323" t="str">
        <f>IF($AB190="","",+VLOOKUP($U190,'Tenant Analysis (Sortable)'!$D$7:$O$144,AD$1,FALSE))</f>
        <v/>
      </c>
      <c r="AE190" s="323" t="str">
        <f>IF($AB190="","",+VLOOKUP($U190,'Tenant Analysis (Sortable)'!$D$7:$O$144,AE$1,FALSE))</f>
        <v/>
      </c>
      <c r="AF190" s="324" t="str">
        <f>IF(AE190="","",+VLOOKUP($U190,'Tenant Analysis (Sortable)'!$D$7:$O$144,AF$1,FALSE))</f>
        <v/>
      </c>
      <c r="AG190" s="323" t="str">
        <f>+IF(AF190="","",+VLOOKUP($U190,'Tenant Analysis (Sortable)'!$D$7:$P$144,AG$1,FALSE))</f>
        <v/>
      </c>
    </row>
    <row r="191" spans="1:33">
      <c r="A191" s="245"/>
      <c r="B191" s="244"/>
      <c r="D191" s="317"/>
      <c r="E191" s="317"/>
      <c r="F191" s="366">
        <f>+F177</f>
        <v>2020</v>
      </c>
      <c r="G191" s="366">
        <f>+G177</f>
        <v>2021</v>
      </c>
      <c r="H191" s="320" t="s">
        <v>785</v>
      </c>
      <c r="I191" s="317"/>
      <c r="J191" s="317"/>
      <c r="K191" s="317"/>
      <c r="L191" s="317"/>
      <c r="M191" s="317"/>
      <c r="N191" s="170"/>
      <c r="O191" s="170"/>
      <c r="P191" s="170"/>
      <c r="Q191" s="170"/>
      <c r="R191" s="213"/>
      <c r="S191" s="216" t="str">
        <f>IFERROR(IF(T191="","",INDEX('Tenant Analysis (Sortable)'!$B$7:$B$144,MATCH('Property Snapshots'!$U191,'Tenant Analysis (Sortable)'!$D$7:$D$144,0))),"CHECK")</f>
        <v/>
      </c>
      <c r="T191" s="215" t="str">
        <f>IFERROR(IF(U191="","",INDEX('Tenant Analysis (Sortable)'!$C$7:$C$144,MATCH('Property Snapshots'!$U191,'Tenant Analysis (Sortable)'!$D$7:$D$144,0))),"CHECK")</f>
        <v/>
      </c>
      <c r="V191" s="323" t="str">
        <f>IF(U191="","",+VLOOKUP($U191,'Tenant Analysis (Sortable)'!$D$7:$O$144,V$1,FALSE))</f>
        <v/>
      </c>
      <c r="W191" s="323" t="str">
        <f>IF(V191="","",+VLOOKUP($U191,'Tenant Analysis (Sortable)'!$D$7:$O$144,W$1,FALSE))</f>
        <v/>
      </c>
      <c r="X191" s="323" t="str">
        <f>IF(W191="","",+VLOOKUP($U191,'Tenant Analysis (Sortable)'!$D$7:$O$144,X$1,FALSE))</f>
        <v/>
      </c>
      <c r="Y191" s="323" t="str">
        <f>IF(X191="","",+VLOOKUP($U191,'Tenant Analysis (Sortable)'!$D$7:$O$144,Y$1,FALSE))</f>
        <v/>
      </c>
      <c r="Z191" s="323" t="str">
        <f>IF(Y191="","",+VLOOKUP($U191,'Tenant Analysis (Sortable)'!$D$7:$O$144,Z$1,FALSE))</f>
        <v/>
      </c>
      <c r="AA191" s="324" t="str">
        <f>IF(Y191="","",+VLOOKUP($U191,'Tenant Analysis (Sortable)'!$D$7:$O$144,AA$1,FALSE))</f>
        <v/>
      </c>
      <c r="AB191" s="323" t="str">
        <f>IF(AA191="","",+VLOOKUP($U191,'Tenant Analysis (Sortable)'!$D$7:$O$144,AB$1,FALSE))</f>
        <v/>
      </c>
      <c r="AC191" s="342"/>
      <c r="AD191" s="323" t="str">
        <f>IF($AB191="","",+VLOOKUP($U191,'Tenant Analysis (Sortable)'!$D$7:$O$144,AD$1,FALSE))</f>
        <v/>
      </c>
      <c r="AE191" s="323" t="str">
        <f>IF($AB191="","",+VLOOKUP($U191,'Tenant Analysis (Sortable)'!$D$7:$O$144,AE$1,FALSE))</f>
        <v/>
      </c>
      <c r="AF191" s="324" t="str">
        <f>IF(AE191="","",+VLOOKUP($U191,'Tenant Analysis (Sortable)'!$D$7:$O$144,AF$1,FALSE))</f>
        <v/>
      </c>
      <c r="AG191" s="323" t="str">
        <f>+IF(AF191="","",+VLOOKUP($U191,'Tenant Analysis (Sortable)'!$D$7:$P$144,AG$1,FALSE))</f>
        <v/>
      </c>
    </row>
    <row r="192" spans="1:33">
      <c r="A192" s="245"/>
      <c r="B192" s="244"/>
      <c r="D192" s="200"/>
      <c r="E192" s="200"/>
      <c r="F192" s="367" t="str">
        <f>+F178</f>
        <v>Q1</v>
      </c>
      <c r="G192" s="367" t="str">
        <f>+G178</f>
        <v>Q1</v>
      </c>
      <c r="H192" s="368"/>
      <c r="I192" s="200"/>
      <c r="J192" s="200"/>
      <c r="K192" s="317"/>
      <c r="L192" s="317"/>
      <c r="M192" s="317"/>
      <c r="N192" s="170"/>
      <c r="O192" s="170"/>
      <c r="P192" s="170"/>
      <c r="Q192" s="170"/>
      <c r="R192" s="213"/>
      <c r="S192" s="216" t="str">
        <f>IFERROR(IF(T192="","",INDEX('Tenant Analysis (Sortable)'!$B$7:$B$144,MATCH('Property Snapshots'!$U192,'Tenant Analysis (Sortable)'!$D$7:$D$144,0))),"CHECK")</f>
        <v/>
      </c>
      <c r="T192" s="215" t="str">
        <f>IFERROR(IF(U192="","",INDEX('Tenant Analysis (Sortable)'!$C$7:$C$144,MATCH('Property Snapshots'!$U192,'Tenant Analysis (Sortable)'!$D$7:$D$144,0))),"CHECK")</f>
        <v/>
      </c>
      <c r="V192" s="323" t="str">
        <f>IF(U192="","",+VLOOKUP($U192,'Tenant Analysis (Sortable)'!$D$7:$O$144,V$1,FALSE))</f>
        <v/>
      </c>
      <c r="W192" s="323" t="str">
        <f>IF(V192="","",+VLOOKUP($U192,'Tenant Analysis (Sortable)'!$D$7:$O$144,W$1,FALSE))</f>
        <v/>
      </c>
      <c r="X192" s="323" t="str">
        <f>IF(W192="","",+VLOOKUP($U192,'Tenant Analysis (Sortable)'!$D$7:$O$144,X$1,FALSE))</f>
        <v/>
      </c>
      <c r="Y192" s="323" t="str">
        <f>IF(X192="","",+VLOOKUP($U192,'Tenant Analysis (Sortable)'!$D$7:$O$144,Y$1,FALSE))</f>
        <v/>
      </c>
      <c r="Z192" s="323" t="str">
        <f>IF(Y192="","",+VLOOKUP($U192,'Tenant Analysis (Sortable)'!$D$7:$O$144,Z$1,FALSE))</f>
        <v/>
      </c>
      <c r="AA192" s="324" t="str">
        <f>IF(Y192="","",+VLOOKUP($U192,'Tenant Analysis (Sortable)'!$D$7:$O$144,AA$1,FALSE))</f>
        <v/>
      </c>
      <c r="AB192" s="323" t="str">
        <f>IF(AA192="","",+VLOOKUP($U192,'Tenant Analysis (Sortable)'!$D$7:$O$144,AB$1,FALSE))</f>
        <v/>
      </c>
      <c r="AC192" s="342"/>
      <c r="AD192" s="323" t="str">
        <f>IF($AB192="","",+VLOOKUP($U192,'Tenant Analysis (Sortable)'!$D$7:$O$144,AD$1,FALSE))</f>
        <v/>
      </c>
      <c r="AE192" s="323" t="str">
        <f>IF($AB192="","",+VLOOKUP($U192,'Tenant Analysis (Sortable)'!$D$7:$O$144,AE$1,FALSE))</f>
        <v/>
      </c>
      <c r="AF192" s="324" t="str">
        <f>IF(AE192="","",+VLOOKUP($U192,'Tenant Analysis (Sortable)'!$D$7:$O$144,AF$1,FALSE))</f>
        <v/>
      </c>
      <c r="AG192" s="323" t="str">
        <f>+IF(AF192="","",+VLOOKUP($U192,'Tenant Analysis (Sortable)'!$D$7:$P$144,AG$1,FALSE))</f>
        <v/>
      </c>
    </row>
    <row r="193" spans="1:33">
      <c r="A193" s="245" t="str">
        <f>+E172</f>
        <v>FLETCHER</v>
      </c>
      <c r="B193" s="244">
        <v>1</v>
      </c>
      <c r="D193" s="171" t="str" cm="1">
        <f t="array" ref="D193">+IFERROR(INDEX($U$7:$U$486,MATCH($A193&amp;$B193,$S$7:$S$486&amp;$AG$7:$AG$486,0)),"")</f>
        <v>California Fish Grill, LLC (t0107790)</v>
      </c>
      <c r="F193" s="369">
        <f t="shared" ref="F193:G195" si="40">+IFERROR(IF($D193="","",INDEX($S$3:$AG$486,MATCH($D193,$U$3:$U$486,0),MATCH(F$25,$S$3:$AG$3,0))),"CHECK")</f>
        <v>498847</v>
      </c>
      <c r="G193" s="369">
        <f t="shared" si="40"/>
        <v>550253</v>
      </c>
      <c r="H193" s="380">
        <f>IFERROR(IF(G193=0,0,(G193-F193)/F193),"")</f>
        <v>0.10304963245243531</v>
      </c>
      <c r="I193" s="211"/>
      <c r="J193" s="400"/>
      <c r="K193" s="401"/>
      <c r="L193" s="401"/>
      <c r="M193" s="401"/>
      <c r="N193" s="170"/>
      <c r="O193" s="170"/>
      <c r="P193" s="170"/>
      <c r="Q193" s="170"/>
      <c r="R193" s="213"/>
      <c r="S193" s="216" t="str">
        <f>IFERROR(IF(T193="","",INDEX('Tenant Analysis (Sortable)'!$B$7:$B$144,MATCH('Property Snapshots'!$U193,'Tenant Analysis (Sortable)'!$D$7:$D$144,0))),"CHECK")</f>
        <v/>
      </c>
      <c r="T193" s="215" t="str">
        <f>IFERROR(IF(U193="","",INDEX('Tenant Analysis (Sortable)'!$C$7:$C$144,MATCH('Property Snapshots'!$U193,'Tenant Analysis (Sortable)'!$D$7:$D$144,0))),"CHECK")</f>
        <v/>
      </c>
      <c r="V193" s="323" t="str">
        <f>IF(U193="","",+VLOOKUP($U193,'Tenant Analysis (Sortable)'!$D$7:$O$144,V$1,FALSE))</f>
        <v/>
      </c>
      <c r="W193" s="323" t="str">
        <f>IF(V193="","",+VLOOKUP($U193,'Tenant Analysis (Sortable)'!$D$7:$O$144,W$1,FALSE))</f>
        <v/>
      </c>
      <c r="X193" s="323" t="str">
        <f>IF(W193="","",+VLOOKUP($U193,'Tenant Analysis (Sortable)'!$D$7:$O$144,X$1,FALSE))</f>
        <v/>
      </c>
      <c r="Y193" s="323" t="str">
        <f>IF(X193="","",+VLOOKUP($U193,'Tenant Analysis (Sortable)'!$D$7:$O$144,Y$1,FALSE))</f>
        <v/>
      </c>
      <c r="Z193" s="323" t="str">
        <f>IF(Y193="","",+VLOOKUP($U193,'Tenant Analysis (Sortable)'!$D$7:$O$144,Z$1,FALSE))</f>
        <v/>
      </c>
      <c r="AA193" s="324" t="str">
        <f>IF(Y193="","",+VLOOKUP($U193,'Tenant Analysis (Sortable)'!$D$7:$O$144,AA$1,FALSE))</f>
        <v/>
      </c>
      <c r="AB193" s="323" t="str">
        <f>IF(AA193="","",+VLOOKUP($U193,'Tenant Analysis (Sortable)'!$D$7:$O$144,AB$1,FALSE))</f>
        <v/>
      </c>
      <c r="AC193" s="342"/>
      <c r="AD193" s="323" t="str">
        <f>IF($AB193="","",+VLOOKUP($U193,'Tenant Analysis (Sortable)'!$D$7:$O$144,AD$1,FALSE))</f>
        <v/>
      </c>
      <c r="AE193" s="323" t="str">
        <f>IF($AB193="","",+VLOOKUP($U193,'Tenant Analysis (Sortable)'!$D$7:$O$144,AE$1,FALSE))</f>
        <v/>
      </c>
      <c r="AF193" s="324" t="str">
        <f>IF(AE193="","",+VLOOKUP($U193,'Tenant Analysis (Sortable)'!$D$7:$O$144,AF$1,FALSE))</f>
        <v/>
      </c>
      <c r="AG193" s="323" t="str">
        <f>+IF(AF193="","",+VLOOKUP($U193,'Tenant Analysis (Sortable)'!$D$7:$P$144,AG$1,FALSE))</f>
        <v/>
      </c>
    </row>
    <row r="194" spans="1:33">
      <c r="A194" s="245" t="str">
        <f>+A193</f>
        <v>FLETCHER</v>
      </c>
      <c r="B194" s="244">
        <v>2</v>
      </c>
      <c r="D194" s="171" t="str">
        <f t="array" ref="D194">+IFERROR(INDEX($U$7:$U$486,MATCH($A194&amp;$B194,$S$7:$S$486&amp;$AG$7:$AG$486,0)),"")</f>
        <v>Urbane Cafe Operations, LLC (t0110586)</v>
      </c>
      <c r="F194" s="369">
        <f t="shared" si="40"/>
        <v>246667</v>
      </c>
      <c r="G194" s="369">
        <f t="shared" si="40"/>
        <v>331774</v>
      </c>
      <c r="H194" s="380">
        <f t="shared" ref="H194:H195" si="41">IFERROR(IF(G194=0,0,(G194-F194)/F194),"")</f>
        <v>0.34502791212444306</v>
      </c>
      <c r="I194" s="211"/>
      <c r="J194" s="399"/>
      <c r="K194" s="399"/>
      <c r="L194" s="399"/>
      <c r="M194" s="399"/>
      <c r="N194" s="170"/>
      <c r="O194" s="170"/>
      <c r="P194" s="170"/>
      <c r="Q194" s="170"/>
      <c r="R194" s="213"/>
      <c r="S194" s="216" t="str">
        <f>IFERROR(IF(T194="","",INDEX('Tenant Analysis (Sortable)'!$B$7:$B$144,MATCH('Property Snapshots'!$U194,'Tenant Analysis (Sortable)'!$D$7:$D$144,0))),"CHECK")</f>
        <v/>
      </c>
      <c r="T194" s="215" t="str">
        <f>IFERROR(IF(U194="","",INDEX('Tenant Analysis (Sortable)'!$C$7:$C$144,MATCH('Property Snapshots'!$U194,'Tenant Analysis (Sortable)'!$D$7:$D$144,0))),"CHECK")</f>
        <v/>
      </c>
      <c r="V194" s="323" t="str">
        <f>IF(U194="","",+VLOOKUP($U194,'Tenant Analysis (Sortable)'!$D$7:$O$144,V$1,FALSE))</f>
        <v/>
      </c>
      <c r="W194" s="323" t="str">
        <f>IF(V194="","",+VLOOKUP($U194,'Tenant Analysis (Sortable)'!$D$7:$O$144,W$1,FALSE))</f>
        <v/>
      </c>
      <c r="X194" s="323" t="str">
        <f>IF(W194="","",+VLOOKUP($U194,'Tenant Analysis (Sortable)'!$D$7:$O$144,X$1,FALSE))</f>
        <v/>
      </c>
      <c r="Y194" s="323" t="str">
        <f>IF(X194="","",+VLOOKUP($U194,'Tenant Analysis (Sortable)'!$D$7:$O$144,Y$1,FALSE))</f>
        <v/>
      </c>
      <c r="Z194" s="323" t="str">
        <f>IF(Y194="","",+VLOOKUP($U194,'Tenant Analysis (Sortable)'!$D$7:$O$144,Z$1,FALSE))</f>
        <v/>
      </c>
      <c r="AA194" s="324" t="str">
        <f>IF(Y194="","",+VLOOKUP($U194,'Tenant Analysis (Sortable)'!$D$7:$O$144,AA$1,FALSE))</f>
        <v/>
      </c>
      <c r="AB194" s="323" t="str">
        <f>IF(AA194="","",+VLOOKUP($U194,'Tenant Analysis (Sortable)'!$D$7:$O$144,AB$1,FALSE))</f>
        <v/>
      </c>
      <c r="AC194" s="342"/>
      <c r="AD194" s="323" t="str">
        <f>IF($AB194="","",+VLOOKUP($U194,'Tenant Analysis (Sortable)'!$D$7:$O$144,AD$1,FALSE))</f>
        <v/>
      </c>
      <c r="AE194" s="323" t="str">
        <f>IF($AB194="","",+VLOOKUP($U194,'Tenant Analysis (Sortable)'!$D$7:$O$144,AE$1,FALSE))</f>
        <v/>
      </c>
      <c r="AF194" s="324" t="str">
        <f>IF(AE194="","",+VLOOKUP($U194,'Tenant Analysis (Sortable)'!$D$7:$O$144,AF$1,FALSE))</f>
        <v/>
      </c>
      <c r="AG194" s="323" t="str">
        <f>+IF(AF194="","",+VLOOKUP($U194,'Tenant Analysis (Sortable)'!$D$7:$P$144,AG$1,FALSE))</f>
        <v/>
      </c>
    </row>
    <row r="195" spans="1:33">
      <c r="A195" s="245" t="str">
        <f>+A194</f>
        <v>FLETCHER</v>
      </c>
      <c r="B195" s="244">
        <v>3</v>
      </c>
      <c r="D195" s="171" t="str">
        <f t="array" ref="D195">+IFERROR(INDEX($U$7:$U$486,MATCH($A195&amp;$B195,$S$7:$S$486&amp;$AG$7:$AG$486,0)),"")</f>
        <v/>
      </c>
      <c r="F195" s="369" t="str">
        <f t="shared" si="40"/>
        <v/>
      </c>
      <c r="G195" s="369" t="str">
        <f t="shared" si="40"/>
        <v/>
      </c>
      <c r="H195" s="380" t="str">
        <f t="shared" si="41"/>
        <v/>
      </c>
      <c r="I195" s="211"/>
      <c r="J195" s="399"/>
      <c r="K195" s="399"/>
      <c r="L195" s="399"/>
      <c r="M195" s="399"/>
      <c r="N195" s="170"/>
      <c r="O195" s="170"/>
      <c r="P195" s="170"/>
      <c r="Q195" s="170"/>
      <c r="R195" s="213"/>
      <c r="S195" s="216" t="str">
        <f>IFERROR(IF(T195="","",INDEX('Tenant Analysis (Sortable)'!$B$7:$B$144,MATCH('Property Snapshots'!$U195,'Tenant Analysis (Sortable)'!$D$7:$D$144,0))),"CHECK")</f>
        <v/>
      </c>
      <c r="T195" s="215" t="str">
        <f>IFERROR(IF(U195="","",INDEX('Tenant Analysis (Sortable)'!$C$7:$C$144,MATCH('Property Snapshots'!$U195,'Tenant Analysis (Sortable)'!$D$7:$D$144,0))),"CHECK")</f>
        <v/>
      </c>
      <c r="V195" s="323" t="str">
        <f>IF(U195="","",+VLOOKUP($U195,'Tenant Analysis (Sortable)'!$D$7:$O$144,V$1,FALSE))</f>
        <v/>
      </c>
      <c r="W195" s="323" t="str">
        <f>IF(V195="","",+VLOOKUP($U195,'Tenant Analysis (Sortable)'!$D$7:$O$144,W$1,FALSE))</f>
        <v/>
      </c>
      <c r="X195" s="323" t="str">
        <f>IF(W195="","",+VLOOKUP($U195,'Tenant Analysis (Sortable)'!$D$7:$O$144,X$1,FALSE))</f>
        <v/>
      </c>
      <c r="Y195" s="323" t="str">
        <f>IF(X195="","",+VLOOKUP($U195,'Tenant Analysis (Sortable)'!$D$7:$O$144,Y$1,FALSE))</f>
        <v/>
      </c>
      <c r="Z195" s="323" t="str">
        <f>IF(Y195="","",+VLOOKUP($U195,'Tenant Analysis (Sortable)'!$D$7:$O$144,Z$1,FALSE))</f>
        <v/>
      </c>
      <c r="AA195" s="324" t="str">
        <f>IF(Y195="","",+VLOOKUP($U195,'Tenant Analysis (Sortable)'!$D$7:$O$144,AA$1,FALSE))</f>
        <v/>
      </c>
      <c r="AB195" s="323" t="str">
        <f>IF(AA195="","",+VLOOKUP($U195,'Tenant Analysis (Sortable)'!$D$7:$O$144,AB$1,FALSE))</f>
        <v/>
      </c>
      <c r="AC195" s="342"/>
      <c r="AD195" s="323" t="str">
        <f>IF($AB195="","",+VLOOKUP($U195,'Tenant Analysis (Sortable)'!$D$7:$O$144,AD$1,FALSE))</f>
        <v/>
      </c>
      <c r="AE195" s="323" t="str">
        <f>IF($AB195="","",+VLOOKUP($U195,'Tenant Analysis (Sortable)'!$D$7:$O$144,AE$1,FALSE))</f>
        <v/>
      </c>
      <c r="AF195" s="324" t="str">
        <f>IF(AE195="","",+VLOOKUP($U195,'Tenant Analysis (Sortable)'!$D$7:$O$144,AF$1,FALSE))</f>
        <v/>
      </c>
      <c r="AG195" s="323" t="str">
        <f>+IF(AF195="","",+VLOOKUP($U195,'Tenant Analysis (Sortable)'!$D$7:$P$144,AG$1,FALSE))</f>
        <v/>
      </c>
    </row>
    <row r="196" spans="1:33">
      <c r="A196" s="245"/>
      <c r="B196" s="244"/>
      <c r="C196" s="208"/>
      <c r="D196" s="345" t="str">
        <f>"Top 3 tenants w/significant changes YoY ("&amp;F197&amp;" / "&amp;G197&amp;")"</f>
        <v>Top 3 tenants w/significant changes YoY (2019 / 2020)</v>
      </c>
      <c r="E196" s="227"/>
      <c r="F196" s="350"/>
      <c r="G196" s="350"/>
      <c r="H196" s="351"/>
      <c r="I196" s="227"/>
      <c r="J196" s="227"/>
      <c r="K196" s="227"/>
      <c r="L196" s="201"/>
      <c r="M196" s="201"/>
      <c r="R196" s="213"/>
      <c r="S196" s="216" t="str">
        <f>IFERROR(IF(T196="","",INDEX('Tenant Analysis (Sortable)'!$B$7:$B$144,MATCH('Property Snapshots'!$U196,'Tenant Analysis (Sortable)'!$D$7:$D$144,0))),"CHECK")</f>
        <v/>
      </c>
      <c r="T196" s="215" t="str">
        <f>IFERROR(IF(U196="","",INDEX('Tenant Analysis (Sortable)'!$C$7:$C$144,MATCH('Property Snapshots'!$U196,'Tenant Analysis (Sortable)'!$D$7:$D$144,0))),"CHECK")</f>
        <v/>
      </c>
      <c r="U196" s="183"/>
      <c r="V196" s="323" t="str">
        <f>IF(U196="","",+VLOOKUP($U196,'Tenant Analysis (Sortable)'!$D$7:$O$144,V$1,FALSE))</f>
        <v/>
      </c>
      <c r="W196" s="323" t="str">
        <f>IF(V196="","",+VLOOKUP($U196,'Tenant Analysis (Sortable)'!$D$7:$O$144,W$1,FALSE))</f>
        <v/>
      </c>
      <c r="X196" s="323" t="str">
        <f>IF(W196="","",+VLOOKUP($U196,'Tenant Analysis (Sortable)'!$D$7:$O$144,X$1,FALSE))</f>
        <v/>
      </c>
      <c r="Y196" s="323" t="str">
        <f>IF(X196="","",+VLOOKUP($U196,'Tenant Analysis (Sortable)'!$D$7:$O$144,Y$1,FALSE))</f>
        <v/>
      </c>
      <c r="Z196" s="323"/>
      <c r="AA196" s="324" t="str">
        <f>IF(Y196="","",+VLOOKUP($U196,'Tenant Analysis (Sortable)'!$D$7:$O$144,AA$1,FALSE))</f>
        <v/>
      </c>
      <c r="AB196" s="323" t="str">
        <f>IF(AA196="","",+VLOOKUP($U196,'Tenant Analysis (Sortable)'!$D$7:$O$144,AB$1,FALSE))</f>
        <v/>
      </c>
      <c r="AC196" s="325"/>
      <c r="AD196" s="323" t="str">
        <f>IF($AB196="","",+VLOOKUP($U196,'Tenant Analysis (Sortable)'!$D$7:$O$144,AD$1,FALSE))</f>
        <v/>
      </c>
      <c r="AE196" s="323" t="str">
        <f>IF($AB196="","",+VLOOKUP($U196,'Tenant Analysis (Sortable)'!$D$7:$O$144,AE$1,FALSE))</f>
        <v/>
      </c>
      <c r="AF196" s="324" t="str">
        <f>IF(AE196="","",+VLOOKUP($U196,'Tenant Analysis (Sortable)'!$D$7:$O$144,AF$1,FALSE))</f>
        <v/>
      </c>
      <c r="AG196" s="324" t="str">
        <f>IF(AF196="","",+VLOOKUP($U196,'Tenant Analysis (Sortable)'!$D$7:$O$144,AG$1,FALSE))</f>
        <v/>
      </c>
    </row>
    <row r="197" spans="1:33">
      <c r="A197" s="245"/>
      <c r="B197" s="244"/>
      <c r="D197" s="200"/>
      <c r="E197" s="200"/>
      <c r="F197" s="367">
        <f>+$F$32</f>
        <v>2019</v>
      </c>
      <c r="G197" s="367">
        <f>+$G$32</f>
        <v>2020</v>
      </c>
      <c r="H197" s="368" t="s">
        <v>785</v>
      </c>
      <c r="I197" s="200"/>
      <c r="J197" s="200"/>
      <c r="K197" s="200"/>
      <c r="L197" s="200"/>
      <c r="M197" s="200"/>
      <c r="R197" s="213"/>
      <c r="S197" s="216" t="str">
        <f>IFERROR(IF(T197="","",INDEX('Tenant Analysis (Sortable)'!$B$7:$B$144,MATCH('Property Snapshots'!$U197,'Tenant Analysis (Sortable)'!$D$7:$D$144,0))),"CHECK")</f>
        <v/>
      </c>
      <c r="T197" s="215" t="str">
        <f>IFERROR(IF(U197="","",INDEX('Tenant Analysis (Sortable)'!$C$7:$C$144,MATCH('Property Snapshots'!$U197,'Tenant Analysis (Sortable)'!$D$7:$D$144,0))),"CHECK")</f>
        <v/>
      </c>
      <c r="U197" s="183"/>
      <c r="V197" s="323" t="str">
        <f>IF(U197="","",+VLOOKUP($U197,'Tenant Analysis (Sortable)'!$D$7:$O$144,V$1,FALSE))</f>
        <v/>
      </c>
      <c r="W197" s="323" t="str">
        <f>IF(V197="","",+VLOOKUP($U197,'Tenant Analysis (Sortable)'!$D$7:$O$144,W$1,FALSE))</f>
        <v/>
      </c>
      <c r="X197" s="323" t="str">
        <f>IF(W197="","",+VLOOKUP($U197,'Tenant Analysis (Sortable)'!$D$7:$O$144,X$1,FALSE))</f>
        <v/>
      </c>
      <c r="Y197" s="323" t="str">
        <f>IF(X197="","",+VLOOKUP($U197,'Tenant Analysis (Sortable)'!$D$7:$O$144,Y$1,FALSE))</f>
        <v/>
      </c>
      <c r="Z197" s="323"/>
      <c r="AA197" s="324" t="str">
        <f>IF(Y197="","",+VLOOKUP($U197,'Tenant Analysis (Sortable)'!$D$7:$O$144,AA$1,FALSE))</f>
        <v/>
      </c>
      <c r="AB197" s="323" t="str">
        <f>IF(AA197="","",+VLOOKUP($U197,'Tenant Analysis (Sortable)'!$D$7:$O$144,AB$1,FALSE))</f>
        <v/>
      </c>
      <c r="AC197" s="325"/>
      <c r="AD197" s="323" t="str">
        <f>IF($AB197="","",+VLOOKUP($U197,'Tenant Analysis (Sortable)'!$D$7:$O$144,AD$1,FALSE))</f>
        <v/>
      </c>
      <c r="AE197" s="323" t="str">
        <f>IF($AB197="","",+VLOOKUP($U197,'Tenant Analysis (Sortable)'!$D$7:$O$144,AE$1,FALSE))</f>
        <v/>
      </c>
      <c r="AF197" s="324" t="str">
        <f>IF(AE197="","",+VLOOKUP($U197,'Tenant Analysis (Sortable)'!$D$7:$O$144,AF$1,FALSE))</f>
        <v/>
      </c>
      <c r="AG197" s="324" t="str">
        <f>IF(AF197="","",+VLOOKUP($U197,'Tenant Analysis (Sortable)'!$D$7:$O$144,AG$1,FALSE))</f>
        <v/>
      </c>
    </row>
    <row r="198" spans="1:33">
      <c r="A198" s="245" t="str">
        <f>+E172</f>
        <v>FLETCHER</v>
      </c>
      <c r="B198" s="244">
        <v>1</v>
      </c>
      <c r="D198" s="171" t="str">
        <f t="array" ref="D198">+IFERROR(INDEX($U$7:$U$486,MATCH($A198&amp;$B198,$S$7:$S$486&amp;$AB$7:$AB$486,0)),"")</f>
        <v>California Fish Grill, LLC (t0107790)</v>
      </c>
      <c r="F198" s="369">
        <f t="shared" ref="F198:G200" si="42">+IFERROR(IF($D198="","",INDEX($S$3:$AF$486,MATCH($D198,$U$3:$U$486,0),MATCH(F$32,$S$3:$AF$3,0))),"CHECK")</f>
        <v>980777</v>
      </c>
      <c r="G198" s="369">
        <f t="shared" si="42"/>
        <v>1885030</v>
      </c>
      <c r="H198" s="380">
        <f>IFERROR(IF(G198=0,0,(G198-F198)/F198),"")</f>
        <v>0.921976147483067</v>
      </c>
      <c r="I198" s="211"/>
      <c r="J198" s="182"/>
      <c r="K198" s="210"/>
      <c r="L198" s="209"/>
      <c r="M198" s="182"/>
      <c r="R198" s="213"/>
      <c r="S198" s="216" t="str">
        <f>IFERROR(IF(T198="","",INDEX('Tenant Analysis (Sortable)'!$B$7:$B$144,MATCH('Property Snapshots'!$U198,'Tenant Analysis (Sortable)'!$D$7:$D$144,0))),"CHECK")</f>
        <v/>
      </c>
      <c r="T198" s="215" t="str">
        <f>IFERROR(IF(U198="","",INDEX('Tenant Analysis (Sortable)'!$C$7:$C$144,MATCH('Property Snapshots'!$U198,'Tenant Analysis (Sortable)'!$D$7:$D$144,0))),"CHECK")</f>
        <v/>
      </c>
      <c r="U198" s="183"/>
      <c r="V198" s="323" t="str">
        <f>IF(U198="","",+VLOOKUP($U198,'Tenant Analysis (Sortable)'!$D$7:$O$144,V$1,FALSE))</f>
        <v/>
      </c>
      <c r="W198" s="323" t="str">
        <f>IF(V198="","",+VLOOKUP($U198,'Tenant Analysis (Sortable)'!$D$7:$O$144,W$1,FALSE))</f>
        <v/>
      </c>
      <c r="X198" s="323" t="str">
        <f>IF(W198="","",+VLOOKUP($U198,'Tenant Analysis (Sortable)'!$D$7:$O$144,X$1,FALSE))</f>
        <v/>
      </c>
      <c r="Y198" s="323" t="str">
        <f>IF(X198="","",+VLOOKUP($U198,'Tenant Analysis (Sortable)'!$D$7:$O$144,Y$1,FALSE))</f>
        <v/>
      </c>
      <c r="Z198" s="323"/>
      <c r="AA198" s="324" t="str">
        <f>IF(Y198="","",+VLOOKUP($U198,'Tenant Analysis (Sortable)'!$D$7:$O$144,AA$1,FALSE))</f>
        <v/>
      </c>
      <c r="AB198" s="323" t="str">
        <f>IF(AA198="","",+VLOOKUP($U198,'Tenant Analysis (Sortable)'!$D$7:$O$144,AB$1,FALSE))</f>
        <v/>
      </c>
      <c r="AC198" s="325"/>
      <c r="AD198" s="323" t="str">
        <f>IF($AB198="","",+VLOOKUP($U198,'Tenant Analysis (Sortable)'!$D$7:$O$144,AD$1,FALSE))</f>
        <v/>
      </c>
      <c r="AE198" s="323" t="str">
        <f>IF($AB198="","",+VLOOKUP($U198,'Tenant Analysis (Sortable)'!$D$7:$O$144,AE$1,FALSE))</f>
        <v/>
      </c>
      <c r="AF198" s="324" t="str">
        <f>IF(AE198="","",+VLOOKUP($U198,'Tenant Analysis (Sortable)'!$D$7:$O$144,AF$1,FALSE))</f>
        <v/>
      </c>
      <c r="AG198" s="324" t="str">
        <f>IF(AF198="","",+VLOOKUP($U198,'Tenant Analysis (Sortable)'!$D$7:$O$144,AG$1,FALSE))</f>
        <v/>
      </c>
    </row>
    <row r="199" spans="1:33">
      <c r="A199" s="245" t="str">
        <f>+A198</f>
        <v>FLETCHER</v>
      </c>
      <c r="B199" s="244">
        <v>2</v>
      </c>
      <c r="D199" s="171" t="str">
        <f t="array" ref="D199">+IFERROR(INDEX($U$7:$U$486,MATCH($A199&amp;$B199,$S$7:$S$486&amp;$AB$7:$AB$486,0)),"")</f>
        <v>Urbane Cafe Operations, LLC (t0110586)</v>
      </c>
      <c r="F199" s="369">
        <f t="shared" si="42"/>
        <v>504426</v>
      </c>
      <c r="G199" s="369">
        <f t="shared" si="42"/>
        <v>1148661</v>
      </c>
      <c r="H199" s="380">
        <f t="shared" ref="H199:H200" si="43">IFERROR(IF(G199=0,0,(G199-F199)/F199),"")</f>
        <v>1.277164539496378</v>
      </c>
      <c r="I199" s="211"/>
      <c r="J199" s="182"/>
      <c r="K199" s="210"/>
      <c r="L199" s="209"/>
      <c r="M199" s="182"/>
      <c r="R199" s="213"/>
      <c r="S199" s="216" t="str">
        <f>IFERROR(IF(T199="","",INDEX('Tenant Analysis (Sortable)'!$B$7:$B$144,MATCH('Property Snapshots'!$U199,'Tenant Analysis (Sortable)'!$D$7:$D$144,0))),"CHECK")</f>
        <v/>
      </c>
      <c r="T199" s="215" t="str">
        <f>IFERROR(IF(U199="","",INDEX('Tenant Analysis (Sortable)'!$C$7:$C$144,MATCH('Property Snapshots'!$U199,'Tenant Analysis (Sortable)'!$D$7:$D$144,0))),"CHECK")</f>
        <v/>
      </c>
      <c r="U199" s="183"/>
      <c r="V199" s="323" t="str">
        <f>IF(U199="","",+VLOOKUP($U199,'Tenant Analysis (Sortable)'!$D$7:$O$144,V$1,FALSE))</f>
        <v/>
      </c>
      <c r="W199" s="323" t="str">
        <f>IF(V199="","",+VLOOKUP($U199,'Tenant Analysis (Sortable)'!$D$7:$O$144,W$1,FALSE))</f>
        <v/>
      </c>
      <c r="X199" s="323" t="str">
        <f>IF(W199="","",+VLOOKUP($U199,'Tenant Analysis (Sortable)'!$D$7:$O$144,X$1,FALSE))</f>
        <v/>
      </c>
      <c r="Y199" s="323" t="str">
        <f>IF(X199="","",+VLOOKUP($U199,'Tenant Analysis (Sortable)'!$D$7:$O$144,Y$1,FALSE))</f>
        <v/>
      </c>
      <c r="Z199" s="323"/>
      <c r="AA199" s="324" t="str">
        <f>IF(Y199="","",+VLOOKUP($U199,'Tenant Analysis (Sortable)'!$D$7:$O$144,AA$1,FALSE))</f>
        <v/>
      </c>
      <c r="AB199" s="323" t="str">
        <f>IF(AA199="","",+VLOOKUP($U199,'Tenant Analysis (Sortable)'!$D$7:$O$144,AB$1,FALSE))</f>
        <v/>
      </c>
      <c r="AC199" s="325"/>
      <c r="AD199" s="323" t="str">
        <f>IF($AB199="","",+VLOOKUP($U199,'Tenant Analysis (Sortable)'!$D$7:$O$144,AD$1,FALSE))</f>
        <v/>
      </c>
      <c r="AE199" s="323" t="str">
        <f>IF($AB199="","",+VLOOKUP($U199,'Tenant Analysis (Sortable)'!$D$7:$O$144,AE$1,FALSE))</f>
        <v/>
      </c>
      <c r="AF199" s="324" t="str">
        <f>IF(AE199="","",+VLOOKUP($U199,'Tenant Analysis (Sortable)'!$D$7:$O$144,AF$1,FALSE))</f>
        <v/>
      </c>
      <c r="AG199" s="324" t="str">
        <f>IF(AF199="","",+VLOOKUP($U199,'Tenant Analysis (Sortable)'!$D$7:$O$144,AG$1,FALSE))</f>
        <v/>
      </c>
    </row>
    <row r="200" spans="1:33">
      <c r="A200" s="245" t="str">
        <f>+A199</f>
        <v>FLETCHER</v>
      </c>
      <c r="B200" s="244">
        <v>3</v>
      </c>
      <c r="D200" s="171" t="str">
        <f t="array" ref="D200">+IFERROR(INDEX($U$7:$U$486,MATCH($A200&amp;$B200,$S$7:$S$486&amp;$AB$7:$AB$486,0)),"")</f>
        <v>The Joint Corp. (t0138395)</v>
      </c>
      <c r="F200" s="369">
        <f t="shared" si="42"/>
        <v>159177</v>
      </c>
      <c r="G200" s="369">
        <f t="shared" si="42"/>
        <v>571938</v>
      </c>
      <c r="H200" s="380">
        <f t="shared" si="43"/>
        <v>2.5930944797301119</v>
      </c>
      <c r="I200" s="211"/>
      <c r="J200" s="182"/>
      <c r="K200" s="210"/>
      <c r="L200" s="209"/>
      <c r="M200" s="182"/>
      <c r="R200" s="213"/>
      <c r="S200" s="216" t="str">
        <f>IFERROR(IF(T200="","",INDEX('Tenant Analysis (Sortable)'!$B$7:$B$144,MATCH('Property Snapshots'!$U200,'Tenant Analysis (Sortable)'!$D$7:$D$144,0))),"CHECK")</f>
        <v/>
      </c>
      <c r="T200" s="215" t="str">
        <f>IFERROR(IF(U200="","",INDEX('Tenant Analysis (Sortable)'!$C$7:$C$144,MATCH('Property Snapshots'!$U200,'Tenant Analysis (Sortable)'!$D$7:$D$144,0))),"CHECK")</f>
        <v/>
      </c>
      <c r="U200" s="183"/>
      <c r="V200" s="323" t="str">
        <f>IF(U200="","",+VLOOKUP($U200,'Tenant Analysis (Sortable)'!$D$7:$O$144,V$1,FALSE))</f>
        <v/>
      </c>
      <c r="W200" s="323" t="str">
        <f>IF(V200="","",+VLOOKUP($U200,'Tenant Analysis (Sortable)'!$D$7:$O$144,W$1,FALSE))</f>
        <v/>
      </c>
      <c r="X200" s="323" t="str">
        <f>IF(W200="","",+VLOOKUP($U200,'Tenant Analysis (Sortable)'!$D$7:$O$144,X$1,FALSE))</f>
        <v/>
      </c>
      <c r="Y200" s="323" t="str">
        <f>IF(X200="","",+VLOOKUP($U200,'Tenant Analysis (Sortable)'!$D$7:$O$144,Y$1,FALSE))</f>
        <v/>
      </c>
      <c r="Z200" s="323"/>
      <c r="AA200" s="324" t="str">
        <f>IF(Y200="","",+VLOOKUP($U200,'Tenant Analysis (Sortable)'!$D$7:$O$144,AA$1,FALSE))</f>
        <v/>
      </c>
      <c r="AB200" s="323" t="str">
        <f>IF(AA200="","",+VLOOKUP($U200,'Tenant Analysis (Sortable)'!$D$7:$O$144,AB$1,FALSE))</f>
        <v/>
      </c>
      <c r="AC200" s="325"/>
      <c r="AD200" s="323" t="str">
        <f>IF($AB200="","",+VLOOKUP($U200,'Tenant Analysis (Sortable)'!$D$7:$O$144,AD$1,FALSE))</f>
        <v/>
      </c>
      <c r="AE200" s="323" t="str">
        <f>IF($AB200="","",+VLOOKUP($U200,'Tenant Analysis (Sortable)'!$D$7:$O$144,AE$1,FALSE))</f>
        <v/>
      </c>
      <c r="AF200" s="324" t="str">
        <f>IF(AE200="","",+VLOOKUP($U200,'Tenant Analysis (Sortable)'!$D$7:$O$144,AF$1,FALSE))</f>
        <v/>
      </c>
      <c r="AG200" s="324" t="str">
        <f>IF(AF200="","",+VLOOKUP($U200,'Tenant Analysis (Sortable)'!$D$7:$O$144,AG$1,FALSE))</f>
        <v/>
      </c>
    </row>
    <row r="201" spans="1:33">
      <c r="A201" s="245"/>
      <c r="B201" s="244"/>
      <c r="R201" s="213"/>
      <c r="S201" s="216" t="str">
        <f>IFERROR(IF(T201="","",INDEX('Tenant Analysis (Sortable)'!$B$7:$B$144,MATCH('Property Snapshots'!$U201,'Tenant Analysis (Sortable)'!$D$7:$D$144,0))),"CHECK")</f>
        <v/>
      </c>
      <c r="T201" s="215" t="str">
        <f>IFERROR(IF(U201="","",INDEX('Tenant Analysis (Sortable)'!$C$7:$C$144,MATCH('Property Snapshots'!$U201,'Tenant Analysis (Sortable)'!$D$7:$D$144,0))),"CHECK")</f>
        <v/>
      </c>
      <c r="U201" s="183"/>
      <c r="V201" s="323" t="str">
        <f>IF(U201="","",+VLOOKUP($U201,'Tenant Analysis (Sortable)'!$D$7:$O$144,V$1,FALSE))</f>
        <v/>
      </c>
      <c r="W201" s="323" t="str">
        <f>IF(V201="","",+VLOOKUP($U201,'Tenant Analysis (Sortable)'!$D$7:$O$144,W$1,FALSE))</f>
        <v/>
      </c>
      <c r="X201" s="323" t="str">
        <f>IF(W201="","",+VLOOKUP($U201,'Tenant Analysis (Sortable)'!$D$7:$O$144,X$1,FALSE))</f>
        <v/>
      </c>
      <c r="Y201" s="323" t="str">
        <f>IF(X201="","",+VLOOKUP($U201,'Tenant Analysis (Sortable)'!$D$7:$O$144,Y$1,FALSE))</f>
        <v/>
      </c>
      <c r="Z201" s="323"/>
      <c r="AA201" s="324" t="str">
        <f>IF(Y201="","",+VLOOKUP($U201,'Tenant Analysis (Sortable)'!$D$7:$O$144,AA$1,FALSE))</f>
        <v/>
      </c>
      <c r="AB201" s="323" t="str">
        <f>IF(AA201="","",+VLOOKUP($U201,'Tenant Analysis (Sortable)'!$D$7:$O$144,AB$1,FALSE))</f>
        <v/>
      </c>
      <c r="AC201" s="325"/>
      <c r="AD201" s="323" t="str">
        <f>IF($AB201="","",+VLOOKUP($U201,'Tenant Analysis (Sortable)'!$D$7:$O$144,AD$1,FALSE))</f>
        <v/>
      </c>
      <c r="AE201" s="323" t="str">
        <f>IF($AB201="","",+VLOOKUP($U201,'Tenant Analysis (Sortable)'!$D$7:$O$144,AE$1,FALSE))</f>
        <v/>
      </c>
      <c r="AF201" s="324" t="str">
        <f>IF(AE201="","",+VLOOKUP($U201,'Tenant Analysis (Sortable)'!$D$7:$O$144,AF$1,FALSE))</f>
        <v/>
      </c>
      <c r="AG201" s="324" t="str">
        <f>IF(AF201="","",+VLOOKUP($U201,'Tenant Analysis (Sortable)'!$D$7:$O$144,AG$1,FALSE))</f>
        <v/>
      </c>
    </row>
    <row r="202" spans="1:33" ht="16.25" customHeight="1">
      <c r="A202" s="245"/>
      <c r="B202" s="244"/>
      <c r="D202" s="199"/>
      <c r="E202" s="198"/>
      <c r="F202" s="370"/>
      <c r="G202" s="370"/>
      <c r="H202" s="371"/>
      <c r="I202" s="197"/>
      <c r="J202" s="196"/>
      <c r="K202" s="195"/>
      <c r="L202" s="194"/>
      <c r="M202" s="196"/>
      <c r="R202" s="213"/>
      <c r="S202" s="216" t="str">
        <f>IFERROR(IF(T202="","",INDEX('Tenant Analysis (Sortable)'!$B$7:$B$144,MATCH('Property Snapshots'!$U202,'Tenant Analysis (Sortable)'!$D$7:$D$144,0))),"CHECK")</f>
        <v/>
      </c>
      <c r="T202" s="215" t="str">
        <f>IFERROR(IF(U202="","",INDEX('Tenant Analysis (Sortable)'!$C$7:$C$144,MATCH('Property Snapshots'!$U202,'Tenant Analysis (Sortable)'!$D$7:$D$144,0))),"CHECK")</f>
        <v/>
      </c>
      <c r="U202" s="183"/>
      <c r="V202" s="323" t="str">
        <f>IF(U202="","",+VLOOKUP($U202,'Tenant Analysis (Sortable)'!$D$7:$O$144,V$1,FALSE))</f>
        <v/>
      </c>
      <c r="W202" s="323" t="str">
        <f>IF(V202="","",+VLOOKUP($U202,'Tenant Analysis (Sortable)'!$D$7:$O$144,W$1,FALSE))</f>
        <v/>
      </c>
      <c r="X202" s="323" t="str">
        <f>IF(W202="","",+VLOOKUP($U202,'Tenant Analysis (Sortable)'!$D$7:$O$144,X$1,FALSE))</f>
        <v/>
      </c>
      <c r="Y202" s="323" t="str">
        <f>IF(X202="","",+VLOOKUP($U202,'Tenant Analysis (Sortable)'!$D$7:$O$144,Y$1,FALSE))</f>
        <v/>
      </c>
      <c r="Z202" s="323"/>
      <c r="AA202" s="324" t="str">
        <f>IF(Y202="","",+VLOOKUP($U202,'Tenant Analysis (Sortable)'!$D$7:$O$144,AA$1,FALSE))</f>
        <v/>
      </c>
      <c r="AB202" s="323" t="str">
        <f>IF(AA202="","",+VLOOKUP($U202,'Tenant Analysis (Sortable)'!$D$7:$O$144,AB$1,FALSE))</f>
        <v/>
      </c>
      <c r="AC202" s="325"/>
      <c r="AD202" s="323" t="str">
        <f>IF($AB202="","",+VLOOKUP($U202,'Tenant Analysis (Sortable)'!$D$7:$O$144,AD$1,FALSE))</f>
        <v/>
      </c>
      <c r="AE202" s="323" t="str">
        <f>IF($AB202="","",+VLOOKUP($U202,'Tenant Analysis (Sortable)'!$D$7:$O$144,AE$1,FALSE))</f>
        <v/>
      </c>
      <c r="AF202" s="324" t="str">
        <f>IF(AE202="","",+VLOOKUP($U202,'Tenant Analysis (Sortable)'!$D$7:$O$144,AF$1,FALSE))</f>
        <v/>
      </c>
      <c r="AG202" s="324" t="str">
        <f>IF(AF202="","",+VLOOKUP($U202,'Tenant Analysis (Sortable)'!$D$7:$O$144,AG$1,FALSE))</f>
        <v/>
      </c>
    </row>
    <row r="203" spans="1:33" ht="25.25" customHeight="1">
      <c r="A203" s="245" t="s">
        <v>784</v>
      </c>
      <c r="B203" s="244"/>
      <c r="D203" s="229" t="s">
        <v>797</v>
      </c>
      <c r="E203" s="229"/>
      <c r="F203" s="350"/>
      <c r="G203" s="350"/>
      <c r="H203" s="351"/>
      <c r="I203" s="227"/>
      <c r="J203" s="227"/>
      <c r="K203" s="227"/>
      <c r="L203" s="227"/>
      <c r="M203" s="227"/>
      <c r="R203" s="213"/>
      <c r="S203" s="216" t="str">
        <f>IFERROR(IF(T203="","",INDEX('Tenant Analysis (Sortable)'!$B$7:$B$144,MATCH('Property Snapshots'!$U203,'Tenant Analysis (Sortable)'!$D$7:$D$144,0))),"CHECK")</f>
        <v/>
      </c>
      <c r="T203" s="215" t="str">
        <f>IFERROR(IF(U203="","",INDEX('Tenant Analysis (Sortable)'!$C$7:$C$144,MATCH('Property Snapshots'!$U203,'Tenant Analysis (Sortable)'!$D$7:$D$144,0))),"CHECK")</f>
        <v/>
      </c>
      <c r="U203" s="183"/>
      <c r="V203" s="323" t="str">
        <f>IF(U203="","",+VLOOKUP($U203,'Tenant Analysis (Sortable)'!$D$7:$O$144,V$1,FALSE))</f>
        <v/>
      </c>
      <c r="W203" s="323" t="str">
        <f>IF(V203="","",+VLOOKUP($U203,'Tenant Analysis (Sortable)'!$D$7:$O$144,W$1,FALSE))</f>
        <v/>
      </c>
      <c r="X203" s="323" t="str">
        <f>IF(W203="","",+VLOOKUP($U203,'Tenant Analysis (Sortable)'!$D$7:$O$144,X$1,FALSE))</f>
        <v/>
      </c>
      <c r="Y203" s="323" t="str">
        <f>IF(X203="","",+VLOOKUP($U203,'Tenant Analysis (Sortable)'!$D$7:$O$144,Y$1,FALSE))</f>
        <v/>
      </c>
      <c r="Z203" s="323"/>
      <c r="AA203" s="324" t="str">
        <f>IF(Y203="","",+VLOOKUP($U203,'Tenant Analysis (Sortable)'!$D$7:$O$144,AA$1,FALSE))</f>
        <v/>
      </c>
      <c r="AB203" s="323" t="str">
        <f>IF(AA203="","",+VLOOKUP($U203,'Tenant Analysis (Sortable)'!$D$7:$O$144,AB$1,FALSE))</f>
        <v/>
      </c>
      <c r="AC203" s="325"/>
      <c r="AD203" s="323" t="str">
        <f>IF($AB203="","",+VLOOKUP($U203,'Tenant Analysis (Sortable)'!$D$7:$O$144,AD$1,FALSE))</f>
        <v/>
      </c>
      <c r="AE203" s="323" t="str">
        <f>IF($AB203="","",+VLOOKUP($U203,'Tenant Analysis (Sortable)'!$D$7:$O$144,AE$1,FALSE))</f>
        <v/>
      </c>
      <c r="AF203" s="324" t="str">
        <f>IF(AE203="","",+VLOOKUP($U203,'Tenant Analysis (Sortable)'!$D$7:$O$144,AF$1,FALSE))</f>
        <v/>
      </c>
      <c r="AG203" s="324" t="str">
        <f>IF(AF203="","",+VLOOKUP($U203,'Tenant Analysis (Sortable)'!$D$7:$O$144,AG$1,FALSE))</f>
        <v/>
      </c>
    </row>
    <row r="204" spans="1:33" ht="32">
      <c r="A204" s="245"/>
      <c r="B204" s="244"/>
      <c r="C204" s="187"/>
      <c r="D204" s="186"/>
      <c r="E204" s="185"/>
      <c r="F204" s="352" t="s">
        <v>770</v>
      </c>
      <c r="G204" s="352" t="s">
        <v>769</v>
      </c>
      <c r="H204" s="353" t="s">
        <v>725</v>
      </c>
      <c r="I204" s="220" t="s">
        <v>768</v>
      </c>
      <c r="J204" s="220" t="s">
        <v>767</v>
      </c>
      <c r="K204" s="220" t="s">
        <v>766</v>
      </c>
      <c r="L204" s="220"/>
      <c r="M204" s="220"/>
      <c r="R204" s="213"/>
      <c r="S204" s="216" t="str">
        <f>IFERROR(IF(T204="","",INDEX('Tenant Analysis (Sortable)'!$B$7:$B$144,MATCH('Property Snapshots'!$U204,'Tenant Analysis (Sortable)'!$D$7:$D$144,0))),"CHECK")</f>
        <v/>
      </c>
      <c r="T204" s="215" t="str">
        <f>IFERROR(IF(U204="","",INDEX('Tenant Analysis (Sortable)'!$C$7:$C$144,MATCH('Property Snapshots'!$U204,'Tenant Analysis (Sortable)'!$D$7:$D$144,0))),"CHECK")</f>
        <v/>
      </c>
      <c r="U204" s="183"/>
      <c r="V204" s="323" t="str">
        <f>IF(U204="","",+VLOOKUP($U204,'Tenant Analysis (Sortable)'!$D$7:$O$144,V$1,FALSE))</f>
        <v/>
      </c>
      <c r="W204" s="323" t="str">
        <f>IF(V204="","",+VLOOKUP($U204,'Tenant Analysis (Sortable)'!$D$7:$O$144,W$1,FALSE))</f>
        <v/>
      </c>
      <c r="X204" s="323" t="str">
        <f>IF(W204="","",+VLOOKUP($U204,'Tenant Analysis (Sortable)'!$D$7:$O$144,X$1,FALSE))</f>
        <v/>
      </c>
      <c r="Y204" s="323" t="str">
        <f>IF(X204="","",+VLOOKUP($U204,'Tenant Analysis (Sortable)'!$D$7:$O$144,Y$1,FALSE))</f>
        <v/>
      </c>
      <c r="Z204" s="323"/>
      <c r="AA204" s="324" t="str">
        <f>IF(Y204="","",+VLOOKUP($U204,'Tenant Analysis (Sortable)'!$D$7:$O$144,AA$1,FALSE))</f>
        <v/>
      </c>
      <c r="AB204" s="323" t="str">
        <f>IF(AA204="","",+VLOOKUP($U204,'Tenant Analysis (Sortable)'!$D$7:$O$144,AB$1,FALSE))</f>
        <v/>
      </c>
      <c r="AC204" s="325"/>
      <c r="AD204" s="323" t="str">
        <f>IF($AB204="","",+VLOOKUP($U204,'Tenant Analysis (Sortable)'!$D$7:$O$144,AD$1,FALSE))</f>
        <v/>
      </c>
      <c r="AE204" s="323" t="str">
        <f>IF($AB204="","",+VLOOKUP($U204,'Tenant Analysis (Sortable)'!$D$7:$O$144,AE$1,FALSE))</f>
        <v/>
      </c>
      <c r="AF204" s="324" t="str">
        <f>IF(AE204="","",+VLOOKUP($U204,'Tenant Analysis (Sortable)'!$D$7:$O$144,AF$1,FALSE))</f>
        <v/>
      </c>
      <c r="AG204" s="324" t="str">
        <f>IF(AF204="","",+VLOOKUP($U204,'Tenant Analysis (Sortable)'!$D$7:$O$144,AG$1,FALSE))</f>
        <v/>
      </c>
    </row>
    <row r="205" spans="1:33" ht="16">
      <c r="A205" s="245"/>
      <c r="B205" s="244"/>
      <c r="D205" s="219" t="s">
        <v>765</v>
      </c>
      <c r="E205" s="178" t="s">
        <v>808</v>
      </c>
      <c r="F205" s="346">
        <f>+INDEX(Summary!C$9:C$23,MATCH('Property Snapshots'!E205,Summary!$B$9:$B$23,0))</f>
        <v>4</v>
      </c>
      <c r="G205" s="346">
        <f>+COUNTIFS($S$7:$S$577,E205,$Y$7:$Y$577,"&gt;0")</f>
        <v>3</v>
      </c>
      <c r="H205" s="354">
        <f>+INDEX(Summary!$D$9:$D$23,MATCH('Property Snapshots'!E205,Summary!$B$9:$B$23,0))</f>
        <v>4530</v>
      </c>
      <c r="I205" s="218">
        <f>+INDEX(Summary!$E$9:$E$23,MATCH('Property Snapshots'!E205,Summary!$B$9:$B$23,0))</f>
        <v>4530</v>
      </c>
      <c r="J205" s="218">
        <f>+INDEX(Summary!$F$9:$F$23,MATCH('Property Snapshots'!E205,Summary!$B$9:$B$23,0))</f>
        <v>0</v>
      </c>
      <c r="K205" s="217">
        <f>+I205/H205</f>
        <v>1</v>
      </c>
      <c r="L205" s="217"/>
      <c r="R205" s="213"/>
      <c r="S205" s="216" t="str">
        <f>IFERROR(IF(T205="","",INDEX('Tenant Analysis (Sortable)'!$B$7:$B$144,MATCH('Property Snapshots'!$U205,'Tenant Analysis (Sortable)'!$D$7:$D$144,0))),"CHECK")</f>
        <v>Garnet</v>
      </c>
      <c r="T205" s="215" t="str">
        <f>IFERROR(IF(U205="","",INDEX('Tenant Analysis (Sortable)'!$C$7:$C$144,MATCH('Property Snapshots'!$U205,'Tenant Analysis (Sortable)'!$D$7:$D$144,0))),"CHECK")</f>
        <v>Quick Serve Food</v>
      </c>
      <c r="U205" s="322" t="str" cm="1">
        <f t="array" ref="U205:U207">+_xlfn._xlws.FILTER('Tenant Analysis (Sortable)'!$D$7:$D$144,'Tenant Analysis (Sortable)'!$B$7:$B$144='Property Snapshots'!E205)</f>
        <v>Cali Banh Mi, Inc (t0107791)</v>
      </c>
      <c r="V205" s="323">
        <f>IF(U205="","",+VLOOKUP($U205,'Tenant Analysis (Sortable)'!$D$7:$O$144,V$1,FALSE))</f>
        <v>0</v>
      </c>
      <c r="W205" s="323">
        <f>IF(V205="","",+VLOOKUP($U205,'Tenant Analysis (Sortable)'!$D$7:$O$144,W$1,FALSE))</f>
        <v>177528.11000000002</v>
      </c>
      <c r="X205" s="323">
        <f>IF(W205="","",+VLOOKUP($U205,'Tenant Analysis (Sortable)'!$D$7:$O$144,X$1,FALSE))</f>
        <v>511973.11000000004</v>
      </c>
      <c r="Y205" s="323">
        <f>IF(X205="","",+VLOOKUP($U205,'Tenant Analysis (Sortable)'!$D$7:$O$144,Y$1,FALSE))</f>
        <v>461936.33</v>
      </c>
      <c r="Z205" s="323">
        <f>IF(Y205="","",+VLOOKUP($U205,'Tenant Analysis (Sortable)'!$D$7:$O$144,Z$1,FALSE))</f>
        <v>111075</v>
      </c>
      <c r="AA205" s="324">
        <f>IF(Y205="","",+VLOOKUP($U205,'Tenant Analysis (Sortable)'!$D$7:$O$144,AA$1,FALSE))</f>
        <v>-9.7733218840341099E-2</v>
      </c>
      <c r="AB205" s="323">
        <f>IF(AA205="","",+VLOOKUP($U205,'Tenant Analysis (Sortable)'!$D$7:$O$144,AB$1,FALSE))</f>
        <v>1</v>
      </c>
      <c r="AC205" s="325"/>
      <c r="AD205" s="323">
        <f>IF($AB205="","",+VLOOKUP($U205,'Tenant Analysis (Sortable)'!$D$7:$O$144,AD$1,FALSE))</f>
        <v>132850.31</v>
      </c>
      <c r="AE205" s="323">
        <f>IF($AB205="","",+VLOOKUP($U205,'Tenant Analysis (Sortable)'!$D$7:$O$144,AE$1,FALSE))</f>
        <v>111075</v>
      </c>
      <c r="AF205" s="324">
        <f>IF(AE205="","",+VLOOKUP($U205,'Tenant Analysis (Sortable)'!$D$7:$O$144,AF$1,FALSE))</f>
        <v>-0.16390861263327122</v>
      </c>
      <c r="AG205" s="323">
        <f>+IF(AF205="","",+VLOOKUP($U205,'Tenant Analysis (Sortable)'!$D$7:$P$144,AG$1,FALSE))</f>
        <v>1</v>
      </c>
    </row>
    <row r="206" spans="1:33" ht="16">
      <c r="A206" s="245"/>
      <c r="B206" s="244"/>
      <c r="D206" s="219" t="s">
        <v>764</v>
      </c>
      <c r="E206" s="219" t="s">
        <v>809</v>
      </c>
      <c r="H206" s="355"/>
      <c r="I206" s="218"/>
      <c r="J206" s="214"/>
      <c r="K206" s="217"/>
      <c r="L206" s="217"/>
      <c r="R206" s="213"/>
      <c r="S206" s="216" t="str">
        <f>IFERROR(IF(T206="","",INDEX('Tenant Analysis (Sortable)'!$B$7:$B$144,MATCH('Property Snapshots'!$U206,'Tenant Analysis (Sortable)'!$D$7:$D$144,0))),"CHECK")</f>
        <v>Garnet</v>
      </c>
      <c r="T206" s="215" t="str">
        <f>IFERROR(IF(U206="","",INDEX('Tenant Analysis (Sortable)'!$C$7:$C$144,MATCH('Property Snapshots'!$U206,'Tenant Analysis (Sortable)'!$D$7:$D$144,0))),"CHECK")</f>
        <v xml:space="preserve">Specialty </v>
      </c>
      <c r="U206" s="183" t="str">
        <v>Zoe's Pet Services, LLC (t0110589)</v>
      </c>
      <c r="V206" s="323">
        <f>IF(U206="","",+VLOOKUP($U206,'Tenant Analysis (Sortable)'!$D$7:$O$144,V$1,FALSE))</f>
        <v>0</v>
      </c>
      <c r="W206" s="323">
        <f>IF(V206="","",+VLOOKUP($U206,'Tenant Analysis (Sortable)'!$D$7:$O$144,W$1,FALSE))</f>
        <v>34247.53</v>
      </c>
      <c r="X206" s="323">
        <f>IF(W206="","",+VLOOKUP($U206,'Tenant Analysis (Sortable)'!$D$7:$O$144,X$1,FALSE))</f>
        <v>413933.57</v>
      </c>
      <c r="Y206" s="323">
        <f>IF(X206="","",+VLOOKUP($U206,'Tenant Analysis (Sortable)'!$D$7:$O$144,Y$1,FALSE))</f>
        <v>454767.12</v>
      </c>
      <c r="Z206" s="323">
        <f>IF(Y206="","",+VLOOKUP($U206,'Tenant Analysis (Sortable)'!$D$7:$O$144,Z$1,FALSE))</f>
        <v>0</v>
      </c>
      <c r="AA206" s="324">
        <f>IF(Y206="","",+VLOOKUP($U206,'Tenant Analysis (Sortable)'!$D$7:$O$144,AA$1,FALSE))</f>
        <v>9.8647592172821319E-2</v>
      </c>
      <c r="AB206" s="323">
        <f>IF(AA206="","",+VLOOKUP($U206,'Tenant Analysis (Sortable)'!$D$7:$O$144,AB$1,FALSE))</f>
        <v>2</v>
      </c>
      <c r="AC206" s="325"/>
      <c r="AD206" s="323">
        <f>IF($AB206="","",+VLOOKUP($U206,'Tenant Analysis (Sortable)'!$D$7:$O$144,AD$1,FALSE))</f>
        <v>0</v>
      </c>
      <c r="AE206" s="323">
        <f>IF($AB206="","",+VLOOKUP($U206,'Tenant Analysis (Sortable)'!$D$7:$O$144,AE$1,FALSE))</f>
        <v>0</v>
      </c>
      <c r="AF206" s="324">
        <f>IF(AE206="","",+VLOOKUP($U206,'Tenant Analysis (Sortable)'!$D$7:$O$144,AF$1,FALSE))</f>
        <v>99</v>
      </c>
      <c r="AG206" s="323">
        <f>+IF(AF206="","",+VLOOKUP($U206,'Tenant Analysis (Sortable)'!$D$7:$P$144,AG$1,FALSE))</f>
        <v>0</v>
      </c>
    </row>
    <row r="207" spans="1:33" ht="16">
      <c r="A207" s="245"/>
      <c r="B207" s="244"/>
      <c r="D207" s="219" t="s">
        <v>763</v>
      </c>
      <c r="E207" s="219" t="s">
        <v>838</v>
      </c>
      <c r="H207" s="355"/>
      <c r="I207" s="218"/>
      <c r="J207" s="214"/>
      <c r="K207" s="217"/>
      <c r="L207" s="217"/>
      <c r="R207" s="213"/>
      <c r="S207" s="216" t="str">
        <f>IFERROR(IF(T207="","",INDEX('Tenant Analysis (Sortable)'!$B$7:$B$144,MATCH('Property Snapshots'!$U207,'Tenant Analysis (Sortable)'!$D$7:$D$144,0))),"CHECK")</f>
        <v>Garnet</v>
      </c>
      <c r="T207" s="215" t="str">
        <f>IFERROR(IF(U207="","",INDEX('Tenant Analysis (Sortable)'!$C$7:$C$144,MATCH('Property Snapshots'!$U207,'Tenant Analysis (Sortable)'!$D$7:$D$144,0))),"CHECK")</f>
        <v>Personal Services</v>
      </c>
      <c r="U207" s="183" t="str">
        <v>Ronald Rose and Hong Wang dba Garnet Spa (t0135762)</v>
      </c>
      <c r="V207" s="323">
        <f>IF(U207="","",+VLOOKUP($U207,'Tenant Analysis (Sortable)'!$D$7:$O$144,V$1,FALSE))</f>
        <v>0</v>
      </c>
      <c r="W207" s="323">
        <f>IF(V207="","",+VLOOKUP($U207,'Tenant Analysis (Sortable)'!$D$7:$O$144,W$1,FALSE))</f>
        <v>0</v>
      </c>
      <c r="X207" s="323">
        <f>IF(W207="","",+VLOOKUP($U207,'Tenant Analysis (Sortable)'!$D$7:$O$144,X$1,FALSE))</f>
        <v>12673.99</v>
      </c>
      <c r="Y207" s="323">
        <f>IF(X207="","",+VLOOKUP($U207,'Tenant Analysis (Sortable)'!$D$7:$O$144,Y$1,FALSE))</f>
        <v>35606.879999999997</v>
      </c>
      <c r="Z207" s="323">
        <f>IF(Y207="","",+VLOOKUP($U207,'Tenant Analysis (Sortable)'!$D$7:$O$144,Z$1,FALSE))</f>
        <v>11528</v>
      </c>
      <c r="AA207" s="324">
        <f>IF(Y207="","",+VLOOKUP($U207,'Tenant Analysis (Sortable)'!$D$7:$O$144,AA$1,FALSE))</f>
        <v>1.8094451707788943</v>
      </c>
      <c r="AB207" s="323">
        <f>IF(AA207="","",+VLOOKUP($U207,'Tenant Analysis (Sortable)'!$D$7:$O$144,AB$1,FALSE))</f>
        <v>3</v>
      </c>
      <c r="AC207" s="325"/>
      <c r="AD207" s="323">
        <f>IF($AB207="","",+VLOOKUP($U207,'Tenant Analysis (Sortable)'!$D$7:$O$144,AD$1,FALSE))</f>
        <v>11377</v>
      </c>
      <c r="AE207" s="323">
        <f>IF($AB207="","",+VLOOKUP($U207,'Tenant Analysis (Sortable)'!$D$7:$O$144,AE$1,FALSE))</f>
        <v>11528</v>
      </c>
      <c r="AF207" s="324">
        <f>IF(AE207="","",+VLOOKUP($U207,'Tenant Analysis (Sortable)'!$D$7:$O$144,AF$1,FALSE))</f>
        <v>1.3272391667399139E-2</v>
      </c>
      <c r="AG207" s="323">
        <f>+IF(AF207="","",+VLOOKUP($U207,'Tenant Analysis (Sortable)'!$D$7:$P$144,AG$1,FALSE))</f>
        <v>2</v>
      </c>
    </row>
    <row r="208" spans="1:33" ht="15" customHeight="1">
      <c r="A208" s="245"/>
      <c r="B208" s="244"/>
      <c r="D208" s="219"/>
      <c r="E208" s="219"/>
      <c r="R208" s="213"/>
      <c r="S208" s="216" t="str">
        <f>IFERROR(IF(T208="","",INDEX('Tenant Analysis (Sortable)'!$B$7:$B$144,MATCH('Property Snapshots'!$U208,'Tenant Analysis (Sortable)'!$D$7:$D$144,0))),"CHECK")</f>
        <v/>
      </c>
      <c r="T208" s="215" t="str">
        <f>IFERROR(IF(U208="","",INDEX('Tenant Analysis (Sortable)'!$C$7:$C$144,MATCH('Property Snapshots'!$U208,'Tenant Analysis (Sortable)'!$D$7:$D$144,0))),"CHECK")</f>
        <v/>
      </c>
      <c r="U208" s="183"/>
      <c r="V208" s="323" t="str">
        <f>IF(U208="","",+VLOOKUP($U208,'Tenant Analysis (Sortable)'!$D$7:$O$144,V$1,FALSE))</f>
        <v/>
      </c>
      <c r="W208" s="323" t="str">
        <f>IF(V208="","",+VLOOKUP($U208,'Tenant Analysis (Sortable)'!$D$7:$O$144,W$1,FALSE))</f>
        <v/>
      </c>
      <c r="X208" s="323" t="str">
        <f>IF(W208="","",+VLOOKUP($U208,'Tenant Analysis (Sortable)'!$D$7:$O$144,X$1,FALSE))</f>
        <v/>
      </c>
      <c r="Y208" s="323" t="str">
        <f>IF(X208="","",+VLOOKUP($U208,'Tenant Analysis (Sortable)'!$D$7:$O$144,Y$1,FALSE))</f>
        <v/>
      </c>
      <c r="Z208" s="323"/>
      <c r="AA208" s="324" t="str">
        <f>IF(Y208="","",+VLOOKUP($U208,'Tenant Analysis (Sortable)'!$D$7:$O$144,AA$1,FALSE))</f>
        <v/>
      </c>
      <c r="AB208" s="323" t="str">
        <f>IF(AA208="","",+VLOOKUP($U208,'Tenant Analysis (Sortable)'!$D$7:$O$144,AB$1,FALSE))</f>
        <v/>
      </c>
      <c r="AC208" s="325"/>
      <c r="AD208" s="323" t="str">
        <f>IF($AB208="","",+VLOOKUP($U208,'Tenant Analysis (Sortable)'!$D$7:$O$144,AD$1,FALSE))</f>
        <v/>
      </c>
      <c r="AE208" s="323" t="str">
        <f>IF($AB208="","",+VLOOKUP($U208,'Tenant Analysis (Sortable)'!$D$7:$O$144,AE$1,FALSE))</f>
        <v/>
      </c>
      <c r="AF208" s="324" t="str">
        <f>IF(AE208="","",+VLOOKUP($U208,'Tenant Analysis (Sortable)'!$D$7:$O$144,AF$1,FALSE))</f>
        <v/>
      </c>
      <c r="AG208" s="324" t="str">
        <f>IF(AF208="","",+VLOOKUP($U208,'Tenant Analysis (Sortable)'!$D$7:$O$144,AG$1,FALSE))</f>
        <v/>
      </c>
    </row>
    <row r="209" spans="1:33" ht="25.25" customHeight="1">
      <c r="A209" s="245"/>
      <c r="B209" s="244"/>
      <c r="C209" s="208"/>
      <c r="D209" s="207" t="s">
        <v>762</v>
      </c>
      <c r="E209" s="228"/>
      <c r="F209" s="358"/>
      <c r="G209" s="358"/>
      <c r="H209" s="359"/>
      <c r="I209" s="228"/>
      <c r="J209" s="228"/>
      <c r="K209" s="228"/>
      <c r="L209" s="207"/>
      <c r="M209" s="207"/>
      <c r="R209" s="213"/>
      <c r="S209" s="216" t="str">
        <f>IFERROR(IF(T209="","",INDEX('Tenant Analysis (Sortable)'!$B$7:$B$144,MATCH('Property Snapshots'!$U209,'Tenant Analysis (Sortable)'!$D$7:$D$144,0))),"CHECK")</f>
        <v/>
      </c>
      <c r="T209" s="215" t="str">
        <f>IFERROR(IF(U209="","",INDEX('Tenant Analysis (Sortable)'!$C$7:$C$144,MATCH('Property Snapshots'!$U209,'Tenant Analysis (Sortable)'!$D$7:$D$144,0))),"CHECK")</f>
        <v/>
      </c>
      <c r="U209" s="183"/>
      <c r="V209" s="323" t="str">
        <f>IF(U209="","",+VLOOKUP($U209,'Tenant Analysis (Sortable)'!$D$7:$O$144,V$1,FALSE))</f>
        <v/>
      </c>
      <c r="W209" s="323" t="str">
        <f>IF(V209="","",+VLOOKUP($U209,'Tenant Analysis (Sortable)'!$D$7:$O$144,W$1,FALSE))</f>
        <v/>
      </c>
      <c r="X209" s="323" t="str">
        <f>IF(W209="","",+VLOOKUP($U209,'Tenant Analysis (Sortable)'!$D$7:$O$144,X$1,FALSE))</f>
        <v/>
      </c>
      <c r="Y209" s="323" t="str">
        <f>IF(X209="","",+VLOOKUP($U209,'Tenant Analysis (Sortable)'!$D$7:$O$144,Y$1,FALSE))</f>
        <v/>
      </c>
      <c r="Z209" s="323"/>
      <c r="AA209" s="324" t="str">
        <f>IF(Y209="","",+VLOOKUP($U209,'Tenant Analysis (Sortable)'!$D$7:$O$144,AA$1,FALSE))</f>
        <v/>
      </c>
      <c r="AB209" s="323" t="str">
        <f>IF(AA209="","",+VLOOKUP($U209,'Tenant Analysis (Sortable)'!$D$7:$O$144,AB$1,FALSE))</f>
        <v/>
      </c>
      <c r="AC209" s="325"/>
      <c r="AD209" s="323" t="str">
        <f>IF($AB209="","",+VLOOKUP($U209,'Tenant Analysis (Sortable)'!$D$7:$O$144,AD$1,FALSE))</f>
        <v/>
      </c>
      <c r="AE209" s="323" t="str">
        <f>IF($AB209="","",+VLOOKUP($U209,'Tenant Analysis (Sortable)'!$D$7:$O$144,AE$1,FALSE))</f>
        <v/>
      </c>
      <c r="AF209" s="324" t="str">
        <f>IF(AE209="","",+VLOOKUP($U209,'Tenant Analysis (Sortable)'!$D$7:$O$144,AF$1,FALSE))</f>
        <v/>
      </c>
      <c r="AG209" s="324" t="str">
        <f>IF(AF209="","",+VLOOKUP($U209,'Tenant Analysis (Sortable)'!$D$7:$O$144,AG$1,FALSE))</f>
        <v/>
      </c>
    </row>
    <row r="210" spans="1:33">
      <c r="A210" s="245"/>
      <c r="B210" s="244"/>
      <c r="D210" s="205"/>
      <c r="E210" s="205"/>
      <c r="F210" s="360">
        <f>+$AD$4</f>
        <v>2020</v>
      </c>
      <c r="G210" s="360">
        <f>+$AE$4</f>
        <v>2021</v>
      </c>
      <c r="H210" s="361" t="s">
        <v>727</v>
      </c>
      <c r="I210" s="204"/>
      <c r="J210" s="204"/>
      <c r="K210" s="204"/>
      <c r="L210" s="204"/>
      <c r="M210" s="204"/>
      <c r="R210" s="177"/>
      <c r="S210" s="216" t="str">
        <f>IFERROR(IF(T210="","",INDEX('Tenant Analysis (Sortable)'!$B$7:$B$144,MATCH('Property Snapshots'!$U210,'Tenant Analysis (Sortable)'!$D$7:$D$144,0))),"CHECK")</f>
        <v/>
      </c>
      <c r="T210" s="215" t="str">
        <f>IFERROR(IF(U210="","",INDEX('Tenant Analysis (Sortable)'!$C$7:$C$144,MATCH('Property Snapshots'!$U210,'Tenant Analysis (Sortable)'!$D$7:$D$144,0))),"CHECK")</f>
        <v/>
      </c>
      <c r="U210" s="183"/>
      <c r="V210" s="323" t="str">
        <f>IF(U210="","",+VLOOKUP($U210,'Tenant Analysis (Sortable)'!$D$7:$O$144,V$1,FALSE))</f>
        <v/>
      </c>
      <c r="W210" s="323" t="str">
        <f>IF(V210="","",+VLOOKUP($U210,'Tenant Analysis (Sortable)'!$D$7:$O$144,W$1,FALSE))</f>
        <v/>
      </c>
      <c r="X210" s="323" t="str">
        <f>IF(W210="","",+VLOOKUP($U210,'Tenant Analysis (Sortable)'!$D$7:$O$144,X$1,FALSE))</f>
        <v/>
      </c>
      <c r="Y210" s="323" t="str">
        <f>IF(X210="","",+VLOOKUP($U210,'Tenant Analysis (Sortable)'!$D$7:$O$144,Y$1,FALSE))</f>
        <v/>
      </c>
      <c r="Z210" s="323"/>
      <c r="AA210" s="324" t="str">
        <f>IF(Y210="","",+VLOOKUP($U210,'Tenant Analysis (Sortable)'!$D$7:$O$144,AA$1,FALSE))</f>
        <v/>
      </c>
      <c r="AB210" s="323" t="str">
        <f>IF(AA210="","",+VLOOKUP($U210,'Tenant Analysis (Sortable)'!$D$7:$O$144,AB$1,FALSE))</f>
        <v/>
      </c>
      <c r="AC210" s="325"/>
      <c r="AD210" s="323" t="str">
        <f>IF($AB210="","",+VLOOKUP($U210,'Tenant Analysis (Sortable)'!$D$7:$O$144,AD$1,FALSE))</f>
        <v/>
      </c>
      <c r="AE210" s="323" t="str">
        <f>IF($AB210="","",+VLOOKUP($U210,'Tenant Analysis (Sortable)'!$D$7:$O$144,AE$1,FALSE))</f>
        <v/>
      </c>
      <c r="AF210" s="324" t="str">
        <f>IF(AE210="","",+VLOOKUP($U210,'Tenant Analysis (Sortable)'!$D$7:$O$144,AF$1,FALSE))</f>
        <v/>
      </c>
      <c r="AG210" s="324" t="str">
        <f>IF(AF210="","",+VLOOKUP($U210,'Tenant Analysis (Sortable)'!$D$7:$O$144,AG$1,FALSE))</f>
        <v/>
      </c>
    </row>
    <row r="211" spans="1:33" ht="16">
      <c r="A211" s="245"/>
      <c r="B211" s="244"/>
      <c r="D211" s="221"/>
      <c r="E211" s="221"/>
      <c r="F211" s="352" t="str">
        <f>+$AD$5</f>
        <v>Q1</v>
      </c>
      <c r="G211" s="352" t="str">
        <f>+$AE$5</f>
        <v>Q1</v>
      </c>
      <c r="H211" s="353" t="s">
        <v>733</v>
      </c>
      <c r="I211" s="220"/>
      <c r="J211" s="202" t="s">
        <v>796</v>
      </c>
      <c r="K211" s="220"/>
      <c r="L211" s="220"/>
      <c r="M211" s="220"/>
      <c r="R211" s="177"/>
      <c r="S211" s="216" t="str">
        <f>IFERROR(IF(T211="","",INDEX('Tenant Analysis (Sortable)'!$B$7:$B$144,MATCH('Property Snapshots'!$U211,'Tenant Analysis (Sortable)'!$D$7:$D$144,0))),"CHECK")</f>
        <v/>
      </c>
      <c r="T211" s="215" t="str">
        <f>IFERROR(IF(U211="","",INDEX('Tenant Analysis (Sortable)'!$C$7:$C$144,MATCH('Property Snapshots'!$U211,'Tenant Analysis (Sortable)'!$D$7:$D$144,0))),"CHECK")</f>
        <v/>
      </c>
      <c r="U211" s="183"/>
      <c r="V211" s="323" t="str">
        <f>IF(U211="","",+VLOOKUP($U211,'Tenant Analysis (Sortable)'!$D$7:$O$144,V$1,FALSE))</f>
        <v/>
      </c>
      <c r="W211" s="323" t="str">
        <f>IF(V211="","",+VLOOKUP($U211,'Tenant Analysis (Sortable)'!$D$7:$O$144,W$1,FALSE))</f>
        <v/>
      </c>
      <c r="X211" s="323" t="str">
        <f>IF(W211="","",+VLOOKUP($U211,'Tenant Analysis (Sortable)'!$D$7:$O$144,X$1,FALSE))</f>
        <v/>
      </c>
      <c r="Y211" s="323" t="str">
        <f>IF(X211="","",+VLOOKUP($U211,'Tenant Analysis (Sortable)'!$D$7:$O$144,Y$1,FALSE))</f>
        <v/>
      </c>
      <c r="Z211" s="323"/>
      <c r="AA211" s="324" t="str">
        <f>IF(Y211="","",+VLOOKUP($U211,'Tenant Analysis (Sortable)'!$D$7:$O$144,AA$1,FALSE))</f>
        <v/>
      </c>
      <c r="AB211" s="323" t="str">
        <f>IF(AA211="","",+VLOOKUP($U211,'Tenant Analysis (Sortable)'!$D$7:$O$144,AB$1,FALSE))</f>
        <v/>
      </c>
      <c r="AC211" s="325"/>
      <c r="AD211" s="323" t="str">
        <f>IF($AB211="","",+VLOOKUP($U211,'Tenant Analysis (Sortable)'!$D$7:$O$144,AD$1,FALSE))</f>
        <v/>
      </c>
      <c r="AE211" s="323" t="str">
        <f>IF($AB211="","",+VLOOKUP($U211,'Tenant Analysis (Sortable)'!$D$7:$O$144,AE$1,FALSE))</f>
        <v/>
      </c>
      <c r="AF211" s="324" t="str">
        <f>IF(AE211="","",+VLOOKUP($U211,'Tenant Analysis (Sortable)'!$D$7:$O$144,AF$1,FALSE))</f>
        <v/>
      </c>
      <c r="AG211" s="324" t="str">
        <f>IF(AF211="","",+VLOOKUP($U211,'Tenant Analysis (Sortable)'!$D$7:$O$144,AG$1,FALSE))</f>
        <v/>
      </c>
    </row>
    <row r="212" spans="1:33">
      <c r="A212" s="245" t="str">
        <f>+E205</f>
        <v>GARNET</v>
      </c>
      <c r="B212" s="244"/>
      <c r="D212" s="215" t="s">
        <v>193</v>
      </c>
      <c r="F212" s="362">
        <f t="shared" ref="F212:G214" si="44">SUMIFS(AD$7:AD$486,$T$7:$T$486,$D212,$S$7:$S$486,$A212)</f>
        <v>132850.31</v>
      </c>
      <c r="G212" s="362">
        <f t="shared" si="44"/>
        <v>111075</v>
      </c>
      <c r="H212" s="363">
        <f t="shared" ref="H212:H214" si="45">IFERROR(IF(G212=0,0,(G212-F212)/F212),0)</f>
        <v>-0.16390861263327122</v>
      </c>
      <c r="I212" s="211"/>
      <c r="J212" s="402" t="s">
        <v>881</v>
      </c>
      <c r="K212" s="401"/>
      <c r="L212" s="401"/>
      <c r="M212" s="401"/>
      <c r="R212" s="177"/>
      <c r="S212" s="216" t="str">
        <f>IFERROR(IF(T212="","",INDEX('Tenant Analysis (Sortable)'!$B$7:$B$144,MATCH('Property Snapshots'!$U212,'Tenant Analysis (Sortable)'!$D$7:$D$144,0))),"CHECK")</f>
        <v/>
      </c>
      <c r="T212" s="215" t="str">
        <f>IFERROR(IF(U212="","",INDEX('Tenant Analysis (Sortable)'!$C$7:$C$144,MATCH('Property Snapshots'!$U212,'Tenant Analysis (Sortable)'!$D$7:$D$144,0))),"CHECK")</f>
        <v/>
      </c>
      <c r="U212" s="183"/>
      <c r="V212" s="323" t="str">
        <f>IF(U212="","",+VLOOKUP($U212,'Tenant Analysis (Sortable)'!$D$7:$O$144,V$1,FALSE))</f>
        <v/>
      </c>
      <c r="W212" s="323" t="str">
        <f>IF(V212="","",+VLOOKUP($U212,'Tenant Analysis (Sortable)'!$D$7:$O$144,W$1,FALSE))</f>
        <v/>
      </c>
      <c r="X212" s="323" t="str">
        <f>IF(W212="","",+VLOOKUP($U212,'Tenant Analysis (Sortable)'!$D$7:$O$144,X$1,FALSE))</f>
        <v/>
      </c>
      <c r="Y212" s="323" t="str">
        <f>IF(X212="","",+VLOOKUP($U212,'Tenant Analysis (Sortable)'!$D$7:$O$144,Y$1,FALSE))</f>
        <v/>
      </c>
      <c r="Z212" s="323"/>
      <c r="AA212" s="324" t="str">
        <f>IF(Y212="","",+VLOOKUP($U212,'Tenant Analysis (Sortable)'!$D$7:$O$144,AA$1,FALSE))</f>
        <v/>
      </c>
      <c r="AB212" s="323" t="str">
        <f>IF(AA212="","",+VLOOKUP($U212,'Tenant Analysis (Sortable)'!$D$7:$O$144,AB$1,FALSE))</f>
        <v/>
      </c>
      <c r="AC212" s="325"/>
      <c r="AD212" s="323" t="str">
        <f>IF($AB212="","",+VLOOKUP($U212,'Tenant Analysis (Sortable)'!$D$7:$O$144,AD$1,FALSE))</f>
        <v/>
      </c>
      <c r="AE212" s="323" t="str">
        <f>IF($AB212="","",+VLOOKUP($U212,'Tenant Analysis (Sortable)'!$D$7:$O$144,AE$1,FALSE))</f>
        <v/>
      </c>
      <c r="AF212" s="324" t="str">
        <f>IF(AE212="","",+VLOOKUP($U212,'Tenant Analysis (Sortable)'!$D$7:$O$144,AF$1,FALSE))</f>
        <v/>
      </c>
      <c r="AG212" s="324" t="str">
        <f>IF(AF212="","",+VLOOKUP($U212,'Tenant Analysis (Sortable)'!$D$7:$O$144,AG$1,FALSE))</f>
        <v/>
      </c>
    </row>
    <row r="213" spans="1:33">
      <c r="A213" s="245" t="str">
        <f t="shared" ref="A213:A214" si="46">+A212</f>
        <v>GARNET</v>
      </c>
      <c r="B213" s="244"/>
      <c r="D213" s="181" t="s">
        <v>728</v>
      </c>
      <c r="F213" s="362">
        <f t="shared" si="44"/>
        <v>0</v>
      </c>
      <c r="G213" s="362">
        <f t="shared" si="44"/>
        <v>0</v>
      </c>
      <c r="H213" s="363">
        <f t="shared" si="45"/>
        <v>0</v>
      </c>
      <c r="I213" s="211"/>
      <c r="J213" s="401"/>
      <c r="K213" s="401"/>
      <c r="L213" s="401"/>
      <c r="M213" s="401"/>
      <c r="R213" s="177"/>
      <c r="S213" s="216" t="str">
        <f>IFERROR(IF(T213="","",INDEX('Tenant Analysis (Sortable)'!$B$7:$B$144,MATCH('Property Snapshots'!$U213,'Tenant Analysis (Sortable)'!$D$7:$D$144,0))),"CHECK")</f>
        <v/>
      </c>
      <c r="T213" s="215" t="str">
        <f>IFERROR(IF(U213="","",INDEX('Tenant Analysis (Sortable)'!$C$7:$C$144,MATCH('Property Snapshots'!$U213,'Tenant Analysis (Sortable)'!$D$7:$D$144,0))),"CHECK")</f>
        <v/>
      </c>
      <c r="V213" s="323" t="str">
        <f>IF(U213="","",+VLOOKUP($U213,'Tenant Analysis (Sortable)'!$D$7:$O$144,V$1,FALSE))</f>
        <v/>
      </c>
      <c r="W213" s="323" t="str">
        <f>IF(V213="","",+VLOOKUP($U213,'Tenant Analysis (Sortable)'!$D$7:$O$144,W$1,FALSE))</f>
        <v/>
      </c>
      <c r="X213" s="323" t="str">
        <f>IF(W213="","",+VLOOKUP($U213,'Tenant Analysis (Sortable)'!$D$7:$O$144,X$1,FALSE))</f>
        <v/>
      </c>
      <c r="Y213" s="323" t="str">
        <f>IF(X213="","",+VLOOKUP($U213,'Tenant Analysis (Sortable)'!$D$7:$O$144,Y$1,FALSE))</f>
        <v/>
      </c>
      <c r="Z213" s="323"/>
      <c r="AA213" s="324" t="str">
        <f>IF(Y213="","",+VLOOKUP($U213,'Tenant Analysis (Sortable)'!$D$7:$O$144,AA$1,FALSE))</f>
        <v/>
      </c>
      <c r="AB213" s="323" t="str">
        <f>IF(AA213="","",+VLOOKUP($U213,'Tenant Analysis (Sortable)'!$D$7:$O$144,AB$1,FALSE))</f>
        <v/>
      </c>
      <c r="AD213" s="323" t="str">
        <f>IF($AB213="","",+VLOOKUP($U213,'Tenant Analysis (Sortable)'!$D$7:$O$144,AD$1,FALSE))</f>
        <v/>
      </c>
      <c r="AE213" s="323" t="str">
        <f>IF($AB213="","",+VLOOKUP($U213,'Tenant Analysis (Sortable)'!$D$7:$O$144,AE$1,FALSE))</f>
        <v/>
      </c>
      <c r="AF213" s="324" t="str">
        <f>IF(AE213="","",+VLOOKUP($U213,'Tenant Analysis (Sortable)'!$D$7:$O$144,AF$1,FALSE))</f>
        <v/>
      </c>
      <c r="AG213" s="324" t="str">
        <f>IF(AF213="","",+VLOOKUP($U213,'Tenant Analysis (Sortable)'!$D$7:$O$144,AG$1,FALSE))</f>
        <v/>
      </c>
    </row>
    <row r="214" spans="1:33">
      <c r="A214" s="245" t="str">
        <f t="shared" si="46"/>
        <v>GARNET</v>
      </c>
      <c r="B214" s="244"/>
      <c r="D214" s="181" t="s">
        <v>189</v>
      </c>
      <c r="F214" s="362">
        <f t="shared" si="44"/>
        <v>11377</v>
      </c>
      <c r="G214" s="362">
        <f t="shared" si="44"/>
        <v>11528</v>
      </c>
      <c r="H214" s="363">
        <f t="shared" si="45"/>
        <v>1.3272391667399139E-2</v>
      </c>
      <c r="I214" s="211"/>
      <c r="J214" s="401"/>
      <c r="K214" s="401"/>
      <c r="L214" s="401"/>
      <c r="M214" s="401"/>
      <c r="R214" s="177"/>
      <c r="S214" s="216" t="str">
        <f>IFERROR(IF(T214="","",INDEX('Tenant Analysis (Sortable)'!$B$7:$B$144,MATCH('Property Snapshots'!$U214,'Tenant Analysis (Sortable)'!$D$7:$D$144,0))),"CHECK")</f>
        <v/>
      </c>
      <c r="T214" s="215" t="str">
        <f>IFERROR(IF(U214="","",INDEX('Tenant Analysis (Sortable)'!$C$7:$C$144,MATCH('Property Snapshots'!$U214,'Tenant Analysis (Sortable)'!$D$7:$D$144,0))),"CHECK")</f>
        <v/>
      </c>
      <c r="V214" s="323" t="str">
        <f>IF(U214="","",+VLOOKUP($U214,'Tenant Analysis (Sortable)'!$D$7:$O$144,V$1,FALSE))</f>
        <v/>
      </c>
      <c r="W214" s="323" t="str">
        <f>IF(V214="","",+VLOOKUP($U214,'Tenant Analysis (Sortable)'!$D$7:$O$144,W$1,FALSE))</f>
        <v/>
      </c>
      <c r="X214" s="323" t="str">
        <f>IF(W214="","",+VLOOKUP($U214,'Tenant Analysis (Sortable)'!$D$7:$O$144,X$1,FALSE))</f>
        <v/>
      </c>
      <c r="Y214" s="323" t="str">
        <f>IF(X214="","",+VLOOKUP($U214,'Tenant Analysis (Sortable)'!$D$7:$O$144,Y$1,FALSE))</f>
        <v/>
      </c>
      <c r="Z214" s="323"/>
      <c r="AA214" s="324" t="str">
        <f>IF(Y214="","",+VLOOKUP($U214,'Tenant Analysis (Sortable)'!$D$7:$O$144,AA$1,FALSE))</f>
        <v/>
      </c>
      <c r="AB214" s="323" t="str">
        <f>IF(AA214="","",+VLOOKUP($U214,'Tenant Analysis (Sortable)'!$D$7:$O$144,AB$1,FALSE))</f>
        <v/>
      </c>
      <c r="AD214" s="323" t="str">
        <f>IF($AB214="","",+VLOOKUP($U214,'Tenant Analysis (Sortable)'!$D$7:$O$144,AD$1,FALSE))</f>
        <v/>
      </c>
      <c r="AE214" s="323" t="str">
        <f>IF($AB214="","",+VLOOKUP($U214,'Tenant Analysis (Sortable)'!$D$7:$O$144,AE$1,FALSE))</f>
        <v/>
      </c>
      <c r="AF214" s="324" t="str">
        <f>IF(AE214="","",+VLOOKUP($U214,'Tenant Analysis (Sortable)'!$D$7:$O$144,AF$1,FALSE))</f>
        <v/>
      </c>
      <c r="AG214" s="324" t="str">
        <f>IF(AF214="","",+VLOOKUP($U214,'Tenant Analysis (Sortable)'!$D$7:$O$144,AG$1,FALSE))</f>
        <v/>
      </c>
    </row>
    <row r="215" spans="1:33">
      <c r="A215" s="245"/>
      <c r="B215" s="244"/>
      <c r="D215" s="181"/>
      <c r="F215" s="356"/>
      <c r="G215" s="356"/>
      <c r="H215" s="357"/>
      <c r="I215" s="211"/>
      <c r="J215" s="401"/>
      <c r="K215" s="401"/>
      <c r="L215" s="401"/>
      <c r="M215" s="401"/>
      <c r="R215" s="177"/>
      <c r="S215" s="216" t="str">
        <f>IFERROR(IF(T215="","",INDEX('Tenant Analysis (Sortable)'!$B$7:$B$144,MATCH('Property Snapshots'!$U215,'Tenant Analysis (Sortable)'!$D$7:$D$144,0))),"CHECK")</f>
        <v/>
      </c>
      <c r="T215" s="215" t="str">
        <f>IFERROR(IF(U215="","",INDEX('Tenant Analysis (Sortable)'!$C$7:$C$144,MATCH('Property Snapshots'!$U215,'Tenant Analysis (Sortable)'!$D$7:$D$144,0))),"CHECK")</f>
        <v/>
      </c>
      <c r="V215" s="323" t="str">
        <f>IF(U215="","",+VLOOKUP($U215,'Tenant Analysis (Sortable)'!$D$7:$O$144,V$1,FALSE))</f>
        <v/>
      </c>
      <c r="W215" s="323" t="str">
        <f>IF(V215="","",+VLOOKUP($U215,'Tenant Analysis (Sortable)'!$D$7:$O$144,W$1,FALSE))</f>
        <v/>
      </c>
      <c r="X215" s="323" t="str">
        <f>IF(W215="","",+VLOOKUP($U215,'Tenant Analysis (Sortable)'!$D$7:$O$144,X$1,FALSE))</f>
        <v/>
      </c>
      <c r="Y215" s="323" t="str">
        <f>IF(X215="","",+VLOOKUP($U215,'Tenant Analysis (Sortable)'!$D$7:$O$144,Y$1,FALSE))</f>
        <v/>
      </c>
      <c r="Z215" s="323"/>
      <c r="AA215" s="324" t="str">
        <f>IF(Y215="","",+VLOOKUP($U215,'Tenant Analysis (Sortable)'!$D$7:$O$144,AA$1,FALSE))</f>
        <v/>
      </c>
      <c r="AB215" s="323" t="str">
        <f>IF(AA215="","",+VLOOKUP($U215,'Tenant Analysis (Sortable)'!$D$7:$O$144,AB$1,FALSE))</f>
        <v/>
      </c>
      <c r="AD215" s="323" t="str">
        <f>IF($AB215="","",+VLOOKUP($U215,'Tenant Analysis (Sortable)'!$D$7:$O$144,AD$1,FALSE))</f>
        <v/>
      </c>
      <c r="AE215" s="323" t="str">
        <f>IF($AB215="","",+VLOOKUP($U215,'Tenant Analysis (Sortable)'!$D$7:$O$144,AE$1,FALSE))</f>
        <v/>
      </c>
      <c r="AF215" s="324" t="str">
        <f>IF(AE215="","",+VLOOKUP($U215,'Tenant Analysis (Sortable)'!$D$7:$O$144,AF$1,FALSE))</f>
        <v/>
      </c>
      <c r="AG215" s="324" t="str">
        <f>IF(AF215="","",+VLOOKUP($U215,'Tenant Analysis (Sortable)'!$D$7:$O$144,AG$1,FALSE))</f>
        <v/>
      </c>
    </row>
    <row r="216" spans="1:33">
      <c r="A216" s="245"/>
      <c r="B216" s="244"/>
      <c r="D216" s="181"/>
      <c r="F216" s="356"/>
      <c r="G216" s="356"/>
      <c r="H216" s="357"/>
      <c r="I216" s="211"/>
      <c r="J216" s="401"/>
      <c r="K216" s="401"/>
      <c r="L216" s="401"/>
      <c r="M216" s="401"/>
      <c r="R216" s="177"/>
      <c r="S216" s="216" t="str">
        <f>IFERROR(IF(T216="","",INDEX('Tenant Analysis (Sortable)'!$B$7:$B$144,MATCH('Property Snapshots'!$U216,'Tenant Analysis (Sortable)'!$D$7:$D$144,0))),"CHECK")</f>
        <v/>
      </c>
      <c r="T216" s="215" t="str">
        <f>IFERROR(IF(U216="","",INDEX('Tenant Analysis (Sortable)'!$C$7:$C$144,MATCH('Property Snapshots'!$U216,'Tenant Analysis (Sortable)'!$D$7:$D$144,0))),"CHECK")</f>
        <v/>
      </c>
      <c r="V216" s="323" t="str">
        <f>IF(U216="","",+VLOOKUP($U216,'Tenant Analysis (Sortable)'!$D$7:$O$144,V$1,FALSE))</f>
        <v/>
      </c>
      <c r="W216" s="323" t="str">
        <f>IF(V216="","",+VLOOKUP($U216,'Tenant Analysis (Sortable)'!$D$7:$O$144,W$1,FALSE))</f>
        <v/>
      </c>
      <c r="X216" s="323" t="str">
        <f>IF(W216="","",+VLOOKUP($U216,'Tenant Analysis (Sortable)'!$D$7:$O$144,X$1,FALSE))</f>
        <v/>
      </c>
      <c r="Y216" s="323" t="str">
        <f>IF(X216="","",+VLOOKUP($U216,'Tenant Analysis (Sortable)'!$D$7:$O$144,Y$1,FALSE))</f>
        <v/>
      </c>
      <c r="Z216" s="323"/>
      <c r="AA216" s="324" t="str">
        <f>IF(Y216="","",+VLOOKUP($U216,'Tenant Analysis (Sortable)'!$D$7:$O$144,AA$1,FALSE))</f>
        <v/>
      </c>
      <c r="AB216" s="323" t="str">
        <f>IF(AA216="","",+VLOOKUP($U216,'Tenant Analysis (Sortable)'!$D$7:$O$144,AB$1,FALSE))</f>
        <v/>
      </c>
      <c r="AD216" s="323" t="str">
        <f>IF($AB216="","",+VLOOKUP($U216,'Tenant Analysis (Sortable)'!$D$7:$O$144,AD$1,FALSE))</f>
        <v/>
      </c>
      <c r="AE216" s="323" t="str">
        <f>IF($AB216="","",+VLOOKUP($U216,'Tenant Analysis (Sortable)'!$D$7:$O$144,AE$1,FALSE))</f>
        <v/>
      </c>
      <c r="AF216" s="324" t="str">
        <f>IF(AE216="","",+VLOOKUP($U216,'Tenant Analysis (Sortable)'!$D$7:$O$144,AF$1,FALSE))</f>
        <v/>
      </c>
      <c r="AG216" s="324" t="str">
        <f>IF(AF216="","",+VLOOKUP($U216,'Tenant Analysis (Sortable)'!$D$7:$O$144,AG$1,FALSE))</f>
        <v/>
      </c>
    </row>
    <row r="217" spans="1:33">
      <c r="A217" s="245"/>
      <c r="B217" s="244"/>
      <c r="D217" s="181"/>
      <c r="F217" s="356"/>
      <c r="G217" s="356"/>
      <c r="H217" s="357"/>
      <c r="I217" s="211"/>
      <c r="J217" s="401"/>
      <c r="K217" s="401"/>
      <c r="L217" s="401"/>
      <c r="M217" s="401"/>
      <c r="R217" s="177"/>
      <c r="S217" s="216" t="str">
        <f>IFERROR(IF(T217="","",INDEX('Tenant Analysis (Sortable)'!$B$7:$B$144,MATCH('Property Snapshots'!$U217,'Tenant Analysis (Sortable)'!$D$7:$D$144,0))),"CHECK")</f>
        <v/>
      </c>
      <c r="T217" s="215" t="str">
        <f>IFERROR(IF(U217="","",INDEX('Tenant Analysis (Sortable)'!$C$7:$C$144,MATCH('Property Snapshots'!$U217,'Tenant Analysis (Sortable)'!$D$7:$D$144,0))),"CHECK")</f>
        <v/>
      </c>
      <c r="V217" s="323" t="str">
        <f>IF(U217="","",+VLOOKUP($U217,'Tenant Analysis (Sortable)'!$D$7:$O$144,V$1,FALSE))</f>
        <v/>
      </c>
      <c r="W217" s="323" t="str">
        <f>IF(V217="","",+VLOOKUP($U217,'Tenant Analysis (Sortable)'!$D$7:$O$144,W$1,FALSE))</f>
        <v/>
      </c>
      <c r="X217" s="323" t="str">
        <f>IF(W217="","",+VLOOKUP($U217,'Tenant Analysis (Sortable)'!$D$7:$O$144,X$1,FALSE))</f>
        <v/>
      </c>
      <c r="Y217" s="323" t="str">
        <f>IF(X217="","",+VLOOKUP($U217,'Tenant Analysis (Sortable)'!$D$7:$O$144,Y$1,FALSE))</f>
        <v/>
      </c>
      <c r="Z217" s="323"/>
      <c r="AA217" s="324" t="str">
        <f>IF(Y217="","",+VLOOKUP($U217,'Tenant Analysis (Sortable)'!$D$7:$O$144,AA$1,FALSE))</f>
        <v/>
      </c>
      <c r="AB217" s="323" t="str">
        <f>IF(AA217="","",+VLOOKUP($U217,'Tenant Analysis (Sortable)'!$D$7:$O$144,AB$1,FALSE))</f>
        <v/>
      </c>
      <c r="AD217" s="323" t="str">
        <f>IF($AB217="","",+VLOOKUP($U217,'Tenant Analysis (Sortable)'!$D$7:$O$144,AD$1,FALSE))</f>
        <v/>
      </c>
      <c r="AE217" s="323" t="str">
        <f>IF($AB217="","",+VLOOKUP($U217,'Tenant Analysis (Sortable)'!$D$7:$O$144,AE$1,FALSE))</f>
        <v/>
      </c>
      <c r="AF217" s="324" t="str">
        <f>IF(AE217="","",+VLOOKUP($U217,'Tenant Analysis (Sortable)'!$D$7:$O$144,AF$1,FALSE))</f>
        <v/>
      </c>
      <c r="AG217" s="324" t="str">
        <f>IF(AF217="","",+VLOOKUP($U217,'Tenant Analysis (Sortable)'!$D$7:$O$144,AG$1,FALSE))</f>
        <v/>
      </c>
    </row>
    <row r="218" spans="1:33">
      <c r="A218" s="245"/>
      <c r="B218" s="244"/>
      <c r="D218" s="181"/>
      <c r="F218" s="356"/>
      <c r="G218" s="356"/>
      <c r="H218" s="357"/>
      <c r="I218" s="211"/>
      <c r="J218" s="401"/>
      <c r="K218" s="401"/>
      <c r="L218" s="401"/>
      <c r="M218" s="401"/>
      <c r="R218" s="177"/>
      <c r="S218" s="216" t="str">
        <f>IFERROR(IF(T218="","",INDEX('Tenant Analysis (Sortable)'!$B$7:$B$144,MATCH('Property Snapshots'!$U218,'Tenant Analysis (Sortable)'!$D$7:$D$144,0))),"CHECK")</f>
        <v/>
      </c>
      <c r="T218" s="215" t="str">
        <f>IFERROR(IF(U218="","",INDEX('Tenant Analysis (Sortable)'!$C$7:$C$144,MATCH('Property Snapshots'!$U218,'Tenant Analysis (Sortable)'!$D$7:$D$144,0))),"CHECK")</f>
        <v/>
      </c>
      <c r="V218" s="323" t="str">
        <f>IF(U218="","",+VLOOKUP($U218,'Tenant Analysis (Sortable)'!$D$7:$O$144,V$1,FALSE))</f>
        <v/>
      </c>
      <c r="W218" s="323" t="str">
        <f>IF(V218="","",+VLOOKUP($U218,'Tenant Analysis (Sortable)'!$D$7:$O$144,W$1,FALSE))</f>
        <v/>
      </c>
      <c r="X218" s="323" t="str">
        <f>IF(W218="","",+VLOOKUP($U218,'Tenant Analysis (Sortable)'!$D$7:$O$144,X$1,FALSE))</f>
        <v/>
      </c>
      <c r="Y218" s="323" t="str">
        <f>IF(X218="","",+VLOOKUP($U218,'Tenant Analysis (Sortable)'!$D$7:$O$144,Y$1,FALSE))</f>
        <v/>
      </c>
      <c r="Z218" s="323"/>
      <c r="AA218" s="324" t="str">
        <f>IF(Y218="","",+VLOOKUP($U218,'Tenant Analysis (Sortable)'!$D$7:$O$144,AA$1,FALSE))</f>
        <v/>
      </c>
      <c r="AB218" s="323" t="str">
        <f>IF(AA218="","",+VLOOKUP($U218,'Tenant Analysis (Sortable)'!$D$7:$O$144,AB$1,FALSE))</f>
        <v/>
      </c>
      <c r="AD218" s="323" t="str">
        <f>IF($AB218="","",+VLOOKUP($U218,'Tenant Analysis (Sortable)'!$D$7:$O$144,AD$1,FALSE))</f>
        <v/>
      </c>
      <c r="AE218" s="323" t="str">
        <f>IF($AB218="","",+VLOOKUP($U218,'Tenant Analysis (Sortable)'!$D$7:$O$144,AE$1,FALSE))</f>
        <v/>
      </c>
      <c r="AF218" s="324" t="str">
        <f>IF(AE218="","",+VLOOKUP($U218,'Tenant Analysis (Sortable)'!$D$7:$O$144,AF$1,FALSE))</f>
        <v/>
      </c>
      <c r="AG218" s="324" t="str">
        <f>IF(AF218="","",+VLOOKUP($U218,'Tenant Analysis (Sortable)'!$D$7:$O$144,AG$1,FALSE))</f>
        <v/>
      </c>
    </row>
    <row r="219" spans="1:33">
      <c r="A219" s="245"/>
      <c r="B219" s="244"/>
      <c r="D219" s="170"/>
      <c r="F219" s="356"/>
      <c r="G219" s="356"/>
      <c r="H219" s="357"/>
      <c r="I219" s="211"/>
      <c r="J219" s="401"/>
      <c r="K219" s="401"/>
      <c r="L219" s="401"/>
      <c r="M219" s="401"/>
      <c r="S219" s="216" t="str">
        <f>IFERROR(IF(T219="","",INDEX('Tenant Analysis (Sortable)'!$B$7:$B$144,MATCH('Property Snapshots'!$U219,'Tenant Analysis (Sortable)'!$D$7:$D$144,0))),"CHECK")</f>
        <v/>
      </c>
      <c r="T219" s="215" t="str">
        <f>IFERROR(IF(U219="","",INDEX('Tenant Analysis (Sortable)'!$C$7:$C$144,MATCH('Property Snapshots'!$U219,'Tenant Analysis (Sortable)'!$D$7:$D$144,0))),"CHECK")</f>
        <v/>
      </c>
      <c r="V219" s="323" t="str">
        <f>IF(U219="","",+VLOOKUP($U219,'Tenant Analysis (Sortable)'!$D$7:$O$144,V$1,FALSE))</f>
        <v/>
      </c>
      <c r="W219" s="323" t="str">
        <f>IF(V219="","",+VLOOKUP($U219,'Tenant Analysis (Sortable)'!$D$7:$O$144,W$1,FALSE))</f>
        <v/>
      </c>
      <c r="X219" s="323" t="str">
        <f>IF(W219="","",+VLOOKUP($U219,'Tenant Analysis (Sortable)'!$D$7:$O$144,X$1,FALSE))</f>
        <v/>
      </c>
      <c r="Y219" s="323" t="str">
        <f>IF(X219="","",+VLOOKUP($U219,'Tenant Analysis (Sortable)'!$D$7:$O$144,Y$1,FALSE))</f>
        <v/>
      </c>
      <c r="Z219" s="323"/>
      <c r="AA219" s="324" t="str">
        <f>IF(Y219="","",+VLOOKUP($U219,'Tenant Analysis (Sortable)'!$D$7:$O$144,AA$1,FALSE))</f>
        <v/>
      </c>
      <c r="AB219" s="323" t="str">
        <f>IF(AA219="","",+VLOOKUP($U219,'Tenant Analysis (Sortable)'!$D$7:$O$144,AB$1,FALSE))</f>
        <v/>
      </c>
      <c r="AD219" s="323" t="str">
        <f>IF($AB219="","",+VLOOKUP($U219,'Tenant Analysis (Sortable)'!$D$7:$O$144,AD$1,FALSE))</f>
        <v/>
      </c>
      <c r="AE219" s="323" t="str">
        <f>IF($AB219="","",+VLOOKUP($U219,'Tenant Analysis (Sortable)'!$D$7:$O$144,AE$1,FALSE))</f>
        <v/>
      </c>
      <c r="AF219" s="324" t="str">
        <f>IF(AE219="","",+VLOOKUP($U219,'Tenant Analysis (Sortable)'!$D$7:$O$144,AF$1,FALSE))</f>
        <v/>
      </c>
      <c r="AG219" s="324" t="str">
        <f>IF(AF219="","",+VLOOKUP($U219,'Tenant Analysis (Sortable)'!$D$7:$O$144,AG$1,FALSE))</f>
        <v/>
      </c>
    </row>
    <row r="220" spans="1:33">
      <c r="A220" s="245"/>
      <c r="B220" s="244"/>
      <c r="D220" s="170"/>
      <c r="E220" s="170"/>
      <c r="F220" s="356"/>
      <c r="G220" s="356"/>
      <c r="H220" s="357"/>
      <c r="I220" s="211"/>
      <c r="J220" s="401"/>
      <c r="K220" s="401"/>
      <c r="L220" s="401"/>
      <c r="M220" s="401"/>
      <c r="S220" s="216" t="str">
        <f>IFERROR(IF(T220="","",INDEX('Tenant Analysis (Sortable)'!$B$7:$B$144,MATCH('Property Snapshots'!$U220,'Tenant Analysis (Sortable)'!$D$7:$D$144,0))),"CHECK")</f>
        <v/>
      </c>
      <c r="T220" s="215" t="str">
        <f>IFERROR(IF(U220="","",INDEX('Tenant Analysis (Sortable)'!$C$7:$C$144,MATCH('Property Snapshots'!$U220,'Tenant Analysis (Sortable)'!$D$7:$D$144,0))),"CHECK")</f>
        <v/>
      </c>
      <c r="V220" s="323" t="str">
        <f>IF(U220="","",+VLOOKUP($U220,'Tenant Analysis (Sortable)'!$D$7:$O$144,V$1,FALSE))</f>
        <v/>
      </c>
      <c r="W220" s="323" t="str">
        <f>IF(V220="","",+VLOOKUP($U220,'Tenant Analysis (Sortable)'!$D$7:$O$144,W$1,FALSE))</f>
        <v/>
      </c>
      <c r="X220" s="323" t="str">
        <f>IF(W220="","",+VLOOKUP($U220,'Tenant Analysis (Sortable)'!$D$7:$O$144,X$1,FALSE))</f>
        <v/>
      </c>
      <c r="Y220" s="323" t="str">
        <f>IF(X220="","",+VLOOKUP($U220,'Tenant Analysis (Sortable)'!$D$7:$O$144,Y$1,FALSE))</f>
        <v/>
      </c>
      <c r="Z220" s="323"/>
      <c r="AA220" s="324" t="str">
        <f>IF(Y220="","",+VLOOKUP($U220,'Tenant Analysis (Sortable)'!$D$7:$O$144,AA$1,FALSE))</f>
        <v/>
      </c>
      <c r="AB220" s="323" t="str">
        <f>IF(AA220="","",+VLOOKUP($U220,'Tenant Analysis (Sortable)'!$D$7:$O$144,AB$1,FALSE))</f>
        <v/>
      </c>
      <c r="AD220" s="323" t="str">
        <f>IF($AB220="","",+VLOOKUP($U220,'Tenant Analysis (Sortable)'!$D$7:$O$144,AD$1,FALSE))</f>
        <v/>
      </c>
      <c r="AE220" s="323" t="str">
        <f>IF($AB220="","",+VLOOKUP($U220,'Tenant Analysis (Sortable)'!$D$7:$O$144,AE$1,FALSE))</f>
        <v/>
      </c>
      <c r="AF220" s="324" t="str">
        <f>IF(AE220="","",+VLOOKUP($U220,'Tenant Analysis (Sortable)'!$D$7:$O$144,AF$1,FALSE))</f>
        <v/>
      </c>
      <c r="AG220" s="324" t="str">
        <f>IF(AF220="","",+VLOOKUP($U220,'Tenant Analysis (Sortable)'!$D$7:$O$144,AG$1,FALSE))</f>
        <v/>
      </c>
    </row>
    <row r="221" spans="1:33">
      <c r="A221" s="245"/>
      <c r="B221" s="244"/>
      <c r="D221" s="170"/>
      <c r="E221" s="170"/>
      <c r="F221" s="356"/>
      <c r="G221" s="356"/>
      <c r="H221" s="357"/>
      <c r="I221" s="211"/>
      <c r="J221" s="401"/>
      <c r="K221" s="401"/>
      <c r="L221" s="401"/>
      <c r="M221" s="401"/>
      <c r="S221" s="216" t="str">
        <f>IFERROR(IF(T221="","",INDEX('Tenant Analysis (Sortable)'!$B$7:$B$144,MATCH('Property Snapshots'!$U221,'Tenant Analysis (Sortable)'!$D$7:$D$144,0))),"CHECK")</f>
        <v/>
      </c>
      <c r="T221" s="215" t="str">
        <f>IFERROR(IF(U221="","",INDEX('Tenant Analysis (Sortable)'!$C$7:$C$144,MATCH('Property Snapshots'!$U221,'Tenant Analysis (Sortable)'!$D$7:$D$144,0))),"CHECK")</f>
        <v/>
      </c>
      <c r="V221" s="323" t="str">
        <f>IF(U221="","",+VLOOKUP($U221,'Tenant Analysis (Sortable)'!$D$7:$O$144,V$1,FALSE))</f>
        <v/>
      </c>
      <c r="W221" s="323" t="str">
        <f>IF(V221="","",+VLOOKUP($U221,'Tenant Analysis (Sortable)'!$D$7:$O$144,W$1,FALSE))</f>
        <v/>
      </c>
      <c r="X221" s="323" t="str">
        <f>IF(W221="","",+VLOOKUP($U221,'Tenant Analysis (Sortable)'!$D$7:$O$144,X$1,FALSE))</f>
        <v/>
      </c>
      <c r="Y221" s="323" t="str">
        <f>IF(X221="","",+VLOOKUP($U221,'Tenant Analysis (Sortable)'!$D$7:$O$144,Y$1,FALSE))</f>
        <v/>
      </c>
      <c r="Z221" s="323"/>
      <c r="AA221" s="324" t="str">
        <f>IF(Y221="","",+VLOOKUP($U221,'Tenant Analysis (Sortable)'!$D$7:$O$144,AA$1,FALSE))</f>
        <v/>
      </c>
      <c r="AB221" s="323" t="str">
        <f>IF(AA221="","",+VLOOKUP($U221,'Tenant Analysis (Sortable)'!$D$7:$O$144,AB$1,FALSE))</f>
        <v/>
      </c>
      <c r="AD221" s="323" t="str">
        <f>IF($AB221="","",+VLOOKUP($U221,'Tenant Analysis (Sortable)'!$D$7:$O$144,AD$1,FALSE))</f>
        <v/>
      </c>
      <c r="AE221" s="323" t="str">
        <f>IF($AB221="","",+VLOOKUP($U221,'Tenant Analysis (Sortable)'!$D$7:$O$144,AE$1,FALSE))</f>
        <v/>
      </c>
      <c r="AF221" s="324" t="str">
        <f>IF(AE221="","",+VLOOKUP($U221,'Tenant Analysis (Sortable)'!$D$7:$O$144,AF$1,FALSE))</f>
        <v/>
      </c>
      <c r="AG221" s="324" t="str">
        <f>IF(AF221="","",+VLOOKUP($U221,'Tenant Analysis (Sortable)'!$D$7:$O$144,AG$1,FALSE))</f>
        <v/>
      </c>
    </row>
    <row r="222" spans="1:33">
      <c r="A222" s="245"/>
      <c r="B222" s="244"/>
      <c r="C222" s="208"/>
      <c r="D222" s="344" t="str">
        <f>"Top 3 tenants w/significant changes ("&amp;TEXT($AD$5,"")&amp;TEXT($AD$3," yyyy")&amp; " vs. "&amp;TEXT($AE$5,"")&amp;TEXT($AE$3," yyyy)")</f>
        <v>Top 3 tenants w/significant changes (Q1 2020 vs. Q1 2021)</v>
      </c>
      <c r="E222" s="227"/>
      <c r="F222" s="350"/>
      <c r="G222" s="350"/>
      <c r="H222" s="351"/>
      <c r="I222" s="227"/>
      <c r="J222" s="227"/>
      <c r="K222" s="227"/>
      <c r="L222" s="319"/>
      <c r="M222" s="319"/>
      <c r="N222" s="170"/>
      <c r="O222" s="170"/>
      <c r="P222" s="170"/>
      <c r="Q222" s="170"/>
      <c r="R222" s="213"/>
      <c r="S222" s="216" t="str">
        <f>IFERROR(IF(T222="","",INDEX('Tenant Analysis (Sortable)'!$B$7:$B$144,MATCH('Property Snapshots'!$U222,'Tenant Analysis (Sortable)'!$D$7:$D$144,0))),"CHECK")</f>
        <v/>
      </c>
      <c r="T222" s="215" t="str">
        <f>IFERROR(IF(U222="","",INDEX('Tenant Analysis (Sortable)'!$C$7:$C$144,MATCH('Property Snapshots'!$U222,'Tenant Analysis (Sortable)'!$D$7:$D$144,0))),"CHECK")</f>
        <v/>
      </c>
      <c r="V222" s="323" t="str">
        <f>IF(U222="","",+VLOOKUP($U222,'Tenant Analysis (Sortable)'!$D$7:$O$144,V$1,FALSE))</f>
        <v/>
      </c>
      <c r="W222" s="323" t="str">
        <f>IF(V222="","",+VLOOKUP($U222,'Tenant Analysis (Sortable)'!$D$7:$O$144,W$1,FALSE))</f>
        <v/>
      </c>
      <c r="X222" s="323" t="str">
        <f>IF(W222="","",+VLOOKUP($U222,'Tenant Analysis (Sortable)'!$D$7:$O$144,X$1,FALSE))</f>
        <v/>
      </c>
      <c r="Y222" s="323" t="str">
        <f>IF(X222="","",+VLOOKUP($U222,'Tenant Analysis (Sortable)'!$D$7:$O$144,Y$1,FALSE))</f>
        <v/>
      </c>
      <c r="Z222" s="323" t="str">
        <f>IF(Y222="","",+VLOOKUP($U222,'Tenant Analysis (Sortable)'!$D$7:$O$144,Z$1,FALSE))</f>
        <v/>
      </c>
      <c r="AA222" s="324" t="str">
        <f>IF(Y222="","",+VLOOKUP($U222,'Tenant Analysis (Sortable)'!$D$7:$O$144,AA$1,FALSE))</f>
        <v/>
      </c>
      <c r="AB222" s="323" t="str">
        <f>IF(AA222="","",+VLOOKUP($U222,'Tenant Analysis (Sortable)'!$D$7:$O$144,AB$1,FALSE))</f>
        <v/>
      </c>
      <c r="AC222" s="342"/>
      <c r="AD222" s="323" t="str">
        <f>IF($AB222="","",+VLOOKUP($U222,'Tenant Analysis (Sortable)'!$D$7:$O$144,AD$1,FALSE))</f>
        <v/>
      </c>
      <c r="AE222" s="323" t="str">
        <f>IF($AB222="","",+VLOOKUP($U222,'Tenant Analysis (Sortable)'!$D$7:$O$144,AE$1,FALSE))</f>
        <v/>
      </c>
      <c r="AF222" s="324" t="str">
        <f>IF(AE222="","",+VLOOKUP($U222,'Tenant Analysis (Sortable)'!$D$7:$O$144,AF$1,FALSE))</f>
        <v/>
      </c>
      <c r="AG222" s="323" t="str">
        <f>+IF(AF222="","",+VLOOKUP($U222,'Tenant Analysis (Sortable)'!$D$7:$P$144,AG$1,FALSE))</f>
        <v/>
      </c>
    </row>
    <row r="223" spans="1:33">
      <c r="A223" s="245"/>
      <c r="B223" s="244"/>
      <c r="D223" s="320"/>
      <c r="E223" s="317"/>
      <c r="F223" s="365">
        <f>+$AD$3</f>
        <v>43921</v>
      </c>
      <c r="G223" s="365">
        <f>+$AE$3</f>
        <v>44286</v>
      </c>
      <c r="H223" s="320"/>
      <c r="I223" s="317"/>
      <c r="J223" s="317"/>
      <c r="K223" s="317"/>
      <c r="L223" s="317"/>
      <c r="M223" s="317"/>
      <c r="N223" s="170"/>
      <c r="O223" s="170"/>
      <c r="P223" s="170"/>
      <c r="Q223" s="170"/>
      <c r="R223" s="213"/>
      <c r="S223" s="216" t="str">
        <f>IFERROR(IF(T223="","",INDEX('Tenant Analysis (Sortable)'!$B$7:$B$144,MATCH('Property Snapshots'!$U223,'Tenant Analysis (Sortable)'!$D$7:$D$144,0))),"CHECK")</f>
        <v/>
      </c>
      <c r="T223" s="215" t="str">
        <f>IFERROR(IF(U223="","",INDEX('Tenant Analysis (Sortable)'!$C$7:$C$144,MATCH('Property Snapshots'!$U223,'Tenant Analysis (Sortable)'!$D$7:$D$144,0))),"CHECK")</f>
        <v/>
      </c>
      <c r="V223" s="323" t="str">
        <f>IF(U223="","",+VLOOKUP($U223,'Tenant Analysis (Sortable)'!$D$7:$O$144,V$1,FALSE))</f>
        <v/>
      </c>
      <c r="W223" s="323" t="str">
        <f>IF(V223="","",+VLOOKUP($U223,'Tenant Analysis (Sortable)'!$D$7:$O$144,W$1,FALSE))</f>
        <v/>
      </c>
      <c r="X223" s="323" t="str">
        <f>IF(W223="","",+VLOOKUP($U223,'Tenant Analysis (Sortable)'!$D$7:$O$144,X$1,FALSE))</f>
        <v/>
      </c>
      <c r="Y223" s="323" t="str">
        <f>IF(X223="","",+VLOOKUP($U223,'Tenant Analysis (Sortable)'!$D$7:$O$144,Y$1,FALSE))</f>
        <v/>
      </c>
      <c r="Z223" s="323" t="str">
        <f>IF(Y223="","",+VLOOKUP($U223,'Tenant Analysis (Sortable)'!$D$7:$O$144,Z$1,FALSE))</f>
        <v/>
      </c>
      <c r="AA223" s="324" t="str">
        <f>IF(Y223="","",+VLOOKUP($U223,'Tenant Analysis (Sortable)'!$D$7:$O$144,AA$1,FALSE))</f>
        <v/>
      </c>
      <c r="AB223" s="323" t="str">
        <f>IF(AA223="","",+VLOOKUP($U223,'Tenant Analysis (Sortable)'!$D$7:$O$144,AB$1,FALSE))</f>
        <v/>
      </c>
      <c r="AC223" s="342"/>
      <c r="AD223" s="323" t="str">
        <f>IF($AB223="","",+VLOOKUP($U223,'Tenant Analysis (Sortable)'!$D$7:$O$144,AD$1,FALSE))</f>
        <v/>
      </c>
      <c r="AE223" s="323" t="str">
        <f>IF($AB223="","",+VLOOKUP($U223,'Tenant Analysis (Sortable)'!$D$7:$O$144,AE$1,FALSE))</f>
        <v/>
      </c>
      <c r="AF223" s="324" t="str">
        <f>IF(AE223="","",+VLOOKUP($U223,'Tenant Analysis (Sortable)'!$D$7:$O$144,AF$1,FALSE))</f>
        <v/>
      </c>
      <c r="AG223" s="323" t="str">
        <f>+IF(AF223="","",+VLOOKUP($U223,'Tenant Analysis (Sortable)'!$D$7:$P$144,AG$1,FALSE))</f>
        <v/>
      </c>
    </row>
    <row r="224" spans="1:33">
      <c r="A224" s="245"/>
      <c r="B224" s="244"/>
      <c r="D224" s="317"/>
      <c r="E224" s="317"/>
      <c r="F224" s="366">
        <f>+F210</f>
        <v>2020</v>
      </c>
      <c r="G224" s="366">
        <f>+G210</f>
        <v>2021</v>
      </c>
      <c r="H224" s="320" t="s">
        <v>785</v>
      </c>
      <c r="I224" s="317"/>
      <c r="J224" s="317"/>
      <c r="K224" s="317"/>
      <c r="L224" s="317"/>
      <c r="M224" s="317"/>
      <c r="N224" s="170"/>
      <c r="O224" s="170"/>
      <c r="P224" s="170"/>
      <c r="Q224" s="170"/>
      <c r="R224" s="213"/>
      <c r="S224" s="216" t="str">
        <f>IFERROR(IF(T224="","",INDEX('Tenant Analysis (Sortable)'!$B$7:$B$144,MATCH('Property Snapshots'!$U224,'Tenant Analysis (Sortable)'!$D$7:$D$144,0))),"CHECK")</f>
        <v/>
      </c>
      <c r="T224" s="215" t="str">
        <f>IFERROR(IF(U224="","",INDEX('Tenant Analysis (Sortable)'!$C$7:$C$144,MATCH('Property Snapshots'!$U224,'Tenant Analysis (Sortable)'!$D$7:$D$144,0))),"CHECK")</f>
        <v/>
      </c>
      <c r="V224" s="323" t="str">
        <f>IF(U224="","",+VLOOKUP($U224,'Tenant Analysis (Sortable)'!$D$7:$O$144,V$1,FALSE))</f>
        <v/>
      </c>
      <c r="W224" s="323" t="str">
        <f>IF(V224="","",+VLOOKUP($U224,'Tenant Analysis (Sortable)'!$D$7:$O$144,W$1,FALSE))</f>
        <v/>
      </c>
      <c r="X224" s="323" t="str">
        <f>IF(W224="","",+VLOOKUP($U224,'Tenant Analysis (Sortable)'!$D$7:$O$144,X$1,FALSE))</f>
        <v/>
      </c>
      <c r="Y224" s="323" t="str">
        <f>IF(X224="","",+VLOOKUP($U224,'Tenant Analysis (Sortable)'!$D$7:$O$144,Y$1,FALSE))</f>
        <v/>
      </c>
      <c r="Z224" s="323" t="str">
        <f>IF(Y224="","",+VLOOKUP($U224,'Tenant Analysis (Sortable)'!$D$7:$O$144,Z$1,FALSE))</f>
        <v/>
      </c>
      <c r="AA224" s="324" t="str">
        <f>IF(Y224="","",+VLOOKUP($U224,'Tenant Analysis (Sortable)'!$D$7:$O$144,AA$1,FALSE))</f>
        <v/>
      </c>
      <c r="AB224" s="323" t="str">
        <f>IF(AA224="","",+VLOOKUP($U224,'Tenant Analysis (Sortable)'!$D$7:$O$144,AB$1,FALSE))</f>
        <v/>
      </c>
      <c r="AC224" s="342"/>
      <c r="AD224" s="323" t="str">
        <f>IF($AB224="","",+VLOOKUP($U224,'Tenant Analysis (Sortable)'!$D$7:$O$144,AD$1,FALSE))</f>
        <v/>
      </c>
      <c r="AE224" s="323" t="str">
        <f>IF($AB224="","",+VLOOKUP($U224,'Tenant Analysis (Sortable)'!$D$7:$O$144,AE$1,FALSE))</f>
        <v/>
      </c>
      <c r="AF224" s="324" t="str">
        <f>IF(AE224="","",+VLOOKUP($U224,'Tenant Analysis (Sortable)'!$D$7:$O$144,AF$1,FALSE))</f>
        <v/>
      </c>
      <c r="AG224" s="323" t="str">
        <f>+IF(AF224="","",+VLOOKUP($U224,'Tenant Analysis (Sortable)'!$D$7:$P$144,AG$1,FALSE))</f>
        <v/>
      </c>
    </row>
    <row r="225" spans="1:33">
      <c r="A225" s="245"/>
      <c r="B225" s="244"/>
      <c r="D225" s="200"/>
      <c r="E225" s="200"/>
      <c r="F225" s="367" t="str">
        <f>+F211</f>
        <v>Q1</v>
      </c>
      <c r="G225" s="367" t="str">
        <f>+G211</f>
        <v>Q1</v>
      </c>
      <c r="H225" s="368"/>
      <c r="I225" s="200"/>
      <c r="J225" s="200"/>
      <c r="K225" s="317"/>
      <c r="L225" s="317"/>
      <c r="M225" s="317"/>
      <c r="N225" s="170"/>
      <c r="O225" s="170"/>
      <c r="P225" s="170"/>
      <c r="Q225" s="170"/>
      <c r="R225" s="213"/>
      <c r="S225" s="216" t="str">
        <f>IFERROR(IF(T225="","",INDEX('Tenant Analysis (Sortable)'!$B$7:$B$144,MATCH('Property Snapshots'!$U225,'Tenant Analysis (Sortable)'!$D$7:$D$144,0))),"CHECK")</f>
        <v/>
      </c>
      <c r="T225" s="215" t="str">
        <f>IFERROR(IF(U225="","",INDEX('Tenant Analysis (Sortable)'!$C$7:$C$144,MATCH('Property Snapshots'!$U225,'Tenant Analysis (Sortable)'!$D$7:$D$144,0))),"CHECK")</f>
        <v/>
      </c>
      <c r="V225" s="323" t="str">
        <f>IF(U225="","",+VLOOKUP($U225,'Tenant Analysis (Sortable)'!$D$7:$O$144,V$1,FALSE))</f>
        <v/>
      </c>
      <c r="W225" s="323" t="str">
        <f>IF(V225="","",+VLOOKUP($U225,'Tenant Analysis (Sortable)'!$D$7:$O$144,W$1,FALSE))</f>
        <v/>
      </c>
      <c r="X225" s="323" t="str">
        <f>IF(W225="","",+VLOOKUP($U225,'Tenant Analysis (Sortable)'!$D$7:$O$144,X$1,FALSE))</f>
        <v/>
      </c>
      <c r="Y225" s="323" t="str">
        <f>IF(X225="","",+VLOOKUP($U225,'Tenant Analysis (Sortable)'!$D$7:$O$144,Y$1,FALSE))</f>
        <v/>
      </c>
      <c r="Z225" s="323" t="str">
        <f>IF(Y225="","",+VLOOKUP($U225,'Tenant Analysis (Sortable)'!$D$7:$O$144,Z$1,FALSE))</f>
        <v/>
      </c>
      <c r="AA225" s="324" t="str">
        <f>IF(Y225="","",+VLOOKUP($U225,'Tenant Analysis (Sortable)'!$D$7:$O$144,AA$1,FALSE))</f>
        <v/>
      </c>
      <c r="AB225" s="323" t="str">
        <f>IF(AA225="","",+VLOOKUP($U225,'Tenant Analysis (Sortable)'!$D$7:$O$144,AB$1,FALSE))</f>
        <v/>
      </c>
      <c r="AC225" s="342"/>
      <c r="AD225" s="323" t="str">
        <f>IF($AB225="","",+VLOOKUP($U225,'Tenant Analysis (Sortable)'!$D$7:$O$144,AD$1,FALSE))</f>
        <v/>
      </c>
      <c r="AE225" s="323" t="str">
        <f>IF($AB225="","",+VLOOKUP($U225,'Tenant Analysis (Sortable)'!$D$7:$O$144,AE$1,FALSE))</f>
        <v/>
      </c>
      <c r="AF225" s="324" t="str">
        <f>IF(AE225="","",+VLOOKUP($U225,'Tenant Analysis (Sortable)'!$D$7:$O$144,AF$1,FALSE))</f>
        <v/>
      </c>
      <c r="AG225" s="323" t="str">
        <f>+IF(AF225="","",+VLOOKUP($U225,'Tenant Analysis (Sortable)'!$D$7:$P$144,AG$1,FALSE))</f>
        <v/>
      </c>
    </row>
    <row r="226" spans="1:33">
      <c r="A226" s="245" t="str">
        <f>+E205</f>
        <v>GARNET</v>
      </c>
      <c r="B226" s="244">
        <v>1</v>
      </c>
      <c r="D226" s="171" t="str" cm="1">
        <f t="array" ref="D226">+IFERROR(INDEX($U$7:$U$486,MATCH($A226&amp;$B226,$S$7:$S$486&amp;$AG$7:$AG$486,0)),"")</f>
        <v>Cali Banh Mi, Inc (t0107791)</v>
      </c>
      <c r="F226" s="369">
        <f t="shared" ref="F226:G228" si="47">+IFERROR(IF($D226="","",INDEX($S$3:$AG$486,MATCH($D226,$U$3:$U$486,0),MATCH(F$25,$S$3:$AG$3,0))),"CHECK")</f>
        <v>132850.31</v>
      </c>
      <c r="G226" s="369">
        <f t="shared" si="47"/>
        <v>111075</v>
      </c>
      <c r="H226" s="380">
        <f>IFERROR(IF(G226=0,0,(G226-F226)/F226),"")</f>
        <v>-0.16390861263327122</v>
      </c>
      <c r="I226" s="211"/>
      <c r="J226" s="400"/>
      <c r="K226" s="401"/>
      <c r="L226" s="401"/>
      <c r="M226" s="401"/>
      <c r="N226" s="170"/>
      <c r="O226" s="170"/>
      <c r="P226" s="170"/>
      <c r="Q226" s="170"/>
      <c r="R226" s="213"/>
      <c r="S226" s="216" t="str">
        <f>IFERROR(IF(T226="","",INDEX('Tenant Analysis (Sortable)'!$B$7:$B$144,MATCH('Property Snapshots'!$U226,'Tenant Analysis (Sortable)'!$D$7:$D$144,0))),"CHECK")</f>
        <v/>
      </c>
      <c r="T226" s="215" t="str">
        <f>IFERROR(IF(U226="","",INDEX('Tenant Analysis (Sortable)'!$C$7:$C$144,MATCH('Property Snapshots'!$U226,'Tenant Analysis (Sortable)'!$D$7:$D$144,0))),"CHECK")</f>
        <v/>
      </c>
      <c r="V226" s="323" t="str">
        <f>IF(U226="","",+VLOOKUP($U226,'Tenant Analysis (Sortable)'!$D$7:$O$144,V$1,FALSE))</f>
        <v/>
      </c>
      <c r="W226" s="323" t="str">
        <f>IF(V226="","",+VLOOKUP($U226,'Tenant Analysis (Sortable)'!$D$7:$O$144,W$1,FALSE))</f>
        <v/>
      </c>
      <c r="X226" s="323" t="str">
        <f>IF(W226="","",+VLOOKUP($U226,'Tenant Analysis (Sortable)'!$D$7:$O$144,X$1,FALSE))</f>
        <v/>
      </c>
      <c r="Y226" s="323" t="str">
        <f>IF(X226="","",+VLOOKUP($U226,'Tenant Analysis (Sortable)'!$D$7:$O$144,Y$1,FALSE))</f>
        <v/>
      </c>
      <c r="Z226" s="323" t="str">
        <f>IF(Y226="","",+VLOOKUP($U226,'Tenant Analysis (Sortable)'!$D$7:$O$144,Z$1,FALSE))</f>
        <v/>
      </c>
      <c r="AA226" s="324" t="str">
        <f>IF(Y226="","",+VLOOKUP($U226,'Tenant Analysis (Sortable)'!$D$7:$O$144,AA$1,FALSE))</f>
        <v/>
      </c>
      <c r="AB226" s="323" t="str">
        <f>IF(AA226="","",+VLOOKUP($U226,'Tenant Analysis (Sortable)'!$D$7:$O$144,AB$1,FALSE))</f>
        <v/>
      </c>
      <c r="AC226" s="342"/>
      <c r="AD226" s="323" t="str">
        <f>IF($AB226="","",+VLOOKUP($U226,'Tenant Analysis (Sortable)'!$D$7:$O$144,AD$1,FALSE))</f>
        <v/>
      </c>
      <c r="AE226" s="323" t="str">
        <f>IF($AB226="","",+VLOOKUP($U226,'Tenant Analysis (Sortable)'!$D$7:$O$144,AE$1,FALSE))</f>
        <v/>
      </c>
      <c r="AF226" s="324" t="str">
        <f>IF(AE226="","",+VLOOKUP($U226,'Tenant Analysis (Sortable)'!$D$7:$O$144,AF$1,FALSE))</f>
        <v/>
      </c>
      <c r="AG226" s="323" t="str">
        <f>+IF(AF226="","",+VLOOKUP($U226,'Tenant Analysis (Sortable)'!$D$7:$P$144,AG$1,FALSE))</f>
        <v/>
      </c>
    </row>
    <row r="227" spans="1:33">
      <c r="A227" s="245" t="str">
        <f>+A226</f>
        <v>GARNET</v>
      </c>
      <c r="B227" s="244">
        <v>2</v>
      </c>
      <c r="D227" s="171" t="str">
        <f t="array" ref="D227">+IFERROR(INDEX($U$7:$U$486,MATCH($A227&amp;$B227,$S$7:$S$486&amp;$AG$7:$AG$486,0)),"")</f>
        <v>Ronald Rose and Hong Wang dba Garnet Spa (t0135762)</v>
      </c>
      <c r="F227" s="369">
        <f t="shared" si="47"/>
        <v>11377</v>
      </c>
      <c r="G227" s="369">
        <f t="shared" si="47"/>
        <v>11528</v>
      </c>
      <c r="H227" s="380">
        <f t="shared" ref="H227:H228" si="48">IFERROR(IF(G227=0,0,(G227-F227)/F227),"")</f>
        <v>1.3272391667399139E-2</v>
      </c>
      <c r="I227" s="211"/>
      <c r="J227" s="399"/>
      <c r="K227" s="399"/>
      <c r="L227" s="399"/>
      <c r="M227" s="399"/>
      <c r="N227" s="170"/>
      <c r="O227" s="170"/>
      <c r="P227" s="170"/>
      <c r="Q227" s="170"/>
      <c r="R227" s="213"/>
      <c r="S227" s="216" t="str">
        <f>IFERROR(IF(T227="","",INDEX('Tenant Analysis (Sortable)'!$B$7:$B$144,MATCH('Property Snapshots'!$U227,'Tenant Analysis (Sortable)'!$D$7:$D$144,0))),"CHECK")</f>
        <v/>
      </c>
      <c r="T227" s="215" t="str">
        <f>IFERROR(IF(U227="","",INDEX('Tenant Analysis (Sortable)'!$C$7:$C$144,MATCH('Property Snapshots'!$U227,'Tenant Analysis (Sortable)'!$D$7:$D$144,0))),"CHECK")</f>
        <v/>
      </c>
      <c r="V227" s="323" t="str">
        <f>IF(U227="","",+VLOOKUP($U227,'Tenant Analysis (Sortable)'!$D$7:$O$144,V$1,FALSE))</f>
        <v/>
      </c>
      <c r="W227" s="323" t="str">
        <f>IF(V227="","",+VLOOKUP($U227,'Tenant Analysis (Sortable)'!$D$7:$O$144,W$1,FALSE))</f>
        <v/>
      </c>
      <c r="X227" s="323" t="str">
        <f>IF(W227="","",+VLOOKUP($U227,'Tenant Analysis (Sortable)'!$D$7:$O$144,X$1,FALSE))</f>
        <v/>
      </c>
      <c r="Y227" s="323" t="str">
        <f>IF(X227="","",+VLOOKUP($U227,'Tenant Analysis (Sortable)'!$D$7:$O$144,Y$1,FALSE))</f>
        <v/>
      </c>
      <c r="Z227" s="323" t="str">
        <f>IF(Y227="","",+VLOOKUP($U227,'Tenant Analysis (Sortable)'!$D$7:$O$144,Z$1,FALSE))</f>
        <v/>
      </c>
      <c r="AA227" s="324" t="str">
        <f>IF(Y227="","",+VLOOKUP($U227,'Tenant Analysis (Sortable)'!$D$7:$O$144,AA$1,FALSE))</f>
        <v/>
      </c>
      <c r="AB227" s="323" t="str">
        <f>IF(AA227="","",+VLOOKUP($U227,'Tenant Analysis (Sortable)'!$D$7:$O$144,AB$1,FALSE))</f>
        <v/>
      </c>
      <c r="AC227" s="342"/>
      <c r="AD227" s="323" t="str">
        <f>IF($AB227="","",+VLOOKUP($U227,'Tenant Analysis (Sortable)'!$D$7:$O$144,AD$1,FALSE))</f>
        <v/>
      </c>
      <c r="AE227" s="323" t="str">
        <f>IF($AB227="","",+VLOOKUP($U227,'Tenant Analysis (Sortable)'!$D$7:$O$144,AE$1,FALSE))</f>
        <v/>
      </c>
      <c r="AF227" s="324" t="str">
        <f>IF(AE227="","",+VLOOKUP($U227,'Tenant Analysis (Sortable)'!$D$7:$O$144,AF$1,FALSE))</f>
        <v/>
      </c>
      <c r="AG227" s="323" t="str">
        <f>+IF(AF227="","",+VLOOKUP($U227,'Tenant Analysis (Sortable)'!$D$7:$P$144,AG$1,FALSE))</f>
        <v/>
      </c>
    </row>
    <row r="228" spans="1:33">
      <c r="A228" s="245" t="str">
        <f>+A227</f>
        <v>GARNET</v>
      </c>
      <c r="B228" s="244">
        <v>3</v>
      </c>
      <c r="D228" s="171" t="str">
        <f t="array" ref="D228">+IFERROR(INDEX($U$7:$U$486,MATCH($A228&amp;$B228,$S$7:$S$486&amp;$AG$7:$AG$486,0)),"")</f>
        <v/>
      </c>
      <c r="F228" s="369" t="str">
        <f t="shared" si="47"/>
        <v/>
      </c>
      <c r="G228" s="369" t="str">
        <f t="shared" si="47"/>
        <v/>
      </c>
      <c r="H228" s="380" t="str">
        <f t="shared" si="48"/>
        <v/>
      </c>
      <c r="I228" s="211"/>
      <c r="J228" s="399"/>
      <c r="K228" s="399"/>
      <c r="L228" s="399"/>
      <c r="M228" s="399"/>
      <c r="N228" s="170"/>
      <c r="O228" s="170"/>
      <c r="P228" s="170"/>
      <c r="Q228" s="170"/>
      <c r="R228" s="213"/>
      <c r="S228" s="216" t="str">
        <f>IFERROR(IF(T228="","",INDEX('Tenant Analysis (Sortable)'!$B$7:$B$144,MATCH('Property Snapshots'!$U228,'Tenant Analysis (Sortable)'!$D$7:$D$144,0))),"CHECK")</f>
        <v/>
      </c>
      <c r="T228" s="215" t="str">
        <f>IFERROR(IF(U228="","",INDEX('Tenant Analysis (Sortable)'!$C$7:$C$144,MATCH('Property Snapshots'!$U228,'Tenant Analysis (Sortable)'!$D$7:$D$144,0))),"CHECK")</f>
        <v/>
      </c>
      <c r="V228" s="323" t="str">
        <f>IF(U228="","",+VLOOKUP($U228,'Tenant Analysis (Sortable)'!$D$7:$O$144,V$1,FALSE))</f>
        <v/>
      </c>
      <c r="W228" s="323" t="str">
        <f>IF(V228="","",+VLOOKUP($U228,'Tenant Analysis (Sortable)'!$D$7:$O$144,W$1,FALSE))</f>
        <v/>
      </c>
      <c r="X228" s="323" t="str">
        <f>IF(W228="","",+VLOOKUP($U228,'Tenant Analysis (Sortable)'!$D$7:$O$144,X$1,FALSE))</f>
        <v/>
      </c>
      <c r="Y228" s="323" t="str">
        <f>IF(X228="","",+VLOOKUP($U228,'Tenant Analysis (Sortable)'!$D$7:$O$144,Y$1,FALSE))</f>
        <v/>
      </c>
      <c r="Z228" s="323" t="str">
        <f>IF(Y228="","",+VLOOKUP($U228,'Tenant Analysis (Sortable)'!$D$7:$O$144,Z$1,FALSE))</f>
        <v/>
      </c>
      <c r="AA228" s="324" t="str">
        <f>IF(Y228="","",+VLOOKUP($U228,'Tenant Analysis (Sortable)'!$D$7:$O$144,AA$1,FALSE))</f>
        <v/>
      </c>
      <c r="AB228" s="323" t="str">
        <f>IF(AA228="","",+VLOOKUP($U228,'Tenant Analysis (Sortable)'!$D$7:$O$144,AB$1,FALSE))</f>
        <v/>
      </c>
      <c r="AC228" s="342"/>
      <c r="AD228" s="323" t="str">
        <f>IF($AB228="","",+VLOOKUP($U228,'Tenant Analysis (Sortable)'!$D$7:$O$144,AD$1,FALSE))</f>
        <v/>
      </c>
      <c r="AE228" s="323" t="str">
        <f>IF($AB228="","",+VLOOKUP($U228,'Tenant Analysis (Sortable)'!$D$7:$O$144,AE$1,FALSE))</f>
        <v/>
      </c>
      <c r="AF228" s="324" t="str">
        <f>IF(AE228="","",+VLOOKUP($U228,'Tenant Analysis (Sortable)'!$D$7:$O$144,AF$1,FALSE))</f>
        <v/>
      </c>
      <c r="AG228" s="323" t="str">
        <f>+IF(AF228="","",+VLOOKUP($U228,'Tenant Analysis (Sortable)'!$D$7:$P$144,AG$1,FALSE))</f>
        <v/>
      </c>
    </row>
    <row r="229" spans="1:33">
      <c r="A229" s="245"/>
      <c r="B229" s="244"/>
      <c r="C229" s="208"/>
      <c r="D229" s="345" t="str">
        <f>"Top 3 tenants w/significant changes YoY ("&amp;F230&amp;" / "&amp;G230&amp;")"</f>
        <v>Top 3 tenants w/significant changes YoY (2019 / 2020)</v>
      </c>
      <c r="E229" s="227"/>
      <c r="F229" s="350"/>
      <c r="G229" s="350"/>
      <c r="H229" s="351"/>
      <c r="I229" s="227"/>
      <c r="J229" s="227"/>
      <c r="K229" s="227"/>
      <c r="L229" s="201"/>
      <c r="M229" s="201"/>
      <c r="S229" s="216" t="str">
        <f>IFERROR(IF(T229="","",INDEX('Tenant Analysis (Sortable)'!$B$7:$B$144,MATCH('Property Snapshots'!$U229,'Tenant Analysis (Sortable)'!$D$7:$D$144,0))),"CHECK")</f>
        <v/>
      </c>
      <c r="T229" s="215" t="str">
        <f>IFERROR(IF(U229="","",INDEX('Tenant Analysis (Sortable)'!$C$7:$C$144,MATCH('Property Snapshots'!$U229,'Tenant Analysis (Sortable)'!$D$7:$D$144,0))),"CHECK")</f>
        <v/>
      </c>
      <c r="V229" s="323" t="str">
        <f>IF(U229="","",+VLOOKUP($U229,'Tenant Analysis (Sortable)'!$D$7:$O$144,V$1,FALSE))</f>
        <v/>
      </c>
      <c r="W229" s="323" t="str">
        <f>IF(V229="","",+VLOOKUP($U229,'Tenant Analysis (Sortable)'!$D$7:$O$144,W$1,FALSE))</f>
        <v/>
      </c>
      <c r="X229" s="323" t="str">
        <f>IF(W229="","",+VLOOKUP($U229,'Tenant Analysis (Sortable)'!$D$7:$O$144,X$1,FALSE))</f>
        <v/>
      </c>
      <c r="Y229" s="323" t="str">
        <f>IF(X229="","",+VLOOKUP($U229,'Tenant Analysis (Sortable)'!$D$7:$O$144,Y$1,FALSE))</f>
        <v/>
      </c>
      <c r="Z229" s="323"/>
      <c r="AA229" s="324" t="str">
        <f>IF(Y229="","",+VLOOKUP($U229,'Tenant Analysis (Sortable)'!$D$7:$O$144,AA$1,FALSE))</f>
        <v/>
      </c>
      <c r="AB229" s="323" t="str">
        <f>IF(AA229="","",+VLOOKUP($U229,'Tenant Analysis (Sortable)'!$D$7:$O$144,AB$1,FALSE))</f>
        <v/>
      </c>
      <c r="AD229" s="323" t="str">
        <f>IF($AB229="","",+VLOOKUP($U229,'Tenant Analysis (Sortable)'!$D$7:$O$144,AD$1,FALSE))</f>
        <v/>
      </c>
      <c r="AE229" s="323" t="str">
        <f>IF($AB229="","",+VLOOKUP($U229,'Tenant Analysis (Sortable)'!$D$7:$O$144,AE$1,FALSE))</f>
        <v/>
      </c>
      <c r="AF229" s="324" t="str">
        <f>IF(AE229="","",+VLOOKUP($U229,'Tenant Analysis (Sortable)'!$D$7:$O$144,AF$1,FALSE))</f>
        <v/>
      </c>
      <c r="AG229" s="324" t="str">
        <f>IF(AF229="","",+VLOOKUP($U229,'Tenant Analysis (Sortable)'!$D$7:$O$144,AG$1,FALSE))</f>
        <v/>
      </c>
    </row>
    <row r="230" spans="1:33">
      <c r="A230" s="245"/>
      <c r="B230" s="244"/>
      <c r="D230" s="200"/>
      <c r="E230" s="200"/>
      <c r="F230" s="367">
        <f>+$F$32</f>
        <v>2019</v>
      </c>
      <c r="G230" s="367">
        <f>+$G$32</f>
        <v>2020</v>
      </c>
      <c r="H230" s="368" t="s">
        <v>785</v>
      </c>
      <c r="I230" s="200"/>
      <c r="J230" s="200"/>
      <c r="K230" s="200"/>
      <c r="L230" s="200"/>
      <c r="M230" s="200"/>
      <c r="S230" s="216" t="str">
        <f>IFERROR(IF(T230="","",INDEX('Tenant Analysis (Sortable)'!$B$7:$B$144,MATCH('Property Snapshots'!$U230,'Tenant Analysis (Sortable)'!$D$7:$D$144,0))),"CHECK")</f>
        <v/>
      </c>
      <c r="T230" s="215" t="str">
        <f>IFERROR(IF(U230="","",INDEX('Tenant Analysis (Sortable)'!$C$7:$C$144,MATCH('Property Snapshots'!$U230,'Tenant Analysis (Sortable)'!$D$7:$D$144,0))),"CHECK")</f>
        <v/>
      </c>
      <c r="V230" s="323" t="str">
        <f>IF(U230="","",+VLOOKUP($U230,'Tenant Analysis (Sortable)'!$D$7:$O$144,V$1,FALSE))</f>
        <v/>
      </c>
      <c r="W230" s="323" t="str">
        <f>IF(V230="","",+VLOOKUP($U230,'Tenant Analysis (Sortable)'!$D$7:$O$144,W$1,FALSE))</f>
        <v/>
      </c>
      <c r="X230" s="323" t="str">
        <f>IF(W230="","",+VLOOKUP($U230,'Tenant Analysis (Sortable)'!$D$7:$O$144,X$1,FALSE))</f>
        <v/>
      </c>
      <c r="Y230" s="323" t="str">
        <f>IF(X230="","",+VLOOKUP($U230,'Tenant Analysis (Sortable)'!$D$7:$O$144,Y$1,FALSE))</f>
        <v/>
      </c>
      <c r="Z230" s="323"/>
      <c r="AA230" s="324" t="str">
        <f>IF(Y230="","",+VLOOKUP($U230,'Tenant Analysis (Sortable)'!$D$7:$O$144,AA$1,FALSE))</f>
        <v/>
      </c>
      <c r="AB230" s="323" t="str">
        <f>IF(AA230="","",+VLOOKUP($U230,'Tenant Analysis (Sortable)'!$D$7:$O$144,AB$1,FALSE))</f>
        <v/>
      </c>
      <c r="AD230" s="323" t="str">
        <f>IF($AB230="","",+VLOOKUP($U230,'Tenant Analysis (Sortable)'!$D$7:$O$144,AD$1,FALSE))</f>
        <v/>
      </c>
      <c r="AE230" s="323" t="str">
        <f>IF($AB230="","",+VLOOKUP($U230,'Tenant Analysis (Sortable)'!$D$7:$O$144,AE$1,FALSE))</f>
        <v/>
      </c>
      <c r="AF230" s="324" t="str">
        <f>IF(AE230="","",+VLOOKUP($U230,'Tenant Analysis (Sortable)'!$D$7:$O$144,AF$1,FALSE))</f>
        <v/>
      </c>
      <c r="AG230" s="324" t="str">
        <f>IF(AF230="","",+VLOOKUP($U230,'Tenant Analysis (Sortable)'!$D$7:$O$144,AG$1,FALSE))</f>
        <v/>
      </c>
    </row>
    <row r="231" spans="1:33">
      <c r="A231" s="245" t="str">
        <f>+E205</f>
        <v>GARNET</v>
      </c>
      <c r="B231" s="244">
        <v>1</v>
      </c>
      <c r="D231" s="171" t="str">
        <f t="array" ref="D231">+IFERROR(INDEX($U$7:$U$486,MATCH($A231&amp;$B231,$S$7:$S$486&amp;$AB$7:$AB$486,0)),"")</f>
        <v>Cali Banh Mi, Inc (t0107791)</v>
      </c>
      <c r="F231" s="369">
        <f t="shared" ref="F231:G233" si="49">+IFERROR(IF($D231="","",INDEX($S$3:$AF$486,MATCH($D231,$U$3:$U$486,0),MATCH(F$32,$S$3:$AF$3,0))),"CHECK")</f>
        <v>511973.11000000004</v>
      </c>
      <c r="G231" s="369">
        <f t="shared" si="49"/>
        <v>461936.33</v>
      </c>
      <c r="H231" s="363">
        <f>IFERROR(IF(G231=0,0,(G231-F231)/F231),"")</f>
        <v>-9.7733218840341099E-2</v>
      </c>
      <c r="I231" s="211"/>
      <c r="J231" s="182"/>
      <c r="K231" s="210"/>
      <c r="L231" s="209"/>
      <c r="M231" s="182"/>
      <c r="S231" s="216" t="str">
        <f>IFERROR(IF(T231="","",INDEX('Tenant Analysis (Sortable)'!$B$7:$B$144,MATCH('Property Snapshots'!$U231,'Tenant Analysis (Sortable)'!$D$7:$D$144,0))),"CHECK")</f>
        <v/>
      </c>
      <c r="T231" s="215" t="str">
        <f>IFERROR(IF(U231="","",INDEX('Tenant Analysis (Sortable)'!$C$7:$C$144,MATCH('Property Snapshots'!$U231,'Tenant Analysis (Sortable)'!$D$7:$D$144,0))),"CHECK")</f>
        <v/>
      </c>
      <c r="V231" s="323" t="str">
        <f>IF(U231="","",+VLOOKUP($U231,'Tenant Analysis (Sortable)'!$D$7:$O$144,V$1,FALSE))</f>
        <v/>
      </c>
      <c r="W231" s="323" t="str">
        <f>IF(V231="","",+VLOOKUP($U231,'Tenant Analysis (Sortable)'!$D$7:$O$144,W$1,FALSE))</f>
        <v/>
      </c>
      <c r="X231" s="323" t="str">
        <f>IF(W231="","",+VLOOKUP($U231,'Tenant Analysis (Sortable)'!$D$7:$O$144,X$1,FALSE))</f>
        <v/>
      </c>
      <c r="Y231" s="323" t="str">
        <f>IF(X231="","",+VLOOKUP($U231,'Tenant Analysis (Sortable)'!$D$7:$O$144,Y$1,FALSE))</f>
        <v/>
      </c>
      <c r="Z231" s="323"/>
      <c r="AA231" s="324" t="str">
        <f>IF(Y231="","",+VLOOKUP($U231,'Tenant Analysis (Sortable)'!$D$7:$O$144,AA$1,FALSE))</f>
        <v/>
      </c>
      <c r="AB231" s="323" t="str">
        <f>IF(AA231="","",+VLOOKUP($U231,'Tenant Analysis (Sortable)'!$D$7:$O$144,AB$1,FALSE))</f>
        <v/>
      </c>
      <c r="AD231" s="323" t="str">
        <f>IF($AB231="","",+VLOOKUP($U231,'Tenant Analysis (Sortable)'!$D$7:$O$144,AD$1,FALSE))</f>
        <v/>
      </c>
      <c r="AE231" s="323" t="str">
        <f>IF($AB231="","",+VLOOKUP($U231,'Tenant Analysis (Sortable)'!$D$7:$O$144,AE$1,FALSE))</f>
        <v/>
      </c>
      <c r="AF231" s="324" t="str">
        <f>IF(AE231="","",+VLOOKUP($U231,'Tenant Analysis (Sortable)'!$D$7:$O$144,AF$1,FALSE))</f>
        <v/>
      </c>
      <c r="AG231" s="324" t="str">
        <f>IF(AF231="","",+VLOOKUP($U231,'Tenant Analysis (Sortable)'!$D$7:$O$144,AG$1,FALSE))</f>
        <v/>
      </c>
    </row>
    <row r="232" spans="1:33">
      <c r="A232" s="245" t="str">
        <f>+A231</f>
        <v>GARNET</v>
      </c>
      <c r="B232" s="244">
        <v>2</v>
      </c>
      <c r="D232" s="171" t="str">
        <f t="array" ref="D232">+IFERROR(INDEX($U$7:$U$486,MATCH($A232&amp;$B232,$S$7:$S$486&amp;$AB$7:$AB$486,0)),"")</f>
        <v>Zoe's Pet Services, LLC (t0110589)</v>
      </c>
      <c r="F232" s="369">
        <f t="shared" si="49"/>
        <v>413933.57</v>
      </c>
      <c r="G232" s="369">
        <f t="shared" si="49"/>
        <v>454767.12</v>
      </c>
      <c r="H232" s="363">
        <f t="shared" ref="H232:H233" si="50">IFERROR(IF(G232=0,0,(G232-F232)/F232),"")</f>
        <v>9.8647592172821319E-2</v>
      </c>
      <c r="I232" s="211"/>
      <c r="J232" s="182"/>
      <c r="K232" s="210"/>
      <c r="L232" s="209"/>
      <c r="M232" s="182"/>
      <c r="S232" s="216" t="str">
        <f>IFERROR(IF(T232="","",INDEX('Tenant Analysis (Sortable)'!$B$7:$B$144,MATCH('Property Snapshots'!$U232,'Tenant Analysis (Sortable)'!$D$7:$D$144,0))),"CHECK")</f>
        <v/>
      </c>
      <c r="T232" s="215" t="str">
        <f>IFERROR(IF(U232="","",INDEX('Tenant Analysis (Sortable)'!$C$7:$C$144,MATCH('Property Snapshots'!$U232,'Tenant Analysis (Sortable)'!$D$7:$D$144,0))),"CHECK")</f>
        <v/>
      </c>
      <c r="V232" s="323" t="str">
        <f>IF(U232="","",+VLOOKUP($U232,'Tenant Analysis (Sortable)'!$D$7:$O$144,V$1,FALSE))</f>
        <v/>
      </c>
      <c r="W232" s="323" t="str">
        <f>IF(V232="","",+VLOOKUP($U232,'Tenant Analysis (Sortable)'!$D$7:$O$144,W$1,FALSE))</f>
        <v/>
      </c>
      <c r="X232" s="323" t="str">
        <f>IF(W232="","",+VLOOKUP($U232,'Tenant Analysis (Sortable)'!$D$7:$O$144,X$1,FALSE))</f>
        <v/>
      </c>
      <c r="Y232" s="323" t="str">
        <f>IF(X232="","",+VLOOKUP($U232,'Tenant Analysis (Sortable)'!$D$7:$O$144,Y$1,FALSE))</f>
        <v/>
      </c>
      <c r="Z232" s="323"/>
      <c r="AA232" s="324" t="str">
        <f>IF(Y232="","",+VLOOKUP($U232,'Tenant Analysis (Sortable)'!$D$7:$O$144,AA$1,FALSE))</f>
        <v/>
      </c>
      <c r="AB232" s="323" t="str">
        <f>IF(AA232="","",+VLOOKUP($U232,'Tenant Analysis (Sortable)'!$D$7:$O$144,AB$1,FALSE))</f>
        <v/>
      </c>
      <c r="AD232" s="323" t="str">
        <f>IF($AB232="","",+VLOOKUP($U232,'Tenant Analysis (Sortable)'!$D$7:$O$144,AD$1,FALSE))</f>
        <v/>
      </c>
      <c r="AE232" s="323" t="str">
        <f>IF($AB232="","",+VLOOKUP($U232,'Tenant Analysis (Sortable)'!$D$7:$O$144,AE$1,FALSE))</f>
        <v/>
      </c>
      <c r="AF232" s="324" t="str">
        <f>IF(AE232="","",+VLOOKUP($U232,'Tenant Analysis (Sortable)'!$D$7:$O$144,AF$1,FALSE))</f>
        <v/>
      </c>
      <c r="AG232" s="324" t="str">
        <f>IF(AF232="","",+VLOOKUP($U232,'Tenant Analysis (Sortable)'!$D$7:$O$144,AG$1,FALSE))</f>
        <v/>
      </c>
    </row>
    <row r="233" spans="1:33">
      <c r="A233" s="245" t="str">
        <f>+A232</f>
        <v>GARNET</v>
      </c>
      <c r="B233" s="244">
        <v>3</v>
      </c>
      <c r="D233" s="171" t="str">
        <f t="array" ref="D233">+IFERROR(INDEX($U$7:$U$486,MATCH($A233&amp;$B233,$S$7:$S$486&amp;$AB$7:$AB$486,0)),"")</f>
        <v>Ronald Rose and Hong Wang dba Garnet Spa (t0135762)</v>
      </c>
      <c r="F233" s="369">
        <f t="shared" si="49"/>
        <v>12673.99</v>
      </c>
      <c r="G233" s="369">
        <f t="shared" si="49"/>
        <v>35606.879999999997</v>
      </c>
      <c r="H233" s="363">
        <f t="shared" si="50"/>
        <v>1.8094451707788943</v>
      </c>
      <c r="I233" s="211"/>
      <c r="J233" s="182"/>
      <c r="K233" s="210"/>
      <c r="L233" s="209"/>
      <c r="M233" s="182"/>
      <c r="S233" s="216" t="str">
        <f>IFERROR(IF(T233="","",INDEX('Tenant Analysis (Sortable)'!$B$7:$B$144,MATCH('Property Snapshots'!$U233,'Tenant Analysis (Sortable)'!$D$7:$D$144,0))),"CHECK")</f>
        <v/>
      </c>
      <c r="T233" s="215" t="str">
        <f>IFERROR(IF(U233="","",INDEX('Tenant Analysis (Sortable)'!$C$7:$C$144,MATCH('Property Snapshots'!$U233,'Tenant Analysis (Sortable)'!$D$7:$D$144,0))),"CHECK")</f>
        <v/>
      </c>
      <c r="V233" s="323" t="str">
        <f>IF(U233="","",+VLOOKUP($U233,'Tenant Analysis (Sortable)'!$D$7:$O$144,V$1,FALSE))</f>
        <v/>
      </c>
      <c r="W233" s="323" t="str">
        <f>IF(V233="","",+VLOOKUP($U233,'Tenant Analysis (Sortable)'!$D$7:$O$144,W$1,FALSE))</f>
        <v/>
      </c>
      <c r="X233" s="323" t="str">
        <f>IF(W233="","",+VLOOKUP($U233,'Tenant Analysis (Sortable)'!$D$7:$O$144,X$1,FALSE))</f>
        <v/>
      </c>
      <c r="Y233" s="323" t="str">
        <f>IF(X233="","",+VLOOKUP($U233,'Tenant Analysis (Sortable)'!$D$7:$O$144,Y$1,FALSE))</f>
        <v/>
      </c>
      <c r="Z233" s="323"/>
      <c r="AA233" s="324" t="str">
        <f>IF(Y233="","",+VLOOKUP($U233,'Tenant Analysis (Sortable)'!$D$7:$O$144,AA$1,FALSE))</f>
        <v/>
      </c>
      <c r="AB233" s="323" t="str">
        <f>IF(AA233="","",+VLOOKUP($U233,'Tenant Analysis (Sortable)'!$D$7:$O$144,AB$1,FALSE))</f>
        <v/>
      </c>
      <c r="AD233" s="323" t="str">
        <f>IF($AB233="","",+VLOOKUP($U233,'Tenant Analysis (Sortable)'!$D$7:$O$144,AD$1,FALSE))</f>
        <v/>
      </c>
      <c r="AE233" s="323" t="str">
        <f>IF($AB233="","",+VLOOKUP($U233,'Tenant Analysis (Sortable)'!$D$7:$O$144,AE$1,FALSE))</f>
        <v/>
      </c>
      <c r="AF233" s="324" t="str">
        <f>IF(AE233="","",+VLOOKUP($U233,'Tenant Analysis (Sortable)'!$D$7:$O$144,AF$1,FALSE))</f>
        <v/>
      </c>
      <c r="AG233" s="324" t="str">
        <f>IF(AF233="","",+VLOOKUP($U233,'Tenant Analysis (Sortable)'!$D$7:$O$144,AG$1,FALSE))</f>
        <v/>
      </c>
    </row>
    <row r="234" spans="1:33">
      <c r="A234" s="245"/>
      <c r="B234" s="244"/>
      <c r="S234" s="216" t="str">
        <f>IFERROR(IF(T234="","",INDEX('Tenant Analysis (Sortable)'!$B$7:$B$144,MATCH('Property Snapshots'!$U234,'Tenant Analysis (Sortable)'!$D$7:$D$144,0))),"CHECK")</f>
        <v/>
      </c>
      <c r="T234" s="215" t="str">
        <f>IFERROR(IF(U234="","",INDEX('Tenant Analysis (Sortable)'!$C$7:$C$144,MATCH('Property Snapshots'!$U234,'Tenant Analysis (Sortable)'!$D$7:$D$144,0))),"CHECK")</f>
        <v/>
      </c>
      <c r="V234" s="323" t="str">
        <f>IF(U234="","",+VLOOKUP($U234,'Tenant Analysis (Sortable)'!$D$7:$O$144,V$1,FALSE))</f>
        <v/>
      </c>
      <c r="W234" s="323" t="str">
        <f>IF(V234="","",+VLOOKUP($U234,'Tenant Analysis (Sortable)'!$D$7:$O$144,W$1,FALSE))</f>
        <v/>
      </c>
      <c r="X234" s="323" t="str">
        <f>IF(W234="","",+VLOOKUP($U234,'Tenant Analysis (Sortable)'!$D$7:$O$144,X$1,FALSE))</f>
        <v/>
      </c>
      <c r="Y234" s="323" t="str">
        <f>IF(X234="","",+VLOOKUP($U234,'Tenant Analysis (Sortable)'!$D$7:$O$144,Y$1,FALSE))</f>
        <v/>
      </c>
      <c r="Z234" s="323"/>
      <c r="AA234" s="324" t="str">
        <f>IF(Y234="","",+VLOOKUP($U234,'Tenant Analysis (Sortable)'!$D$7:$O$144,AA$1,FALSE))</f>
        <v/>
      </c>
      <c r="AB234" s="323" t="str">
        <f>IF(AA234="","",+VLOOKUP($U234,'Tenant Analysis (Sortable)'!$D$7:$O$144,AB$1,FALSE))</f>
        <v/>
      </c>
      <c r="AD234" s="323" t="str">
        <f>IF($AB234="","",+VLOOKUP($U234,'Tenant Analysis (Sortable)'!$D$7:$O$144,AD$1,FALSE))</f>
        <v/>
      </c>
      <c r="AE234" s="323" t="str">
        <f>IF($AB234="","",+VLOOKUP($U234,'Tenant Analysis (Sortable)'!$D$7:$O$144,AE$1,FALSE))</f>
        <v/>
      </c>
      <c r="AF234" s="324" t="str">
        <f>IF(AE234="","",+VLOOKUP($U234,'Tenant Analysis (Sortable)'!$D$7:$O$144,AF$1,FALSE))</f>
        <v/>
      </c>
      <c r="AG234" s="324" t="str">
        <f>IF(AF234="","",+VLOOKUP($U234,'Tenant Analysis (Sortable)'!$D$7:$O$144,AG$1,FALSE))</f>
        <v/>
      </c>
    </row>
    <row r="235" spans="1:33" ht="16.25" customHeight="1">
      <c r="A235" s="245"/>
      <c r="B235" s="244"/>
      <c r="D235" s="199"/>
      <c r="E235" s="198"/>
      <c r="F235" s="370"/>
      <c r="G235" s="370"/>
      <c r="H235" s="371"/>
      <c r="I235" s="197"/>
      <c r="J235" s="196"/>
      <c r="K235" s="195"/>
      <c r="L235" s="194"/>
      <c r="M235" s="196"/>
      <c r="S235" s="216" t="str">
        <f>IFERROR(IF(T235="","",INDEX('Tenant Analysis (Sortable)'!$B$7:$B$144,MATCH('Property Snapshots'!$U235,'Tenant Analysis (Sortable)'!$D$7:$D$144,0))),"CHECK")</f>
        <v/>
      </c>
      <c r="T235" s="215" t="str">
        <f>IFERROR(IF(U235="","",INDEX('Tenant Analysis (Sortable)'!$C$7:$C$144,MATCH('Property Snapshots'!$U235,'Tenant Analysis (Sortable)'!$D$7:$D$144,0))),"CHECK")</f>
        <v/>
      </c>
      <c r="V235" s="323" t="str">
        <f>IF(U235="","",+VLOOKUP($U235,'Tenant Analysis (Sortable)'!$D$7:$O$144,V$1,FALSE))</f>
        <v/>
      </c>
      <c r="W235" s="323" t="str">
        <f>IF(V235="","",+VLOOKUP($U235,'Tenant Analysis (Sortable)'!$D$7:$O$144,W$1,FALSE))</f>
        <v/>
      </c>
      <c r="X235" s="323" t="str">
        <f>IF(W235="","",+VLOOKUP($U235,'Tenant Analysis (Sortable)'!$D$7:$O$144,X$1,FALSE))</f>
        <v/>
      </c>
      <c r="Y235" s="323" t="str">
        <f>IF(X235="","",+VLOOKUP($U235,'Tenant Analysis (Sortable)'!$D$7:$O$144,Y$1,FALSE))</f>
        <v/>
      </c>
      <c r="Z235" s="323"/>
      <c r="AA235" s="324" t="str">
        <f>IF(Y235="","",+VLOOKUP($U235,'Tenant Analysis (Sortable)'!$D$7:$O$144,AA$1,FALSE))</f>
        <v/>
      </c>
      <c r="AB235" s="323" t="str">
        <f>IF(AA235="","",+VLOOKUP($U235,'Tenant Analysis (Sortable)'!$D$7:$O$144,AB$1,FALSE))</f>
        <v/>
      </c>
      <c r="AD235" s="323" t="str">
        <f>IF($AB235="","",+VLOOKUP($U235,'Tenant Analysis (Sortable)'!$D$7:$O$144,AD$1,FALSE))</f>
        <v/>
      </c>
      <c r="AE235" s="323" t="str">
        <f>IF($AB235="","",+VLOOKUP($U235,'Tenant Analysis (Sortable)'!$D$7:$O$144,AE$1,FALSE))</f>
        <v/>
      </c>
      <c r="AF235" s="324" t="str">
        <f>IF(AE235="","",+VLOOKUP($U235,'Tenant Analysis (Sortable)'!$D$7:$O$144,AF$1,FALSE))</f>
        <v/>
      </c>
      <c r="AG235" s="324" t="str">
        <f>IF(AF235="","",+VLOOKUP($U235,'Tenant Analysis (Sortable)'!$D$7:$O$144,AG$1,FALSE))</f>
        <v/>
      </c>
    </row>
    <row r="236" spans="1:33" ht="25.25" customHeight="1">
      <c r="A236" s="245" t="s">
        <v>784</v>
      </c>
      <c r="B236" s="244"/>
      <c r="D236" s="229" t="s">
        <v>797</v>
      </c>
      <c r="E236" s="229"/>
      <c r="F236" s="350"/>
      <c r="G236" s="350"/>
      <c r="H236" s="351"/>
      <c r="I236" s="227"/>
      <c r="J236" s="227"/>
      <c r="K236" s="227"/>
      <c r="L236" s="227"/>
      <c r="M236" s="227"/>
      <c r="S236" s="216" t="str">
        <f>IFERROR(IF(T236="","",INDEX('Tenant Analysis (Sortable)'!$B$7:$B$144,MATCH('Property Snapshots'!$U236,'Tenant Analysis (Sortable)'!$D$7:$D$144,0))),"CHECK")</f>
        <v/>
      </c>
      <c r="T236" s="215" t="str">
        <f>IFERROR(IF(U236="","",INDEX('Tenant Analysis (Sortable)'!$C$7:$C$144,MATCH('Property Snapshots'!$U236,'Tenant Analysis (Sortable)'!$D$7:$D$144,0))),"CHECK")</f>
        <v/>
      </c>
      <c r="V236" s="323" t="str">
        <f>IF(U236="","",+VLOOKUP($U236,'Tenant Analysis (Sortable)'!$D$7:$O$144,V$1,FALSE))</f>
        <v/>
      </c>
      <c r="W236" s="323" t="str">
        <f>IF(V236="","",+VLOOKUP($U236,'Tenant Analysis (Sortable)'!$D$7:$O$144,W$1,FALSE))</f>
        <v/>
      </c>
      <c r="X236" s="323" t="str">
        <f>IF(W236="","",+VLOOKUP($U236,'Tenant Analysis (Sortable)'!$D$7:$O$144,X$1,FALSE))</f>
        <v/>
      </c>
      <c r="Y236" s="323" t="str">
        <f>IF(X236="","",+VLOOKUP($U236,'Tenant Analysis (Sortable)'!$D$7:$O$144,Y$1,FALSE))</f>
        <v/>
      </c>
      <c r="Z236" s="323"/>
      <c r="AA236" s="324" t="str">
        <f>IF(Y236="","",+VLOOKUP($U236,'Tenant Analysis (Sortable)'!$D$7:$O$144,AA$1,FALSE))</f>
        <v/>
      </c>
      <c r="AB236" s="323" t="str">
        <f>IF(AA236="","",+VLOOKUP($U236,'Tenant Analysis (Sortable)'!$D$7:$O$144,AB$1,FALSE))</f>
        <v/>
      </c>
      <c r="AD236" s="323" t="str">
        <f>IF($AB236="","",+VLOOKUP($U236,'Tenant Analysis (Sortable)'!$D$7:$O$144,AD$1,FALSE))</f>
        <v/>
      </c>
      <c r="AE236" s="323" t="str">
        <f>IF($AB236="","",+VLOOKUP($U236,'Tenant Analysis (Sortable)'!$D$7:$O$144,AE$1,FALSE))</f>
        <v/>
      </c>
      <c r="AF236" s="324" t="str">
        <f>IF(AE236="","",+VLOOKUP($U236,'Tenant Analysis (Sortable)'!$D$7:$O$144,AF$1,FALSE))</f>
        <v/>
      </c>
      <c r="AG236" s="324" t="str">
        <f>IF(AF236="","",+VLOOKUP($U236,'Tenant Analysis (Sortable)'!$D$7:$O$144,AG$1,FALSE))</f>
        <v/>
      </c>
    </row>
    <row r="237" spans="1:33" ht="32">
      <c r="A237" s="245"/>
      <c r="B237" s="244"/>
      <c r="C237" s="187"/>
      <c r="D237" s="186"/>
      <c r="E237" s="185"/>
      <c r="F237" s="352" t="s">
        <v>770</v>
      </c>
      <c r="G237" s="352" t="s">
        <v>769</v>
      </c>
      <c r="H237" s="353" t="s">
        <v>725</v>
      </c>
      <c r="I237" s="220" t="s">
        <v>768</v>
      </c>
      <c r="J237" s="220" t="s">
        <v>767</v>
      </c>
      <c r="K237" s="220" t="s">
        <v>766</v>
      </c>
      <c r="L237" s="220"/>
      <c r="M237" s="220"/>
      <c r="S237" s="216" t="str">
        <f>IFERROR(IF(T237="","",INDEX('Tenant Analysis (Sortable)'!$B$7:$B$144,MATCH('Property Snapshots'!$U237,'Tenant Analysis (Sortable)'!$D$7:$D$144,0))),"CHECK")</f>
        <v/>
      </c>
      <c r="T237" s="215" t="str">
        <f>IFERROR(IF(U237="","",INDEX('Tenant Analysis (Sortable)'!$C$7:$C$144,MATCH('Property Snapshots'!$U237,'Tenant Analysis (Sortable)'!$D$7:$D$144,0))),"CHECK")</f>
        <v/>
      </c>
      <c r="V237" s="323" t="str">
        <f>IF(U237="","",+VLOOKUP($U237,'Tenant Analysis (Sortable)'!$D$7:$O$144,V$1,FALSE))</f>
        <v/>
      </c>
      <c r="W237" s="323" t="str">
        <f>IF(V237="","",+VLOOKUP($U237,'Tenant Analysis (Sortable)'!$D$7:$O$144,W$1,FALSE))</f>
        <v/>
      </c>
      <c r="X237" s="323" t="str">
        <f>IF(W237="","",+VLOOKUP($U237,'Tenant Analysis (Sortable)'!$D$7:$O$144,X$1,FALSE))</f>
        <v/>
      </c>
      <c r="Y237" s="323" t="str">
        <f>IF(X237="","",+VLOOKUP($U237,'Tenant Analysis (Sortable)'!$D$7:$O$144,Y$1,FALSE))</f>
        <v/>
      </c>
      <c r="Z237" s="323"/>
      <c r="AA237" s="324" t="str">
        <f>IF(Y237="","",+VLOOKUP($U237,'Tenant Analysis (Sortable)'!$D$7:$O$144,AA$1,FALSE))</f>
        <v/>
      </c>
      <c r="AB237" s="323" t="str">
        <f>IF(AA237="","",+VLOOKUP($U237,'Tenant Analysis (Sortable)'!$D$7:$O$144,AB$1,FALSE))</f>
        <v/>
      </c>
      <c r="AD237" s="323" t="str">
        <f>IF($AB237="","",+VLOOKUP($U237,'Tenant Analysis (Sortable)'!$D$7:$O$144,AD$1,FALSE))</f>
        <v/>
      </c>
      <c r="AE237" s="323" t="str">
        <f>IF($AB237="","",+VLOOKUP($U237,'Tenant Analysis (Sortable)'!$D$7:$O$144,AE$1,FALSE))</f>
        <v/>
      </c>
      <c r="AF237" s="324" t="str">
        <f>IF(AE237="","",+VLOOKUP($U237,'Tenant Analysis (Sortable)'!$D$7:$O$144,AF$1,FALSE))</f>
        <v/>
      </c>
      <c r="AG237" s="324" t="str">
        <f>IF(AF237="","",+VLOOKUP($U237,'Tenant Analysis (Sortable)'!$D$7:$O$144,AG$1,FALSE))</f>
        <v/>
      </c>
    </row>
    <row r="238" spans="1:33" ht="16">
      <c r="A238" s="245"/>
      <c r="B238" s="244"/>
      <c r="D238" s="219" t="s">
        <v>765</v>
      </c>
      <c r="E238" s="219" t="s">
        <v>810</v>
      </c>
      <c r="F238" s="346">
        <f>+INDEX(Summary!C$9:C$23,MATCH('Property Snapshots'!E238,Summary!$B$9:$B$23,0))</f>
        <v>7</v>
      </c>
      <c r="G238" s="346">
        <f>+COUNTIFS($S$7:$S$577,E238,$Y$7:$Y$577,"&gt;0")</f>
        <v>5</v>
      </c>
      <c r="H238" s="354">
        <f>+INDEX(Summary!$D$9:$D$23,MATCH('Property Snapshots'!E238,Summary!$B$9:$B$23,0))</f>
        <v>8360</v>
      </c>
      <c r="I238" s="218">
        <f>+INDEX(Summary!$E$9:$E$23,MATCH('Property Snapshots'!E238,Summary!$B$9:$B$23,0))</f>
        <v>8360</v>
      </c>
      <c r="J238" s="218">
        <f>+INDEX(Summary!$F$9:$F$23,MATCH('Property Snapshots'!E238,Summary!$B$9:$B$23,0))</f>
        <v>0</v>
      </c>
      <c r="K238" s="217">
        <f>+I238/H238</f>
        <v>1</v>
      </c>
      <c r="L238" s="217"/>
      <c r="S238" s="216" t="str">
        <f>IFERROR(IF(T238="","",INDEX('Tenant Analysis (Sortable)'!$B$7:$B$144,MATCH('Property Snapshots'!$U238,'Tenant Analysis (Sortable)'!$D$7:$D$144,0))),"CHECK")</f>
        <v>Hillcrest</v>
      </c>
      <c r="T238" s="215" t="str">
        <f>IFERROR(IF(U238="","",INDEX('Tenant Analysis (Sortable)'!$C$7:$C$144,MATCH('Property Snapshots'!$U238,'Tenant Analysis (Sortable)'!$D$7:$D$144,0))),"CHECK")</f>
        <v>Retail</v>
      </c>
      <c r="U238" s="322" t="str" cm="1">
        <f t="array" ref="U238:U242">+_xlfn._xlws.FILTER('Tenant Analysis (Sortable)'!$D$7:$D$144,'Tenant Analysis (Sortable)'!$B$7:$B$144='Property Snapshots'!E238)</f>
        <v>Clear Channel Outdoor, Inc. (clear)</v>
      </c>
      <c r="V238" s="323">
        <f>IF(U238="","",+VLOOKUP($U238,'Tenant Analysis (Sortable)'!$D$7:$O$144,V$1,FALSE))</f>
        <v>0</v>
      </c>
      <c r="W238" s="323">
        <f>IF(V238="","",+VLOOKUP($U238,'Tenant Analysis (Sortable)'!$D$7:$O$144,W$1,FALSE))</f>
        <v>13223.08</v>
      </c>
      <c r="X238" s="323">
        <f>IF(W238="","",+VLOOKUP($U238,'Tenant Analysis (Sortable)'!$D$7:$O$144,X$1,FALSE))</f>
        <v>19185.7</v>
      </c>
      <c r="Y238" s="323">
        <f>IF(X238="","",+VLOOKUP($U238,'Tenant Analysis (Sortable)'!$D$7:$O$144,Y$1,FALSE))</f>
        <v>7396.43</v>
      </c>
      <c r="Z238" s="323">
        <f>IF(Y238="","",+VLOOKUP($U238,'Tenant Analysis (Sortable)'!$D$7:$O$144,Z$1,FALSE))</f>
        <v>0</v>
      </c>
      <c r="AA238" s="324">
        <f>IF(Y238="","",+VLOOKUP($U238,'Tenant Analysis (Sortable)'!$D$7:$O$144,AA$1,FALSE))</f>
        <v>-0.61448214034411042</v>
      </c>
      <c r="AB238" s="323">
        <f>IF(AA238="","",+VLOOKUP($U238,'Tenant Analysis (Sortable)'!$D$7:$O$144,AB$1,FALSE))</f>
        <v>1</v>
      </c>
      <c r="AD238" s="323">
        <f>IF($AB238="","",+VLOOKUP($U238,'Tenant Analysis (Sortable)'!$D$7:$O$144,AD$1,FALSE))</f>
        <v>0</v>
      </c>
      <c r="AE238" s="323">
        <f>IF($AB238="","",+VLOOKUP($U238,'Tenant Analysis (Sortable)'!$D$7:$O$144,AE$1,FALSE))</f>
        <v>0</v>
      </c>
      <c r="AF238" s="324">
        <f>IF(AE238="","",+VLOOKUP($U238,'Tenant Analysis (Sortable)'!$D$7:$O$144,AF$1,FALSE))</f>
        <v>99</v>
      </c>
      <c r="AG238" s="323">
        <f>+IF(AF238="","",+VLOOKUP($U238,'Tenant Analysis (Sortable)'!$D$7:$P$144,AG$1,FALSE))</f>
        <v>0</v>
      </c>
    </row>
    <row r="239" spans="1:33" ht="16">
      <c r="A239" s="245"/>
      <c r="B239" s="244"/>
      <c r="D239" s="219" t="s">
        <v>764</v>
      </c>
      <c r="E239" s="219" t="s">
        <v>811</v>
      </c>
      <c r="H239" s="355"/>
      <c r="I239" s="218"/>
      <c r="J239" s="214"/>
      <c r="K239" s="217"/>
      <c r="L239" s="217"/>
      <c r="S239" s="216" t="str">
        <f>IFERROR(IF(T239="","",INDEX('Tenant Analysis (Sortable)'!$B$7:$B$144,MATCH('Property Snapshots'!$U239,'Tenant Analysis (Sortable)'!$D$7:$D$144,0))),"CHECK")</f>
        <v>Hillcrest</v>
      </c>
      <c r="T239" s="215" t="str">
        <f>IFERROR(IF(U239="","",INDEX('Tenant Analysis (Sortable)'!$C$7:$C$144,MATCH('Property Snapshots'!$U239,'Tenant Analysis (Sortable)'!$D$7:$D$144,0))),"CHECK")</f>
        <v>Restaurant</v>
      </c>
      <c r="U239" s="322" t="str">
        <v>Thanh V. Nguyen &amp; Cynthia L. Vu (pho)</v>
      </c>
      <c r="V239" s="323">
        <f>IF(U239="","",+VLOOKUP($U239,'Tenant Analysis (Sortable)'!$D$7:$O$144,V$1,FALSE))</f>
        <v>0</v>
      </c>
      <c r="W239" s="323">
        <f>IF(V239="","",+VLOOKUP($U239,'Tenant Analysis (Sortable)'!$D$7:$O$144,W$1,FALSE))</f>
        <v>1101747.8800000001</v>
      </c>
      <c r="X239" s="323">
        <f>IF(W239="","",+VLOOKUP($U239,'Tenant Analysis (Sortable)'!$D$7:$O$144,X$1,FALSE))</f>
        <v>1185961</v>
      </c>
      <c r="Y239" s="323">
        <f>IF(X239="","",+VLOOKUP($U239,'Tenant Analysis (Sortable)'!$D$7:$O$144,Y$1,FALSE))</f>
        <v>769678.97</v>
      </c>
      <c r="Z239" s="323">
        <f>IF(Y239="","",+VLOOKUP($U239,'Tenant Analysis (Sortable)'!$D$7:$O$144,Z$1,FALSE))</f>
        <v>166191</v>
      </c>
      <c r="AA239" s="324">
        <f>IF(Y239="","",+VLOOKUP($U239,'Tenant Analysis (Sortable)'!$D$7:$O$144,AA$1,FALSE))</f>
        <v>-0.35100819504182684</v>
      </c>
      <c r="AB239" s="323">
        <f>IF(AA239="","",+VLOOKUP($U239,'Tenant Analysis (Sortable)'!$D$7:$O$144,AB$1,FALSE))</f>
        <v>2</v>
      </c>
      <c r="AD239" s="323">
        <f>IF($AB239="","",+VLOOKUP($U239,'Tenant Analysis (Sortable)'!$D$7:$O$144,AD$1,FALSE))</f>
        <v>255371.1</v>
      </c>
      <c r="AE239" s="323">
        <f>IF($AB239="","",+VLOOKUP($U239,'Tenant Analysis (Sortable)'!$D$7:$O$144,AE$1,FALSE))</f>
        <v>166191</v>
      </c>
      <c r="AF239" s="324">
        <f>IF(AE239="","",+VLOOKUP($U239,'Tenant Analysis (Sortable)'!$D$7:$O$144,AF$1,FALSE))</f>
        <v>-0.34921766793501696</v>
      </c>
      <c r="AG239" s="323">
        <f>+IF(AF239="","",+VLOOKUP($U239,'Tenant Analysis (Sortable)'!$D$7:$P$144,AG$1,FALSE))</f>
        <v>1</v>
      </c>
    </row>
    <row r="240" spans="1:33" ht="16">
      <c r="A240" s="245"/>
      <c r="B240" s="244"/>
      <c r="D240" s="219" t="s">
        <v>763</v>
      </c>
      <c r="E240" s="219" t="s">
        <v>838</v>
      </c>
      <c r="H240" s="355"/>
      <c r="I240" s="218"/>
      <c r="J240" s="214"/>
      <c r="K240" s="217"/>
      <c r="L240" s="217"/>
      <c r="S240" s="216" t="str">
        <f>IFERROR(IF(T240="","",INDEX('Tenant Analysis (Sortable)'!$B$7:$B$144,MATCH('Property Snapshots'!$U240,'Tenant Analysis (Sortable)'!$D$7:$D$144,0))),"CHECK")</f>
        <v>Hillcrest</v>
      </c>
      <c r="T240" s="215" t="str">
        <f>IFERROR(IF(U240="","",INDEX('Tenant Analysis (Sortable)'!$C$7:$C$144,MATCH('Property Snapshots'!$U240,'Tenant Analysis (Sortable)'!$D$7:$D$144,0))),"CHECK")</f>
        <v>Specialty</v>
      </c>
      <c r="U240" s="322" t="str">
        <v>LAZ Parking California, LLC (sun)</v>
      </c>
      <c r="V240" s="323">
        <f>IF(U240="","",+VLOOKUP($U240,'Tenant Analysis (Sortable)'!$D$7:$O$144,V$1,FALSE))</f>
        <v>0</v>
      </c>
      <c r="W240" s="323">
        <f>IF(V240="","",+VLOOKUP($U240,'Tenant Analysis (Sortable)'!$D$7:$O$144,W$1,FALSE))</f>
        <v>0</v>
      </c>
      <c r="X240" s="323">
        <f>IF(W240="","",+VLOOKUP($U240,'Tenant Analysis (Sortable)'!$D$7:$O$144,X$1,FALSE))</f>
        <v>0</v>
      </c>
      <c r="Y240" s="323">
        <f>IF(X240="","",+VLOOKUP($U240,'Tenant Analysis (Sortable)'!$D$7:$O$144,Y$1,FALSE))</f>
        <v>36894.620000000003</v>
      </c>
      <c r="Z240" s="323">
        <f>IF(Y240="","",+VLOOKUP($U240,'Tenant Analysis (Sortable)'!$D$7:$O$144,Z$1,FALSE))</f>
        <v>0</v>
      </c>
      <c r="AA240" s="324">
        <f>IF(Y240="","",+VLOOKUP($U240,'Tenant Analysis (Sortable)'!$D$7:$O$144,AA$1,FALSE))</f>
        <v>0</v>
      </c>
      <c r="AB240" s="323">
        <f>IF(AA240="","",+VLOOKUP($U240,'Tenant Analysis (Sortable)'!$D$7:$O$144,AB$1,FALSE))</f>
        <v>3</v>
      </c>
      <c r="AD240" s="323">
        <f>IF($AB240="","",+VLOOKUP($U240,'Tenant Analysis (Sortable)'!$D$7:$O$144,AD$1,FALSE))</f>
        <v>0</v>
      </c>
      <c r="AE240" s="323">
        <f>IF($AB240="","",+VLOOKUP($U240,'Tenant Analysis (Sortable)'!$D$7:$O$144,AE$1,FALSE))</f>
        <v>0</v>
      </c>
      <c r="AF240" s="324">
        <f>IF(AE240="","",+VLOOKUP($U240,'Tenant Analysis (Sortable)'!$D$7:$O$144,AF$1,FALSE))</f>
        <v>99</v>
      </c>
      <c r="AG240" s="323">
        <f>+IF(AF240="","",+VLOOKUP($U240,'Tenant Analysis (Sortable)'!$D$7:$P$144,AG$1,FALSE))</f>
        <v>0</v>
      </c>
    </row>
    <row r="241" spans="1:33" ht="16">
      <c r="A241" s="245"/>
      <c r="B241" s="244"/>
      <c r="D241" s="212"/>
      <c r="E241" s="212"/>
      <c r="F241" s="356"/>
      <c r="G241" s="356"/>
      <c r="H241" s="357"/>
      <c r="I241" s="211"/>
      <c r="J241" s="182"/>
      <c r="K241" s="210"/>
      <c r="L241" s="209"/>
      <c r="M241" s="182"/>
      <c r="S241" s="216" t="str">
        <f>IFERROR(IF(T241="","",INDEX('Tenant Analysis (Sortable)'!$B$7:$B$144,MATCH('Property Snapshots'!$U241,'Tenant Analysis (Sortable)'!$D$7:$D$144,0))),"CHECK")</f>
        <v>Hillcrest</v>
      </c>
      <c r="T241" s="215" t="str">
        <f>IFERROR(IF(U241="","",INDEX('Tenant Analysis (Sortable)'!$C$7:$C$144,MATCH('Property Snapshots'!$U241,'Tenant Analysis (Sortable)'!$D$7:$D$144,0))),"CHECK")</f>
        <v>Restaurant</v>
      </c>
      <c r="U241" s="322" t="str">
        <v>Common Stock Hillcrest, LLC (t0107808)</v>
      </c>
      <c r="V241" s="323">
        <f>IF(U241="","",+VLOOKUP($U241,'Tenant Analysis (Sortable)'!$D$7:$O$144,V$1,FALSE))</f>
        <v>0</v>
      </c>
      <c r="W241" s="323">
        <f>IF(V241="","",+VLOOKUP($U241,'Tenant Analysis (Sortable)'!$D$7:$O$144,W$1,FALSE))</f>
        <v>155339.35</v>
      </c>
      <c r="X241" s="323">
        <f>IF(W241="","",+VLOOKUP($U241,'Tenant Analysis (Sortable)'!$D$7:$O$144,X$1,FALSE))</f>
        <v>936822.31</v>
      </c>
      <c r="Y241" s="323">
        <f>IF(X241="","",+VLOOKUP($U241,'Tenant Analysis (Sortable)'!$D$7:$O$144,Y$1,FALSE))</f>
        <v>1199754.3799999999</v>
      </c>
      <c r="Z241" s="323">
        <f>IF(Y241="","",+VLOOKUP($U241,'Tenant Analysis (Sortable)'!$D$7:$O$144,Z$1,FALSE))</f>
        <v>363482.16</v>
      </c>
      <c r="AA241" s="324">
        <f>IF(Y241="","",+VLOOKUP($U241,'Tenant Analysis (Sortable)'!$D$7:$O$144,AA$1,FALSE))</f>
        <v>0.28066375789022341</v>
      </c>
      <c r="AB241" s="323">
        <f>IF(AA241="","",+VLOOKUP($U241,'Tenant Analysis (Sortable)'!$D$7:$O$144,AB$1,FALSE))</f>
        <v>5</v>
      </c>
      <c r="AD241" s="323">
        <f>IF($AB241="","",+VLOOKUP($U241,'Tenant Analysis (Sortable)'!$D$7:$O$144,AD$1,FALSE))</f>
        <v>325168.81</v>
      </c>
      <c r="AE241" s="323">
        <f>IF($AB241="","",+VLOOKUP($U241,'Tenant Analysis (Sortable)'!$D$7:$O$144,AE$1,FALSE))</f>
        <v>363482.16</v>
      </c>
      <c r="AF241" s="324">
        <f>IF(AE241="","",+VLOOKUP($U241,'Tenant Analysis (Sortable)'!$D$7:$O$144,AF$1,FALSE))</f>
        <v>0.11782603011648005</v>
      </c>
      <c r="AG241" s="323">
        <f>+IF(AF241="","",+VLOOKUP($U241,'Tenant Analysis (Sortable)'!$D$7:$P$144,AG$1,FALSE))</f>
        <v>2</v>
      </c>
    </row>
    <row r="242" spans="1:33" ht="15" customHeight="1">
      <c r="A242" s="245"/>
      <c r="B242" s="244"/>
      <c r="C242" s="208"/>
      <c r="D242" s="207" t="s">
        <v>762</v>
      </c>
      <c r="E242" s="228"/>
      <c r="F242" s="358"/>
      <c r="G242" s="358"/>
      <c r="H242" s="359"/>
      <c r="I242" s="228"/>
      <c r="J242" s="228"/>
      <c r="K242" s="228"/>
      <c r="L242" s="207"/>
      <c r="M242" s="207"/>
      <c r="S242" s="216" t="str">
        <f>IFERROR(IF(T242="","",INDEX('Tenant Analysis (Sortable)'!$B$7:$B$144,MATCH('Property Snapshots'!$U242,'Tenant Analysis (Sortable)'!$D$7:$D$144,0))),"CHECK")</f>
        <v>Hillcrest</v>
      </c>
      <c r="T242" s="215" t="str">
        <f>IFERROR(IF(U242="","",INDEX('Tenant Analysis (Sortable)'!$C$7:$C$144,MATCH('Property Snapshots'!$U242,'Tenant Analysis (Sortable)'!$D$7:$D$144,0))),"CHECK")</f>
        <v>Restaurant</v>
      </c>
      <c r="U242" s="322" t="str">
        <v>Hironori San Diego LLC (t0129344)</v>
      </c>
      <c r="V242" s="323">
        <f>IF(U242="","",+VLOOKUP($U242,'Tenant Analysis (Sortable)'!$D$7:$O$144,V$1,FALSE))</f>
        <v>0</v>
      </c>
      <c r="W242" s="323">
        <f>IF(V242="","",+VLOOKUP($U242,'Tenant Analysis (Sortable)'!$D$7:$O$144,W$1,FALSE))</f>
        <v>0</v>
      </c>
      <c r="X242" s="323">
        <f>IF(W242="","",+VLOOKUP($U242,'Tenant Analysis (Sortable)'!$D$7:$O$144,X$1,FALSE))</f>
        <v>730985.66000000015</v>
      </c>
      <c r="Y242" s="323">
        <f>IF(X242="","",+VLOOKUP($U242,'Tenant Analysis (Sortable)'!$D$7:$O$144,Y$1,FALSE))</f>
        <v>732143.96</v>
      </c>
      <c r="Z242" s="323">
        <f>IF(Y242="","",+VLOOKUP($U242,'Tenant Analysis (Sortable)'!$D$7:$O$144,Z$1,FALSE))</f>
        <v>256273.08</v>
      </c>
      <c r="AA242" s="324">
        <f>IF(Y242="","",+VLOOKUP($U242,'Tenant Analysis (Sortable)'!$D$7:$O$144,AA$1,FALSE))</f>
        <v>1.584572808172206E-3</v>
      </c>
      <c r="AB242" s="323">
        <f>IF(AA242="","",+VLOOKUP($U242,'Tenant Analysis (Sortable)'!$D$7:$O$144,AB$1,FALSE))</f>
        <v>4</v>
      </c>
      <c r="AD242" s="323">
        <f>IF($AB242="","",+VLOOKUP($U242,'Tenant Analysis (Sortable)'!$D$7:$O$144,AD$1,FALSE))</f>
        <v>217267.97999999998</v>
      </c>
      <c r="AE242" s="323">
        <f>IF($AB242="","",+VLOOKUP($U242,'Tenant Analysis (Sortable)'!$D$7:$O$144,AE$1,FALSE))</f>
        <v>256273.08</v>
      </c>
      <c r="AF242" s="324">
        <f>IF(AE242="","",+VLOOKUP($U242,'Tenant Analysis (Sortable)'!$D$7:$O$144,AF$1,FALSE))</f>
        <v>0.17952530326834173</v>
      </c>
      <c r="AG242" s="323">
        <f>+IF(AF242="","",+VLOOKUP($U242,'Tenant Analysis (Sortable)'!$D$7:$P$144,AG$1,FALSE))</f>
        <v>3</v>
      </c>
    </row>
    <row r="243" spans="1:33" ht="25.25" customHeight="1">
      <c r="A243" s="245"/>
      <c r="B243" s="244"/>
      <c r="D243" s="205"/>
      <c r="E243" s="205"/>
      <c r="F243" s="360">
        <f>+$AD$4</f>
        <v>2020</v>
      </c>
      <c r="G243" s="360">
        <f>+$AE$4</f>
        <v>2021</v>
      </c>
      <c r="H243" s="361" t="s">
        <v>727</v>
      </c>
      <c r="I243" s="204"/>
      <c r="J243" s="204"/>
      <c r="K243" s="204"/>
      <c r="L243" s="204"/>
      <c r="M243" s="204"/>
    </row>
    <row r="244" spans="1:33" ht="16">
      <c r="A244" s="245"/>
      <c r="B244" s="244"/>
      <c r="D244" s="221"/>
      <c r="E244" s="221"/>
      <c r="F244" s="352" t="str">
        <f>+$AD$5</f>
        <v>Q1</v>
      </c>
      <c r="G244" s="352" t="str">
        <f>+$AE$5</f>
        <v>Q1</v>
      </c>
      <c r="H244" s="353" t="s">
        <v>733</v>
      </c>
      <c r="I244" s="220"/>
      <c r="J244" s="202" t="s">
        <v>796</v>
      </c>
      <c r="K244" s="220"/>
      <c r="L244" s="220"/>
      <c r="M244" s="220"/>
      <c r="S244" s="216" t="str">
        <f>IFERROR(IF(T244="","",INDEX('Tenant Analysis (Sortable)'!$B$7:$B$144,MATCH('Property Snapshots'!$U244,'Tenant Analysis (Sortable)'!$D$7:$D$144,0))),"CHECK")</f>
        <v/>
      </c>
      <c r="T244" s="215" t="str">
        <f>IFERROR(IF(U244="","",INDEX('Tenant Analysis (Sortable)'!$C$7:$C$144,MATCH('Property Snapshots'!$U244,'Tenant Analysis (Sortable)'!$D$7:$D$144,0))),"CHECK")</f>
        <v/>
      </c>
      <c r="V244" s="323" t="str">
        <f>IF(U244="","",+VLOOKUP($U244,'Tenant Analysis (Sortable)'!$D$7:$O$144,V$1,FALSE))</f>
        <v/>
      </c>
      <c r="W244" s="323" t="str">
        <f>IF(V244="","",+VLOOKUP($U244,'Tenant Analysis (Sortable)'!$D$7:$O$144,W$1,FALSE))</f>
        <v/>
      </c>
      <c r="X244" s="323" t="str">
        <f>IF(W244="","",+VLOOKUP($U244,'Tenant Analysis (Sortable)'!$D$7:$O$144,X$1,FALSE))</f>
        <v/>
      </c>
      <c r="Y244" s="323" t="str">
        <f>IF(X244="","",+VLOOKUP($U244,'Tenant Analysis (Sortable)'!$D$7:$O$144,Y$1,FALSE))</f>
        <v/>
      </c>
      <c r="Z244" s="323"/>
      <c r="AA244" s="324" t="str">
        <f>IF(Y244="","",+VLOOKUP($U244,'Tenant Analysis (Sortable)'!$D$7:$O$144,AA$1,FALSE))</f>
        <v/>
      </c>
      <c r="AB244" s="323" t="str">
        <f>IF(AA244="","",+VLOOKUP($U244,'Tenant Analysis (Sortable)'!$D$7:$O$144,AB$1,FALSE))</f>
        <v/>
      </c>
      <c r="AD244" s="323" t="str">
        <f>IF($AB244="","",+VLOOKUP($U244,'Tenant Analysis (Sortable)'!$D$7:$O$144,AD$1,FALSE))</f>
        <v/>
      </c>
      <c r="AE244" s="323" t="str">
        <f>IF($AB244="","",+VLOOKUP($U244,'Tenant Analysis (Sortable)'!$D$7:$O$144,AE$1,FALSE))</f>
        <v/>
      </c>
      <c r="AF244" s="324" t="str">
        <f>IF(AE244="","",+VLOOKUP($U244,'Tenant Analysis (Sortable)'!$D$7:$O$144,AF$1,FALSE))</f>
        <v/>
      </c>
      <c r="AG244" s="324" t="str">
        <f>IF(AF244="","",+VLOOKUP($U244,'Tenant Analysis (Sortable)'!$D$7:$O$144,AG$1,FALSE))</f>
        <v/>
      </c>
    </row>
    <row r="245" spans="1:33">
      <c r="A245" s="245" t="str">
        <f>+E238</f>
        <v>HILLCREST</v>
      </c>
      <c r="B245" s="244"/>
      <c r="D245" s="215" t="s">
        <v>190</v>
      </c>
      <c r="F245" s="362">
        <f t="shared" ref="F245:G247" si="51">SUMIFS(AD$7:AD$486,$T$7:$T$486,$D245,$S$7:$S$486,$A245)</f>
        <v>0</v>
      </c>
      <c r="G245" s="362">
        <f t="shared" si="51"/>
        <v>0</v>
      </c>
      <c r="H245" s="363">
        <f t="shared" ref="H245:H247" si="52">IFERROR(IF(G245=0,0,(G245-F245)/F245),0)</f>
        <v>0</v>
      </c>
      <c r="I245" s="211"/>
      <c r="J245" s="405" t="s">
        <v>882</v>
      </c>
      <c r="K245" s="401"/>
      <c r="L245" s="401"/>
      <c r="M245" s="401"/>
      <c r="S245" s="216" t="str">
        <f>IFERROR(IF(T245="","",INDEX('Tenant Analysis (Sortable)'!$B$7:$B$144,MATCH('Property Snapshots'!$U245,'Tenant Analysis (Sortable)'!$D$7:$D$144,0))),"CHECK")</f>
        <v/>
      </c>
      <c r="T245" s="215" t="str">
        <f>IFERROR(IF(U245="","",INDEX('Tenant Analysis (Sortable)'!$C$7:$C$144,MATCH('Property Snapshots'!$U245,'Tenant Analysis (Sortable)'!$D$7:$D$144,0))),"CHECK")</f>
        <v/>
      </c>
      <c r="V245" s="323" t="str">
        <f>IF(U245="","",+VLOOKUP($U245,'Tenant Analysis (Sortable)'!$D$7:$O$144,V$1,FALSE))</f>
        <v/>
      </c>
      <c r="W245" s="323" t="str">
        <f>IF(V245="","",+VLOOKUP($U245,'Tenant Analysis (Sortable)'!$D$7:$O$144,W$1,FALSE))</f>
        <v/>
      </c>
      <c r="X245" s="323" t="str">
        <f>IF(W245="","",+VLOOKUP($U245,'Tenant Analysis (Sortable)'!$D$7:$O$144,X$1,FALSE))</f>
        <v/>
      </c>
      <c r="Y245" s="323" t="str">
        <f>IF(X245="","",+VLOOKUP($U245,'Tenant Analysis (Sortable)'!$D$7:$O$144,Y$1,FALSE))</f>
        <v/>
      </c>
      <c r="Z245" s="323"/>
      <c r="AA245" s="324" t="str">
        <f>IF(Y245="","",+VLOOKUP($U245,'Tenant Analysis (Sortable)'!$D$7:$O$144,AA$1,FALSE))</f>
        <v/>
      </c>
      <c r="AB245" s="323" t="str">
        <f>IF(AA245="","",+VLOOKUP($U245,'Tenant Analysis (Sortable)'!$D$7:$O$144,AB$1,FALSE))</f>
        <v/>
      </c>
      <c r="AD245" s="323" t="str">
        <f>IF($AB245="","",+VLOOKUP($U245,'Tenant Analysis (Sortable)'!$D$7:$O$144,AD$1,FALSE))</f>
        <v/>
      </c>
      <c r="AE245" s="323" t="str">
        <f>IF($AB245="","",+VLOOKUP($U245,'Tenant Analysis (Sortable)'!$D$7:$O$144,AE$1,FALSE))</f>
        <v/>
      </c>
      <c r="AF245" s="324" t="str">
        <f>IF(AE245="","",+VLOOKUP($U245,'Tenant Analysis (Sortable)'!$D$7:$O$144,AF$1,FALSE))</f>
        <v/>
      </c>
      <c r="AG245" s="324" t="str">
        <f>IF(AF245="","",+VLOOKUP($U245,'Tenant Analysis (Sortable)'!$D$7:$O$144,AG$1,FALSE))</f>
        <v/>
      </c>
    </row>
    <row r="246" spans="1:33">
      <c r="A246" s="245" t="str">
        <f t="shared" ref="A246" si="53">+A245</f>
        <v>HILLCREST</v>
      </c>
      <c r="B246" s="244"/>
      <c r="D246" s="181" t="s">
        <v>186</v>
      </c>
      <c r="F246" s="362">
        <f t="shared" si="51"/>
        <v>797807.89</v>
      </c>
      <c r="G246" s="362">
        <f t="shared" si="51"/>
        <v>785946.23999999987</v>
      </c>
      <c r="H246" s="363">
        <f t="shared" si="52"/>
        <v>-1.4867802322687156E-2</v>
      </c>
      <c r="I246" s="211"/>
      <c r="J246" s="401"/>
      <c r="K246" s="401"/>
      <c r="L246" s="401"/>
      <c r="M246" s="401"/>
      <c r="S246" s="216" t="str">
        <f>IFERROR(IF(T246="","",INDEX('Tenant Analysis (Sortable)'!$B$7:$B$144,MATCH('Property Snapshots'!$U246,'Tenant Analysis (Sortable)'!$D$7:$D$144,0))),"CHECK")</f>
        <v/>
      </c>
      <c r="T246" s="215" t="str">
        <f>IFERROR(IF(U246="","",INDEX('Tenant Analysis (Sortable)'!$C$7:$C$144,MATCH('Property Snapshots'!$U246,'Tenant Analysis (Sortable)'!$D$7:$D$144,0))),"CHECK")</f>
        <v/>
      </c>
      <c r="V246" s="323" t="str">
        <f>IF(U246="","",+VLOOKUP($U246,'Tenant Analysis (Sortable)'!$D$7:$O$144,V$1,FALSE))</f>
        <v/>
      </c>
      <c r="W246" s="323" t="str">
        <f>IF(V246="","",+VLOOKUP($U246,'Tenant Analysis (Sortable)'!$D$7:$O$144,W$1,FALSE))</f>
        <v/>
      </c>
      <c r="X246" s="323" t="str">
        <f>IF(W246="","",+VLOOKUP($U246,'Tenant Analysis (Sortable)'!$D$7:$O$144,X$1,FALSE))</f>
        <v/>
      </c>
      <c r="Y246" s="323" t="str">
        <f>IF(X246="","",+VLOOKUP($U246,'Tenant Analysis (Sortable)'!$D$7:$O$144,Y$1,FALSE))</f>
        <v/>
      </c>
      <c r="Z246" s="323"/>
      <c r="AA246" s="324" t="str">
        <f>IF(Y246="","",+VLOOKUP($U246,'Tenant Analysis (Sortable)'!$D$7:$O$144,AA$1,FALSE))</f>
        <v/>
      </c>
      <c r="AB246" s="323" t="str">
        <f>IF(AA246="","",+VLOOKUP($U246,'Tenant Analysis (Sortable)'!$D$7:$O$144,AB$1,FALSE))</f>
        <v/>
      </c>
      <c r="AD246" s="323" t="str">
        <f>IF($AB246="","",+VLOOKUP($U246,'Tenant Analysis (Sortable)'!$D$7:$O$144,AD$1,FALSE))</f>
        <v/>
      </c>
      <c r="AE246" s="323" t="str">
        <f>IF($AB246="","",+VLOOKUP($U246,'Tenant Analysis (Sortable)'!$D$7:$O$144,AE$1,FALSE))</f>
        <v/>
      </c>
      <c r="AF246" s="324" t="str">
        <f>IF(AE246="","",+VLOOKUP($U246,'Tenant Analysis (Sortable)'!$D$7:$O$144,AF$1,FALSE))</f>
        <v/>
      </c>
      <c r="AG246" s="324" t="str">
        <f>IF(AF246="","",+VLOOKUP($U246,'Tenant Analysis (Sortable)'!$D$7:$O$144,AG$1,FALSE))</f>
        <v/>
      </c>
    </row>
    <row r="247" spans="1:33">
      <c r="A247" s="245" t="str">
        <f>+A246</f>
        <v>HILLCREST</v>
      </c>
      <c r="B247" s="244"/>
      <c r="D247" s="181" t="s">
        <v>194</v>
      </c>
      <c r="F247" s="362">
        <f t="shared" si="51"/>
        <v>0</v>
      </c>
      <c r="G247" s="362">
        <f t="shared" si="51"/>
        <v>0</v>
      </c>
      <c r="H247" s="363">
        <f t="shared" si="52"/>
        <v>0</v>
      </c>
      <c r="I247" s="211"/>
      <c r="J247" s="401"/>
      <c r="K247" s="401"/>
      <c r="L247" s="401"/>
      <c r="M247" s="401"/>
      <c r="S247" s="216" t="str">
        <f>IFERROR(IF(T247="","",INDEX('Tenant Analysis (Sortable)'!$B$7:$B$144,MATCH('Property Snapshots'!$U247,'Tenant Analysis (Sortable)'!$D$7:$D$144,0))),"CHECK")</f>
        <v/>
      </c>
      <c r="T247" s="215" t="str">
        <f>IFERROR(IF(U247="","",INDEX('Tenant Analysis (Sortable)'!$C$7:$C$144,MATCH('Property Snapshots'!$U247,'Tenant Analysis (Sortable)'!$D$7:$D$144,0))),"CHECK")</f>
        <v/>
      </c>
      <c r="V247" s="323" t="str">
        <f>IF(U247="","",+VLOOKUP($U247,'Tenant Analysis (Sortable)'!$D$7:$O$144,V$1,FALSE))</f>
        <v/>
      </c>
      <c r="W247" s="323" t="str">
        <f>IF(V247="","",+VLOOKUP($U247,'Tenant Analysis (Sortable)'!$D$7:$O$144,W$1,FALSE))</f>
        <v/>
      </c>
      <c r="X247" s="323" t="str">
        <f>IF(W247="","",+VLOOKUP($U247,'Tenant Analysis (Sortable)'!$D$7:$O$144,X$1,FALSE))</f>
        <v/>
      </c>
      <c r="Y247" s="323" t="str">
        <f>IF(X247="","",+VLOOKUP($U247,'Tenant Analysis (Sortable)'!$D$7:$O$144,Y$1,FALSE))</f>
        <v/>
      </c>
      <c r="Z247" s="323"/>
      <c r="AA247" s="324" t="str">
        <f>IF(Y247="","",+VLOOKUP($U247,'Tenant Analysis (Sortable)'!$D$7:$O$144,AA$1,FALSE))</f>
        <v/>
      </c>
      <c r="AB247" s="323" t="str">
        <f>IF(AA247="","",+VLOOKUP($U247,'Tenant Analysis (Sortable)'!$D$7:$O$144,AB$1,FALSE))</f>
        <v/>
      </c>
      <c r="AD247" s="323" t="str">
        <f>IF($AB247="","",+VLOOKUP($U247,'Tenant Analysis (Sortable)'!$D$7:$O$144,AD$1,FALSE))</f>
        <v/>
      </c>
      <c r="AE247" s="323" t="str">
        <f>IF($AB247="","",+VLOOKUP($U247,'Tenant Analysis (Sortable)'!$D$7:$O$144,AE$1,FALSE))</f>
        <v/>
      </c>
      <c r="AF247" s="324" t="str">
        <f>IF(AE247="","",+VLOOKUP($U247,'Tenant Analysis (Sortable)'!$D$7:$O$144,AF$1,FALSE))</f>
        <v/>
      </c>
      <c r="AG247" s="324" t="str">
        <f>IF(AF247="","",+VLOOKUP($U247,'Tenant Analysis (Sortable)'!$D$7:$O$144,AG$1,FALSE))</f>
        <v/>
      </c>
    </row>
    <row r="248" spans="1:33">
      <c r="A248" s="245"/>
      <c r="B248" s="244"/>
      <c r="D248" s="181"/>
      <c r="F248" s="356"/>
      <c r="G248" s="356"/>
      <c r="H248" s="357"/>
      <c r="I248" s="211"/>
      <c r="J248" s="401"/>
      <c r="K248" s="401"/>
      <c r="L248" s="401"/>
      <c r="M248" s="401"/>
      <c r="S248" s="216" t="str">
        <f>IFERROR(IF(T248="","",INDEX('Tenant Analysis (Sortable)'!$B$7:$B$144,MATCH('Property Snapshots'!$U248,'Tenant Analysis (Sortable)'!$D$7:$D$144,0))),"CHECK")</f>
        <v/>
      </c>
      <c r="T248" s="215" t="str">
        <f>IFERROR(IF(U248="","",INDEX('Tenant Analysis (Sortable)'!$C$7:$C$144,MATCH('Property Snapshots'!$U248,'Tenant Analysis (Sortable)'!$D$7:$D$144,0))),"CHECK")</f>
        <v/>
      </c>
      <c r="V248" s="323" t="str">
        <f>IF(U248="","",+VLOOKUP($U248,'Tenant Analysis (Sortable)'!$D$7:$O$144,V$1,FALSE))</f>
        <v/>
      </c>
      <c r="W248" s="323" t="str">
        <f>IF(V248="","",+VLOOKUP($U248,'Tenant Analysis (Sortable)'!$D$7:$O$144,W$1,FALSE))</f>
        <v/>
      </c>
      <c r="X248" s="323" t="str">
        <f>IF(W248="","",+VLOOKUP($U248,'Tenant Analysis (Sortable)'!$D$7:$O$144,X$1,FALSE))</f>
        <v/>
      </c>
      <c r="Y248" s="323" t="str">
        <f>IF(X248="","",+VLOOKUP($U248,'Tenant Analysis (Sortable)'!$D$7:$O$144,Y$1,FALSE))</f>
        <v/>
      </c>
      <c r="Z248" s="323"/>
      <c r="AA248" s="324" t="str">
        <f>IF(Y248="","",+VLOOKUP($U248,'Tenant Analysis (Sortable)'!$D$7:$O$144,AA$1,FALSE))</f>
        <v/>
      </c>
      <c r="AB248" s="323" t="str">
        <f>IF(AA248="","",+VLOOKUP($U248,'Tenant Analysis (Sortable)'!$D$7:$O$144,AB$1,FALSE))</f>
        <v/>
      </c>
      <c r="AD248" s="323" t="str">
        <f>IF($AB248="","",+VLOOKUP($U248,'Tenant Analysis (Sortable)'!$D$7:$O$144,AD$1,FALSE))</f>
        <v/>
      </c>
      <c r="AE248" s="323" t="str">
        <f>IF($AB248="","",+VLOOKUP($U248,'Tenant Analysis (Sortable)'!$D$7:$O$144,AE$1,FALSE))</f>
        <v/>
      </c>
      <c r="AF248" s="324" t="str">
        <f>IF(AE248="","",+VLOOKUP($U248,'Tenant Analysis (Sortable)'!$D$7:$O$144,AF$1,FALSE))</f>
        <v/>
      </c>
      <c r="AG248" s="324" t="str">
        <f>IF(AF248="","",+VLOOKUP($U248,'Tenant Analysis (Sortable)'!$D$7:$O$144,AG$1,FALSE))</f>
        <v/>
      </c>
    </row>
    <row r="249" spans="1:33">
      <c r="A249" s="245"/>
      <c r="B249" s="244"/>
      <c r="D249" s="181"/>
      <c r="F249" s="356"/>
      <c r="G249" s="356"/>
      <c r="H249" s="357"/>
      <c r="I249" s="211"/>
      <c r="J249" s="401"/>
      <c r="K249" s="401"/>
      <c r="L249" s="401"/>
      <c r="M249" s="401"/>
      <c r="S249" s="216" t="str">
        <f>IFERROR(IF(T249="","",INDEX('Tenant Analysis (Sortable)'!$B$7:$B$144,MATCH('Property Snapshots'!$U249,'Tenant Analysis (Sortable)'!$D$7:$D$144,0))),"CHECK")</f>
        <v/>
      </c>
      <c r="T249" s="215" t="str">
        <f>IFERROR(IF(U249="","",INDEX('Tenant Analysis (Sortable)'!$C$7:$C$144,MATCH('Property Snapshots'!$U249,'Tenant Analysis (Sortable)'!$D$7:$D$144,0))),"CHECK")</f>
        <v/>
      </c>
      <c r="V249" s="323" t="str">
        <f>IF(U249="","",+VLOOKUP($U249,'Tenant Analysis (Sortable)'!$D$7:$O$144,V$1,FALSE))</f>
        <v/>
      </c>
      <c r="W249" s="323" t="str">
        <f>IF(V249="","",+VLOOKUP($U249,'Tenant Analysis (Sortable)'!$D$7:$O$144,W$1,FALSE))</f>
        <v/>
      </c>
      <c r="X249" s="323" t="str">
        <f>IF(W249="","",+VLOOKUP($U249,'Tenant Analysis (Sortable)'!$D$7:$O$144,X$1,FALSE))</f>
        <v/>
      </c>
      <c r="Y249" s="323" t="str">
        <f>IF(X249="","",+VLOOKUP($U249,'Tenant Analysis (Sortable)'!$D$7:$O$144,Y$1,FALSE))</f>
        <v/>
      </c>
      <c r="Z249" s="323"/>
      <c r="AA249" s="324" t="str">
        <f>IF(Y249="","",+VLOOKUP($U249,'Tenant Analysis (Sortable)'!$D$7:$O$144,AA$1,FALSE))</f>
        <v/>
      </c>
      <c r="AB249" s="323" t="str">
        <f>IF(AA249="","",+VLOOKUP($U249,'Tenant Analysis (Sortable)'!$D$7:$O$144,AB$1,FALSE))</f>
        <v/>
      </c>
      <c r="AD249" s="323" t="str">
        <f>IF($AB249="","",+VLOOKUP($U249,'Tenant Analysis (Sortable)'!$D$7:$O$144,AD$1,FALSE))</f>
        <v/>
      </c>
      <c r="AE249" s="323" t="str">
        <f>IF($AB249="","",+VLOOKUP($U249,'Tenant Analysis (Sortable)'!$D$7:$O$144,AE$1,FALSE))</f>
        <v/>
      </c>
      <c r="AF249" s="324" t="str">
        <f>IF(AE249="","",+VLOOKUP($U249,'Tenant Analysis (Sortable)'!$D$7:$O$144,AF$1,FALSE))</f>
        <v/>
      </c>
      <c r="AG249" s="324" t="str">
        <f>IF(AF249="","",+VLOOKUP($U249,'Tenant Analysis (Sortable)'!$D$7:$O$144,AG$1,FALSE))</f>
        <v/>
      </c>
    </row>
    <row r="250" spans="1:33">
      <c r="A250" s="245"/>
      <c r="B250" s="244"/>
      <c r="D250" s="181"/>
      <c r="F250" s="356"/>
      <c r="G250" s="356"/>
      <c r="H250" s="357"/>
      <c r="I250" s="211"/>
      <c r="J250" s="401"/>
      <c r="K250" s="401"/>
      <c r="L250" s="401"/>
      <c r="M250" s="401"/>
      <c r="S250" s="216" t="str">
        <f>IFERROR(IF(T250="","",INDEX('Tenant Analysis (Sortable)'!$B$7:$B$144,MATCH('Property Snapshots'!$U250,'Tenant Analysis (Sortable)'!$D$7:$D$144,0))),"CHECK")</f>
        <v/>
      </c>
      <c r="T250" s="215" t="str">
        <f>IFERROR(IF(U250="","",INDEX('Tenant Analysis (Sortable)'!$C$7:$C$144,MATCH('Property Snapshots'!$U250,'Tenant Analysis (Sortable)'!$D$7:$D$144,0))),"CHECK")</f>
        <v/>
      </c>
      <c r="V250" s="323" t="str">
        <f>IF(U250="","",+VLOOKUP($U250,'Tenant Analysis (Sortable)'!$D$7:$O$144,V$1,FALSE))</f>
        <v/>
      </c>
      <c r="W250" s="323" t="str">
        <f>IF(V250="","",+VLOOKUP($U250,'Tenant Analysis (Sortable)'!$D$7:$O$144,W$1,FALSE))</f>
        <v/>
      </c>
      <c r="X250" s="323" t="str">
        <f>IF(W250="","",+VLOOKUP($U250,'Tenant Analysis (Sortable)'!$D$7:$O$144,X$1,FALSE))</f>
        <v/>
      </c>
      <c r="Y250" s="323" t="str">
        <f>IF(X250="","",+VLOOKUP($U250,'Tenant Analysis (Sortable)'!$D$7:$O$144,Y$1,FALSE))</f>
        <v/>
      </c>
      <c r="Z250" s="323"/>
      <c r="AA250" s="324" t="str">
        <f>IF(Y250="","",+VLOOKUP($U250,'Tenant Analysis (Sortable)'!$D$7:$O$144,AA$1,FALSE))</f>
        <v/>
      </c>
      <c r="AB250" s="323" t="str">
        <f>IF(AA250="","",+VLOOKUP($U250,'Tenant Analysis (Sortable)'!$D$7:$O$144,AB$1,FALSE))</f>
        <v/>
      </c>
      <c r="AD250" s="323" t="str">
        <f>IF($AB250="","",+VLOOKUP($U250,'Tenant Analysis (Sortable)'!$D$7:$O$144,AD$1,FALSE))</f>
        <v/>
      </c>
      <c r="AE250" s="323" t="str">
        <f>IF($AB250="","",+VLOOKUP($U250,'Tenant Analysis (Sortable)'!$D$7:$O$144,AE$1,FALSE))</f>
        <v/>
      </c>
      <c r="AF250" s="324" t="str">
        <f>IF(AE250="","",+VLOOKUP($U250,'Tenant Analysis (Sortable)'!$D$7:$O$144,AF$1,FALSE))</f>
        <v/>
      </c>
      <c r="AG250" s="324" t="str">
        <f>IF(AF250="","",+VLOOKUP($U250,'Tenant Analysis (Sortable)'!$D$7:$O$144,AG$1,FALSE))</f>
        <v/>
      </c>
    </row>
    <row r="251" spans="1:33">
      <c r="A251" s="245"/>
      <c r="B251" s="244"/>
      <c r="D251" s="181"/>
      <c r="F251" s="356"/>
      <c r="G251" s="356"/>
      <c r="H251" s="357"/>
      <c r="I251" s="211"/>
      <c r="J251" s="401"/>
      <c r="K251" s="401"/>
      <c r="L251" s="401"/>
      <c r="M251" s="401"/>
      <c r="S251" s="216" t="str">
        <f>IFERROR(IF(T251="","",INDEX('Tenant Analysis (Sortable)'!$B$7:$B$144,MATCH('Property Snapshots'!$U251,'Tenant Analysis (Sortable)'!$D$7:$D$144,0))),"CHECK")</f>
        <v/>
      </c>
      <c r="T251" s="215" t="str">
        <f>IFERROR(IF(U251="","",INDEX('Tenant Analysis (Sortable)'!$C$7:$C$144,MATCH('Property Snapshots'!$U251,'Tenant Analysis (Sortable)'!$D$7:$D$144,0))),"CHECK")</f>
        <v/>
      </c>
      <c r="V251" s="323" t="str">
        <f>IF(U251="","",+VLOOKUP($U251,'Tenant Analysis (Sortable)'!$D$7:$O$144,V$1,FALSE))</f>
        <v/>
      </c>
      <c r="W251" s="323" t="str">
        <f>IF(V251="","",+VLOOKUP($U251,'Tenant Analysis (Sortable)'!$D$7:$O$144,W$1,FALSE))</f>
        <v/>
      </c>
      <c r="X251" s="323" t="str">
        <f>IF(W251="","",+VLOOKUP($U251,'Tenant Analysis (Sortable)'!$D$7:$O$144,X$1,FALSE))</f>
        <v/>
      </c>
      <c r="Y251" s="323" t="str">
        <f>IF(X251="","",+VLOOKUP($U251,'Tenant Analysis (Sortable)'!$D$7:$O$144,Y$1,FALSE))</f>
        <v/>
      </c>
      <c r="Z251" s="323"/>
      <c r="AA251" s="324" t="str">
        <f>IF(Y251="","",+VLOOKUP($U251,'Tenant Analysis (Sortable)'!$D$7:$O$144,AA$1,FALSE))</f>
        <v/>
      </c>
      <c r="AB251" s="323" t="str">
        <f>IF(AA251="","",+VLOOKUP($U251,'Tenant Analysis (Sortable)'!$D$7:$O$144,AB$1,FALSE))</f>
        <v/>
      </c>
      <c r="AD251" s="323" t="str">
        <f>IF($AB251="","",+VLOOKUP($U251,'Tenant Analysis (Sortable)'!$D$7:$O$144,AD$1,FALSE))</f>
        <v/>
      </c>
      <c r="AE251" s="323" t="str">
        <f>IF($AB251="","",+VLOOKUP($U251,'Tenant Analysis (Sortable)'!$D$7:$O$144,AE$1,FALSE))</f>
        <v/>
      </c>
      <c r="AF251" s="324" t="str">
        <f>IF(AE251="","",+VLOOKUP($U251,'Tenant Analysis (Sortable)'!$D$7:$O$144,AF$1,FALSE))</f>
        <v/>
      </c>
      <c r="AG251" s="324" t="str">
        <f>IF(AF251="","",+VLOOKUP($U251,'Tenant Analysis (Sortable)'!$D$7:$O$144,AG$1,FALSE))</f>
        <v/>
      </c>
    </row>
    <row r="252" spans="1:33">
      <c r="A252" s="245"/>
      <c r="B252" s="244"/>
      <c r="D252" s="170"/>
      <c r="F252" s="356"/>
      <c r="G252" s="356"/>
      <c r="H252" s="357"/>
      <c r="I252" s="211"/>
      <c r="J252" s="401"/>
      <c r="K252" s="401"/>
      <c r="L252" s="401"/>
      <c r="M252" s="401"/>
      <c r="S252" s="216" t="str">
        <f>IFERROR(IF(T252="","",INDEX('Tenant Analysis (Sortable)'!$B$7:$B$144,MATCH('Property Snapshots'!$U252,'Tenant Analysis (Sortable)'!$D$7:$D$144,0))),"CHECK")</f>
        <v/>
      </c>
      <c r="T252" s="215" t="str">
        <f>IFERROR(IF(U252="","",INDEX('Tenant Analysis (Sortable)'!$C$7:$C$144,MATCH('Property Snapshots'!$U252,'Tenant Analysis (Sortable)'!$D$7:$D$144,0))),"CHECK")</f>
        <v/>
      </c>
      <c r="V252" s="323" t="str">
        <f>IF(U252="","",+VLOOKUP($U252,'Tenant Analysis (Sortable)'!$D$7:$O$144,V$1,FALSE))</f>
        <v/>
      </c>
      <c r="W252" s="323" t="str">
        <f>IF(V252="","",+VLOOKUP($U252,'Tenant Analysis (Sortable)'!$D$7:$O$144,W$1,FALSE))</f>
        <v/>
      </c>
      <c r="X252" s="323" t="str">
        <f>IF(W252="","",+VLOOKUP($U252,'Tenant Analysis (Sortable)'!$D$7:$O$144,X$1,FALSE))</f>
        <v/>
      </c>
      <c r="Y252" s="323" t="str">
        <f>IF(X252="","",+VLOOKUP($U252,'Tenant Analysis (Sortable)'!$D$7:$O$144,Y$1,FALSE))</f>
        <v/>
      </c>
      <c r="Z252" s="323"/>
      <c r="AA252" s="324" t="str">
        <f>IF(Y252="","",+VLOOKUP($U252,'Tenant Analysis (Sortable)'!$D$7:$O$144,AA$1,FALSE))</f>
        <v/>
      </c>
      <c r="AB252" s="323" t="str">
        <f>IF(AA252="","",+VLOOKUP($U252,'Tenant Analysis (Sortable)'!$D$7:$O$144,AB$1,FALSE))</f>
        <v/>
      </c>
      <c r="AD252" s="323" t="str">
        <f>IF($AB252="","",+VLOOKUP($U252,'Tenant Analysis (Sortable)'!$D$7:$O$144,AD$1,FALSE))</f>
        <v/>
      </c>
      <c r="AE252" s="323" t="str">
        <f>IF($AB252="","",+VLOOKUP($U252,'Tenant Analysis (Sortable)'!$D$7:$O$144,AE$1,FALSE))</f>
        <v/>
      </c>
      <c r="AF252" s="324" t="str">
        <f>IF(AE252="","",+VLOOKUP($U252,'Tenant Analysis (Sortable)'!$D$7:$O$144,AF$1,FALSE))</f>
        <v/>
      </c>
      <c r="AG252" s="324" t="str">
        <f>IF(AF252="","",+VLOOKUP($U252,'Tenant Analysis (Sortable)'!$D$7:$O$144,AG$1,FALSE))</f>
        <v/>
      </c>
    </row>
    <row r="253" spans="1:33">
      <c r="A253" s="245"/>
      <c r="B253" s="244"/>
      <c r="D253" s="170"/>
      <c r="E253" s="170"/>
      <c r="F253" s="356"/>
      <c r="G253" s="356"/>
      <c r="H253" s="357"/>
      <c r="I253" s="211"/>
      <c r="J253" s="401"/>
      <c r="K253" s="401"/>
      <c r="L253" s="401"/>
      <c r="M253" s="401"/>
      <c r="S253" s="216" t="str">
        <f>IFERROR(IF(T253="","",INDEX('Tenant Analysis (Sortable)'!$B$7:$B$144,MATCH('Property Snapshots'!$U253,'Tenant Analysis (Sortable)'!$D$7:$D$144,0))),"CHECK")</f>
        <v/>
      </c>
      <c r="T253" s="215" t="str">
        <f>IFERROR(IF(U253="","",INDEX('Tenant Analysis (Sortable)'!$C$7:$C$144,MATCH('Property Snapshots'!$U253,'Tenant Analysis (Sortable)'!$D$7:$D$144,0))),"CHECK")</f>
        <v/>
      </c>
      <c r="V253" s="323" t="str">
        <f>IF(U253="","",+VLOOKUP($U253,'Tenant Analysis (Sortable)'!$D$7:$O$144,V$1,FALSE))</f>
        <v/>
      </c>
      <c r="W253" s="323" t="str">
        <f>IF(V253="","",+VLOOKUP($U253,'Tenant Analysis (Sortable)'!$D$7:$O$144,W$1,FALSE))</f>
        <v/>
      </c>
      <c r="X253" s="323" t="str">
        <f>IF(W253="","",+VLOOKUP($U253,'Tenant Analysis (Sortable)'!$D$7:$O$144,X$1,FALSE))</f>
        <v/>
      </c>
      <c r="Y253" s="323" t="str">
        <f>IF(X253="","",+VLOOKUP($U253,'Tenant Analysis (Sortable)'!$D$7:$O$144,Y$1,FALSE))</f>
        <v/>
      </c>
      <c r="Z253" s="323"/>
      <c r="AA253" s="324" t="str">
        <f>IF(Y253="","",+VLOOKUP($U253,'Tenant Analysis (Sortable)'!$D$7:$O$144,AA$1,FALSE))</f>
        <v/>
      </c>
      <c r="AB253" s="323" t="str">
        <f>IF(AA253="","",+VLOOKUP($U253,'Tenant Analysis (Sortable)'!$D$7:$O$144,AB$1,FALSE))</f>
        <v/>
      </c>
      <c r="AD253" s="323" t="str">
        <f>IF($AB253="","",+VLOOKUP($U253,'Tenant Analysis (Sortable)'!$D$7:$O$144,AD$1,FALSE))</f>
        <v/>
      </c>
      <c r="AE253" s="323" t="str">
        <f>IF($AB253="","",+VLOOKUP($U253,'Tenant Analysis (Sortable)'!$D$7:$O$144,AE$1,FALSE))</f>
        <v/>
      </c>
      <c r="AF253" s="324" t="str">
        <f>IF(AE253="","",+VLOOKUP($U253,'Tenant Analysis (Sortable)'!$D$7:$O$144,AF$1,FALSE))</f>
        <v/>
      </c>
      <c r="AG253" s="324" t="str">
        <f>IF(AF253="","",+VLOOKUP($U253,'Tenant Analysis (Sortable)'!$D$7:$O$144,AG$1,FALSE))</f>
        <v/>
      </c>
    </row>
    <row r="254" spans="1:33">
      <c r="A254" s="245"/>
      <c r="B254" s="244"/>
      <c r="D254" s="170"/>
      <c r="E254" s="170"/>
      <c r="F254" s="356"/>
      <c r="G254" s="356"/>
      <c r="H254" s="357"/>
      <c r="I254" s="211"/>
      <c r="J254" s="401"/>
      <c r="K254" s="401"/>
      <c r="L254" s="401"/>
      <c r="M254" s="401"/>
      <c r="S254" s="216" t="str">
        <f>IFERROR(IF(T254="","",INDEX('Tenant Analysis (Sortable)'!$B$7:$B$144,MATCH('Property Snapshots'!$U254,'Tenant Analysis (Sortable)'!$D$7:$D$144,0))),"CHECK")</f>
        <v/>
      </c>
      <c r="T254" s="215" t="str">
        <f>IFERROR(IF(U254="","",INDEX('Tenant Analysis (Sortable)'!$C$7:$C$144,MATCH('Property Snapshots'!$U254,'Tenant Analysis (Sortable)'!$D$7:$D$144,0))),"CHECK")</f>
        <v/>
      </c>
      <c r="V254" s="323" t="str">
        <f>IF(U254="","",+VLOOKUP($U254,'Tenant Analysis (Sortable)'!$D$7:$O$144,V$1,FALSE))</f>
        <v/>
      </c>
      <c r="W254" s="323" t="str">
        <f>IF(V254="","",+VLOOKUP($U254,'Tenant Analysis (Sortable)'!$D$7:$O$144,W$1,FALSE))</f>
        <v/>
      </c>
      <c r="X254" s="323" t="str">
        <f>IF(W254="","",+VLOOKUP($U254,'Tenant Analysis (Sortable)'!$D$7:$O$144,X$1,FALSE))</f>
        <v/>
      </c>
      <c r="Y254" s="323" t="str">
        <f>IF(X254="","",+VLOOKUP($U254,'Tenant Analysis (Sortable)'!$D$7:$O$144,Y$1,FALSE))</f>
        <v/>
      </c>
      <c r="Z254" s="323"/>
      <c r="AA254" s="324" t="str">
        <f>IF(Y254="","",+VLOOKUP($U254,'Tenant Analysis (Sortable)'!$D$7:$O$144,AA$1,FALSE))</f>
        <v/>
      </c>
      <c r="AB254" s="323" t="str">
        <f>IF(AA254="","",+VLOOKUP($U254,'Tenant Analysis (Sortable)'!$D$7:$O$144,AB$1,FALSE))</f>
        <v/>
      </c>
      <c r="AD254" s="323" t="str">
        <f>IF($AB254="","",+VLOOKUP($U254,'Tenant Analysis (Sortable)'!$D$7:$O$144,AD$1,FALSE))</f>
        <v/>
      </c>
      <c r="AE254" s="323" t="str">
        <f>IF($AB254="","",+VLOOKUP($U254,'Tenant Analysis (Sortable)'!$D$7:$O$144,AE$1,FALSE))</f>
        <v/>
      </c>
      <c r="AF254" s="324" t="str">
        <f>IF(AE254="","",+VLOOKUP($U254,'Tenant Analysis (Sortable)'!$D$7:$O$144,AF$1,FALSE))</f>
        <v/>
      </c>
      <c r="AG254" s="324" t="str">
        <f>IF(AF254="","",+VLOOKUP($U254,'Tenant Analysis (Sortable)'!$D$7:$O$144,AG$1,FALSE))</f>
        <v/>
      </c>
    </row>
    <row r="255" spans="1:33">
      <c r="A255" s="245"/>
      <c r="B255" s="244"/>
      <c r="C255" s="208"/>
      <c r="D255" s="344" t="str">
        <f>"Top 3 tenants w/significant changes ("&amp;TEXT($AD$5,"")&amp;TEXT($AD$3," yyyy")&amp; " vs. "&amp;TEXT($AE$5,"")&amp;TEXT($AE$3," yyyy)")</f>
        <v>Top 3 tenants w/significant changes (Q1 2020 vs. Q1 2021)</v>
      </c>
      <c r="E255" s="227"/>
      <c r="F255" s="350"/>
      <c r="G255" s="350"/>
      <c r="H255" s="351"/>
      <c r="I255" s="227"/>
      <c r="J255" s="227"/>
      <c r="K255" s="227"/>
      <c r="L255" s="319"/>
      <c r="M255" s="319"/>
      <c r="N255" s="170"/>
      <c r="O255" s="170"/>
      <c r="P255" s="170"/>
      <c r="Q255" s="170"/>
      <c r="R255" s="213"/>
      <c r="S255" s="216" t="str">
        <f>IFERROR(IF(T255="","",INDEX('Tenant Analysis (Sortable)'!$B$7:$B$144,MATCH('Property Snapshots'!$U255,'Tenant Analysis (Sortable)'!$D$7:$D$144,0))),"CHECK")</f>
        <v/>
      </c>
      <c r="T255" s="215" t="str">
        <f>IFERROR(IF(U255="","",INDEX('Tenant Analysis (Sortable)'!$C$7:$C$144,MATCH('Property Snapshots'!$U255,'Tenant Analysis (Sortable)'!$D$7:$D$144,0))),"CHECK")</f>
        <v/>
      </c>
      <c r="V255" s="323" t="str">
        <f>IF(U255="","",+VLOOKUP($U255,'Tenant Analysis (Sortable)'!$D$7:$O$144,V$1,FALSE))</f>
        <v/>
      </c>
      <c r="W255" s="323" t="str">
        <f>IF(V255="","",+VLOOKUP($U255,'Tenant Analysis (Sortable)'!$D$7:$O$144,W$1,FALSE))</f>
        <v/>
      </c>
      <c r="X255" s="323" t="str">
        <f>IF(W255="","",+VLOOKUP($U255,'Tenant Analysis (Sortable)'!$D$7:$O$144,X$1,FALSE))</f>
        <v/>
      </c>
      <c r="Y255" s="323" t="str">
        <f>IF(X255="","",+VLOOKUP($U255,'Tenant Analysis (Sortable)'!$D$7:$O$144,Y$1,FALSE))</f>
        <v/>
      </c>
      <c r="Z255" s="323" t="str">
        <f>IF(Y255="","",+VLOOKUP($U255,'Tenant Analysis (Sortable)'!$D$7:$O$144,Z$1,FALSE))</f>
        <v/>
      </c>
      <c r="AA255" s="324" t="str">
        <f>IF(Y255="","",+VLOOKUP($U255,'Tenant Analysis (Sortable)'!$D$7:$O$144,AA$1,FALSE))</f>
        <v/>
      </c>
      <c r="AB255" s="323" t="str">
        <f>IF(AA255="","",+VLOOKUP($U255,'Tenant Analysis (Sortable)'!$D$7:$O$144,AB$1,FALSE))</f>
        <v/>
      </c>
      <c r="AC255" s="342"/>
      <c r="AD255" s="323" t="str">
        <f>IF($AB255="","",+VLOOKUP($U255,'Tenant Analysis (Sortable)'!$D$7:$O$144,AD$1,FALSE))</f>
        <v/>
      </c>
      <c r="AE255" s="323" t="str">
        <f>IF($AB255="","",+VLOOKUP($U255,'Tenant Analysis (Sortable)'!$D$7:$O$144,AE$1,FALSE))</f>
        <v/>
      </c>
      <c r="AF255" s="324" t="str">
        <f>IF(AE255="","",+VLOOKUP($U255,'Tenant Analysis (Sortable)'!$D$7:$O$144,AF$1,FALSE))</f>
        <v/>
      </c>
      <c r="AG255" s="323" t="str">
        <f>+IF(AF255="","",+VLOOKUP($U255,'Tenant Analysis (Sortable)'!$D$7:$P$144,AG$1,FALSE))</f>
        <v/>
      </c>
    </row>
    <row r="256" spans="1:33">
      <c r="A256" s="245"/>
      <c r="B256" s="244"/>
      <c r="D256" s="320"/>
      <c r="E256" s="317"/>
      <c r="F256" s="365">
        <f>+$AD$3</f>
        <v>43921</v>
      </c>
      <c r="G256" s="365">
        <f>+$AE$3</f>
        <v>44286</v>
      </c>
      <c r="H256" s="320"/>
      <c r="I256" s="317"/>
      <c r="J256" s="317"/>
      <c r="K256" s="317"/>
      <c r="L256" s="317"/>
      <c r="M256" s="317"/>
      <c r="N256" s="170"/>
      <c r="O256" s="170"/>
      <c r="P256" s="170"/>
      <c r="Q256" s="170"/>
      <c r="R256" s="213"/>
      <c r="S256" s="216" t="str">
        <f>IFERROR(IF(T256="","",INDEX('Tenant Analysis (Sortable)'!$B$7:$B$144,MATCH('Property Snapshots'!$U256,'Tenant Analysis (Sortable)'!$D$7:$D$144,0))),"CHECK")</f>
        <v/>
      </c>
      <c r="T256" s="215" t="str">
        <f>IFERROR(IF(U256="","",INDEX('Tenant Analysis (Sortable)'!$C$7:$C$144,MATCH('Property Snapshots'!$U256,'Tenant Analysis (Sortable)'!$D$7:$D$144,0))),"CHECK")</f>
        <v/>
      </c>
      <c r="V256" s="323" t="str">
        <f>IF(U256="","",+VLOOKUP($U256,'Tenant Analysis (Sortable)'!$D$7:$O$144,V$1,FALSE))</f>
        <v/>
      </c>
      <c r="W256" s="323" t="str">
        <f>IF(V256="","",+VLOOKUP($U256,'Tenant Analysis (Sortable)'!$D$7:$O$144,W$1,FALSE))</f>
        <v/>
      </c>
      <c r="X256" s="323" t="str">
        <f>IF(W256="","",+VLOOKUP($U256,'Tenant Analysis (Sortable)'!$D$7:$O$144,X$1,FALSE))</f>
        <v/>
      </c>
      <c r="Y256" s="323" t="str">
        <f>IF(X256="","",+VLOOKUP($U256,'Tenant Analysis (Sortable)'!$D$7:$O$144,Y$1,FALSE))</f>
        <v/>
      </c>
      <c r="Z256" s="323" t="str">
        <f>IF(Y256="","",+VLOOKUP($U256,'Tenant Analysis (Sortable)'!$D$7:$O$144,Z$1,FALSE))</f>
        <v/>
      </c>
      <c r="AA256" s="324" t="str">
        <f>IF(Y256="","",+VLOOKUP($U256,'Tenant Analysis (Sortable)'!$D$7:$O$144,AA$1,FALSE))</f>
        <v/>
      </c>
      <c r="AB256" s="323" t="str">
        <f>IF(AA256="","",+VLOOKUP($U256,'Tenant Analysis (Sortable)'!$D$7:$O$144,AB$1,FALSE))</f>
        <v/>
      </c>
      <c r="AC256" s="342"/>
      <c r="AD256" s="323" t="str">
        <f>IF($AB256="","",+VLOOKUP($U256,'Tenant Analysis (Sortable)'!$D$7:$O$144,AD$1,FALSE))</f>
        <v/>
      </c>
      <c r="AE256" s="323" t="str">
        <f>IF($AB256="","",+VLOOKUP($U256,'Tenant Analysis (Sortable)'!$D$7:$O$144,AE$1,FALSE))</f>
        <v/>
      </c>
      <c r="AF256" s="324" t="str">
        <f>IF(AE256="","",+VLOOKUP($U256,'Tenant Analysis (Sortable)'!$D$7:$O$144,AF$1,FALSE))</f>
        <v/>
      </c>
      <c r="AG256" s="323" t="str">
        <f>+IF(AF256="","",+VLOOKUP($U256,'Tenant Analysis (Sortable)'!$D$7:$P$144,AG$1,FALSE))</f>
        <v/>
      </c>
    </row>
    <row r="257" spans="1:33">
      <c r="A257" s="245"/>
      <c r="B257" s="244"/>
      <c r="D257" s="317"/>
      <c r="E257" s="317"/>
      <c r="F257" s="366">
        <f>+F243</f>
        <v>2020</v>
      </c>
      <c r="G257" s="366">
        <f>+G243</f>
        <v>2021</v>
      </c>
      <c r="H257" s="320" t="s">
        <v>785</v>
      </c>
      <c r="I257" s="317"/>
      <c r="J257" s="317"/>
      <c r="K257" s="317"/>
      <c r="L257" s="317"/>
      <c r="M257" s="317"/>
      <c r="N257" s="170"/>
      <c r="O257" s="170"/>
      <c r="P257" s="170"/>
      <c r="Q257" s="170"/>
      <c r="R257" s="213"/>
      <c r="S257" s="216" t="str">
        <f>IFERROR(IF(T257="","",INDEX('Tenant Analysis (Sortable)'!$B$7:$B$144,MATCH('Property Snapshots'!$U257,'Tenant Analysis (Sortable)'!$D$7:$D$144,0))),"CHECK")</f>
        <v/>
      </c>
      <c r="T257" s="215" t="str">
        <f>IFERROR(IF(U257="","",INDEX('Tenant Analysis (Sortable)'!$C$7:$C$144,MATCH('Property Snapshots'!$U257,'Tenant Analysis (Sortable)'!$D$7:$D$144,0))),"CHECK")</f>
        <v/>
      </c>
      <c r="V257" s="323" t="str">
        <f>IF(U257="","",+VLOOKUP($U257,'Tenant Analysis (Sortable)'!$D$7:$O$144,V$1,FALSE))</f>
        <v/>
      </c>
      <c r="W257" s="323" t="str">
        <f>IF(V257="","",+VLOOKUP($U257,'Tenant Analysis (Sortable)'!$D$7:$O$144,W$1,FALSE))</f>
        <v/>
      </c>
      <c r="X257" s="323" t="str">
        <f>IF(W257="","",+VLOOKUP($U257,'Tenant Analysis (Sortable)'!$D$7:$O$144,X$1,FALSE))</f>
        <v/>
      </c>
      <c r="Y257" s="323" t="str">
        <f>IF(X257="","",+VLOOKUP($U257,'Tenant Analysis (Sortable)'!$D$7:$O$144,Y$1,FALSE))</f>
        <v/>
      </c>
      <c r="Z257" s="323" t="str">
        <f>IF(Y257="","",+VLOOKUP($U257,'Tenant Analysis (Sortable)'!$D$7:$O$144,Z$1,FALSE))</f>
        <v/>
      </c>
      <c r="AA257" s="324" t="str">
        <f>IF(Y257="","",+VLOOKUP($U257,'Tenant Analysis (Sortable)'!$D$7:$O$144,AA$1,FALSE))</f>
        <v/>
      </c>
      <c r="AB257" s="323" t="str">
        <f>IF(AA257="","",+VLOOKUP($U257,'Tenant Analysis (Sortable)'!$D$7:$O$144,AB$1,FALSE))</f>
        <v/>
      </c>
      <c r="AC257" s="342"/>
      <c r="AD257" s="323" t="str">
        <f>IF($AB257="","",+VLOOKUP($U257,'Tenant Analysis (Sortable)'!$D$7:$O$144,AD$1,FALSE))</f>
        <v/>
      </c>
      <c r="AE257" s="323" t="str">
        <f>IF($AB257="","",+VLOOKUP($U257,'Tenant Analysis (Sortable)'!$D$7:$O$144,AE$1,FALSE))</f>
        <v/>
      </c>
      <c r="AF257" s="324" t="str">
        <f>IF(AE257="","",+VLOOKUP($U257,'Tenant Analysis (Sortable)'!$D$7:$O$144,AF$1,FALSE))</f>
        <v/>
      </c>
      <c r="AG257" s="323" t="str">
        <f>+IF(AF257="","",+VLOOKUP($U257,'Tenant Analysis (Sortable)'!$D$7:$P$144,AG$1,FALSE))</f>
        <v/>
      </c>
    </row>
    <row r="258" spans="1:33">
      <c r="A258" s="245"/>
      <c r="B258" s="244"/>
      <c r="D258" s="200"/>
      <c r="E258" s="200"/>
      <c r="F258" s="367" t="str">
        <f>+F244</f>
        <v>Q1</v>
      </c>
      <c r="G258" s="367" t="str">
        <f>+G244</f>
        <v>Q1</v>
      </c>
      <c r="H258" s="368"/>
      <c r="I258" s="200"/>
      <c r="J258" s="200"/>
      <c r="K258" s="317"/>
      <c r="L258" s="317"/>
      <c r="M258" s="317"/>
      <c r="N258" s="170"/>
      <c r="O258" s="170"/>
      <c r="P258" s="170"/>
      <c r="Q258" s="170"/>
      <c r="R258" s="213"/>
      <c r="S258" s="216" t="str">
        <f>IFERROR(IF(T258="","",INDEX('Tenant Analysis (Sortable)'!$B$7:$B$144,MATCH('Property Snapshots'!$U258,'Tenant Analysis (Sortable)'!$D$7:$D$144,0))),"CHECK")</f>
        <v/>
      </c>
      <c r="T258" s="215" t="str">
        <f>IFERROR(IF(U258="","",INDEX('Tenant Analysis (Sortable)'!$C$7:$C$144,MATCH('Property Snapshots'!$U258,'Tenant Analysis (Sortable)'!$D$7:$D$144,0))),"CHECK")</f>
        <v/>
      </c>
      <c r="V258" s="323" t="str">
        <f>IF(U258="","",+VLOOKUP($U258,'Tenant Analysis (Sortable)'!$D$7:$O$144,V$1,FALSE))</f>
        <v/>
      </c>
      <c r="W258" s="323" t="str">
        <f>IF(V258="","",+VLOOKUP($U258,'Tenant Analysis (Sortable)'!$D$7:$O$144,W$1,FALSE))</f>
        <v/>
      </c>
      <c r="X258" s="323" t="str">
        <f>IF(W258="","",+VLOOKUP($U258,'Tenant Analysis (Sortable)'!$D$7:$O$144,X$1,FALSE))</f>
        <v/>
      </c>
      <c r="Y258" s="323" t="str">
        <f>IF(X258="","",+VLOOKUP($U258,'Tenant Analysis (Sortable)'!$D$7:$O$144,Y$1,FALSE))</f>
        <v/>
      </c>
      <c r="Z258" s="323" t="str">
        <f>IF(Y258="","",+VLOOKUP($U258,'Tenant Analysis (Sortable)'!$D$7:$O$144,Z$1,FALSE))</f>
        <v/>
      </c>
      <c r="AA258" s="324" t="str">
        <f>IF(Y258="","",+VLOOKUP($U258,'Tenant Analysis (Sortable)'!$D$7:$O$144,AA$1,FALSE))</f>
        <v/>
      </c>
      <c r="AB258" s="323" t="str">
        <f>IF(AA258="","",+VLOOKUP($U258,'Tenant Analysis (Sortable)'!$D$7:$O$144,AB$1,FALSE))</f>
        <v/>
      </c>
      <c r="AC258" s="342"/>
      <c r="AD258" s="323" t="str">
        <f>IF($AB258="","",+VLOOKUP($U258,'Tenant Analysis (Sortable)'!$D$7:$O$144,AD$1,FALSE))</f>
        <v/>
      </c>
      <c r="AE258" s="323" t="str">
        <f>IF($AB258="","",+VLOOKUP($U258,'Tenant Analysis (Sortable)'!$D$7:$O$144,AE$1,FALSE))</f>
        <v/>
      </c>
      <c r="AF258" s="324" t="str">
        <f>IF(AE258="","",+VLOOKUP($U258,'Tenant Analysis (Sortable)'!$D$7:$O$144,AF$1,FALSE))</f>
        <v/>
      </c>
      <c r="AG258" s="323" t="str">
        <f>+IF(AF258="","",+VLOOKUP($U258,'Tenant Analysis (Sortable)'!$D$7:$P$144,AG$1,FALSE))</f>
        <v/>
      </c>
    </row>
    <row r="259" spans="1:33">
      <c r="A259" s="245" t="str">
        <f>+E238</f>
        <v>HILLCREST</v>
      </c>
      <c r="B259" s="244">
        <v>1</v>
      </c>
      <c r="D259" s="171" t="str" cm="1">
        <f t="array" ref="D259">+IFERROR(INDEX($U$7:$U$486,MATCH($A259&amp;$B259,$S$7:$S$486&amp;$AG$7:$AG$486,0)),"")</f>
        <v>Thanh V. Nguyen &amp; Cynthia L. Vu (pho)</v>
      </c>
      <c r="F259" s="369">
        <f t="shared" ref="F259:G261" si="54">+IFERROR(IF($D259="","",INDEX($S$3:$AG$486,MATCH($D259,$U$3:$U$486,0),MATCH(F$25,$S$3:$AG$3,0))),"CHECK")</f>
        <v>255371.1</v>
      </c>
      <c r="G259" s="369">
        <f t="shared" si="54"/>
        <v>166191</v>
      </c>
      <c r="H259" s="380">
        <f>IFERROR(IF(G259=0,0,(G259-F259)/F259),"")</f>
        <v>-0.34921766793501696</v>
      </c>
      <c r="I259" s="211"/>
      <c r="J259" s="400"/>
      <c r="K259" s="401"/>
      <c r="L259" s="401"/>
      <c r="M259" s="401"/>
      <c r="N259" s="170"/>
      <c r="O259" s="170"/>
      <c r="P259" s="170"/>
      <c r="Q259" s="170"/>
      <c r="R259" s="213"/>
      <c r="S259" s="216" t="str">
        <f>IFERROR(IF(T259="","",INDEX('Tenant Analysis (Sortable)'!$B$7:$B$144,MATCH('Property Snapshots'!$U259,'Tenant Analysis (Sortable)'!$D$7:$D$144,0))),"CHECK")</f>
        <v/>
      </c>
      <c r="T259" s="215" t="str">
        <f>IFERROR(IF(U259="","",INDEX('Tenant Analysis (Sortable)'!$C$7:$C$144,MATCH('Property Snapshots'!$U259,'Tenant Analysis (Sortable)'!$D$7:$D$144,0))),"CHECK")</f>
        <v/>
      </c>
      <c r="V259" s="323" t="str">
        <f>IF(U259="","",+VLOOKUP($U259,'Tenant Analysis (Sortable)'!$D$7:$O$144,V$1,FALSE))</f>
        <v/>
      </c>
      <c r="W259" s="323" t="str">
        <f>IF(V259="","",+VLOOKUP($U259,'Tenant Analysis (Sortable)'!$D$7:$O$144,W$1,FALSE))</f>
        <v/>
      </c>
      <c r="X259" s="323" t="str">
        <f>IF(W259="","",+VLOOKUP($U259,'Tenant Analysis (Sortable)'!$D$7:$O$144,X$1,FALSE))</f>
        <v/>
      </c>
      <c r="Y259" s="323" t="str">
        <f>IF(X259="","",+VLOOKUP($U259,'Tenant Analysis (Sortable)'!$D$7:$O$144,Y$1,FALSE))</f>
        <v/>
      </c>
      <c r="Z259" s="323" t="str">
        <f>IF(Y259="","",+VLOOKUP($U259,'Tenant Analysis (Sortable)'!$D$7:$O$144,Z$1,FALSE))</f>
        <v/>
      </c>
      <c r="AA259" s="324" t="str">
        <f>IF(Y259="","",+VLOOKUP($U259,'Tenant Analysis (Sortable)'!$D$7:$O$144,AA$1,FALSE))</f>
        <v/>
      </c>
      <c r="AB259" s="323" t="str">
        <f>IF(AA259="","",+VLOOKUP($U259,'Tenant Analysis (Sortable)'!$D$7:$O$144,AB$1,FALSE))</f>
        <v/>
      </c>
      <c r="AC259" s="342"/>
      <c r="AD259" s="323" t="str">
        <f>IF($AB259="","",+VLOOKUP($U259,'Tenant Analysis (Sortable)'!$D$7:$O$144,AD$1,FALSE))</f>
        <v/>
      </c>
      <c r="AE259" s="323" t="str">
        <f>IF($AB259="","",+VLOOKUP($U259,'Tenant Analysis (Sortable)'!$D$7:$O$144,AE$1,FALSE))</f>
        <v/>
      </c>
      <c r="AF259" s="324" t="str">
        <f>IF(AE259="","",+VLOOKUP($U259,'Tenant Analysis (Sortable)'!$D$7:$O$144,AF$1,FALSE))</f>
        <v/>
      </c>
      <c r="AG259" s="323" t="str">
        <f>+IF(AF259="","",+VLOOKUP($U259,'Tenant Analysis (Sortable)'!$D$7:$P$144,AG$1,FALSE))</f>
        <v/>
      </c>
    </row>
    <row r="260" spans="1:33">
      <c r="A260" s="245" t="str">
        <f>+A259</f>
        <v>HILLCREST</v>
      </c>
      <c r="B260" s="244">
        <v>2</v>
      </c>
      <c r="D260" s="171" t="str">
        <f t="array" ref="D260">+IFERROR(INDEX($U$7:$U$486,MATCH($A260&amp;$B260,$S$7:$S$486&amp;$AG$7:$AG$486,0)),"")</f>
        <v>Common Stock Hillcrest, LLC (t0107808)</v>
      </c>
      <c r="F260" s="369">
        <f t="shared" si="54"/>
        <v>325168.81</v>
      </c>
      <c r="G260" s="369">
        <f t="shared" si="54"/>
        <v>363482.16</v>
      </c>
      <c r="H260" s="380">
        <f t="shared" ref="H260:H261" si="55">IFERROR(IF(G260=0,0,(G260-F260)/F260),"")</f>
        <v>0.11782603011648005</v>
      </c>
      <c r="I260" s="211"/>
      <c r="J260" s="399"/>
      <c r="K260" s="399"/>
      <c r="L260" s="399"/>
      <c r="M260" s="399"/>
      <c r="N260" s="170"/>
      <c r="O260" s="170"/>
      <c r="P260" s="170"/>
      <c r="Q260" s="170"/>
      <c r="R260" s="213"/>
      <c r="S260" s="216" t="str">
        <f>IFERROR(IF(T260="","",INDEX('Tenant Analysis (Sortable)'!$B$7:$B$144,MATCH('Property Snapshots'!$U260,'Tenant Analysis (Sortable)'!$D$7:$D$144,0))),"CHECK")</f>
        <v/>
      </c>
      <c r="T260" s="215" t="str">
        <f>IFERROR(IF(U260="","",INDEX('Tenant Analysis (Sortable)'!$C$7:$C$144,MATCH('Property Snapshots'!$U260,'Tenant Analysis (Sortable)'!$D$7:$D$144,0))),"CHECK")</f>
        <v/>
      </c>
      <c r="V260" s="323" t="str">
        <f>IF(U260="","",+VLOOKUP($U260,'Tenant Analysis (Sortable)'!$D$7:$O$144,V$1,FALSE))</f>
        <v/>
      </c>
      <c r="W260" s="323" t="str">
        <f>IF(V260="","",+VLOOKUP($U260,'Tenant Analysis (Sortable)'!$D$7:$O$144,W$1,FALSE))</f>
        <v/>
      </c>
      <c r="X260" s="323" t="str">
        <f>IF(W260="","",+VLOOKUP($U260,'Tenant Analysis (Sortable)'!$D$7:$O$144,X$1,FALSE))</f>
        <v/>
      </c>
      <c r="Y260" s="323" t="str">
        <f>IF(X260="","",+VLOOKUP($U260,'Tenant Analysis (Sortable)'!$D$7:$O$144,Y$1,FALSE))</f>
        <v/>
      </c>
      <c r="Z260" s="323" t="str">
        <f>IF(Y260="","",+VLOOKUP($U260,'Tenant Analysis (Sortable)'!$D$7:$O$144,Z$1,FALSE))</f>
        <v/>
      </c>
      <c r="AA260" s="324" t="str">
        <f>IF(Y260="","",+VLOOKUP($U260,'Tenant Analysis (Sortable)'!$D$7:$O$144,AA$1,FALSE))</f>
        <v/>
      </c>
      <c r="AB260" s="323" t="str">
        <f>IF(AA260="","",+VLOOKUP($U260,'Tenant Analysis (Sortable)'!$D$7:$O$144,AB$1,FALSE))</f>
        <v/>
      </c>
      <c r="AC260" s="342"/>
      <c r="AD260" s="323" t="str">
        <f>IF($AB260="","",+VLOOKUP($U260,'Tenant Analysis (Sortable)'!$D$7:$O$144,AD$1,FALSE))</f>
        <v/>
      </c>
      <c r="AE260" s="323" t="str">
        <f>IF($AB260="","",+VLOOKUP($U260,'Tenant Analysis (Sortable)'!$D$7:$O$144,AE$1,FALSE))</f>
        <v/>
      </c>
      <c r="AF260" s="324" t="str">
        <f>IF(AE260="","",+VLOOKUP($U260,'Tenant Analysis (Sortable)'!$D$7:$O$144,AF$1,FALSE))</f>
        <v/>
      </c>
      <c r="AG260" s="323" t="str">
        <f>+IF(AF260="","",+VLOOKUP($U260,'Tenant Analysis (Sortable)'!$D$7:$P$144,AG$1,FALSE))</f>
        <v/>
      </c>
    </row>
    <row r="261" spans="1:33">
      <c r="A261" s="245" t="str">
        <f>+A260</f>
        <v>HILLCREST</v>
      </c>
      <c r="B261" s="244">
        <v>3</v>
      </c>
      <c r="D261" s="171" t="str">
        <f t="array" ref="D261">+IFERROR(INDEX($U$7:$U$486,MATCH($A261&amp;$B261,$S$7:$S$486&amp;$AG$7:$AG$486,0)),"")</f>
        <v>Hironori San Diego LLC (t0129344)</v>
      </c>
      <c r="F261" s="369">
        <f t="shared" si="54"/>
        <v>217267.97999999998</v>
      </c>
      <c r="G261" s="369">
        <f t="shared" si="54"/>
        <v>256273.08</v>
      </c>
      <c r="H261" s="380">
        <f t="shared" si="55"/>
        <v>0.17952530326834173</v>
      </c>
      <c r="I261" s="211"/>
      <c r="J261" s="399"/>
      <c r="K261" s="399"/>
      <c r="L261" s="399"/>
      <c r="M261" s="399"/>
      <c r="N261" s="170"/>
      <c r="O261" s="170"/>
      <c r="P261" s="170"/>
      <c r="Q261" s="170"/>
      <c r="R261" s="213"/>
      <c r="S261" s="216" t="str">
        <f>IFERROR(IF(T261="","",INDEX('Tenant Analysis (Sortable)'!$B$7:$B$144,MATCH('Property Snapshots'!$U261,'Tenant Analysis (Sortable)'!$D$7:$D$144,0))),"CHECK")</f>
        <v/>
      </c>
      <c r="T261" s="215" t="str">
        <f>IFERROR(IF(U261="","",INDEX('Tenant Analysis (Sortable)'!$C$7:$C$144,MATCH('Property Snapshots'!$U261,'Tenant Analysis (Sortable)'!$D$7:$D$144,0))),"CHECK")</f>
        <v/>
      </c>
      <c r="V261" s="323" t="str">
        <f>IF(U261="","",+VLOOKUP($U261,'Tenant Analysis (Sortable)'!$D$7:$O$144,V$1,FALSE))</f>
        <v/>
      </c>
      <c r="W261" s="323" t="str">
        <f>IF(V261="","",+VLOOKUP($U261,'Tenant Analysis (Sortable)'!$D$7:$O$144,W$1,FALSE))</f>
        <v/>
      </c>
      <c r="X261" s="323" t="str">
        <f>IF(W261="","",+VLOOKUP($U261,'Tenant Analysis (Sortable)'!$D$7:$O$144,X$1,FALSE))</f>
        <v/>
      </c>
      <c r="Y261" s="323" t="str">
        <f>IF(X261="","",+VLOOKUP($U261,'Tenant Analysis (Sortable)'!$D$7:$O$144,Y$1,FALSE))</f>
        <v/>
      </c>
      <c r="Z261" s="323" t="str">
        <f>IF(Y261="","",+VLOOKUP($U261,'Tenant Analysis (Sortable)'!$D$7:$O$144,Z$1,FALSE))</f>
        <v/>
      </c>
      <c r="AA261" s="324" t="str">
        <f>IF(Y261="","",+VLOOKUP($U261,'Tenant Analysis (Sortable)'!$D$7:$O$144,AA$1,FALSE))</f>
        <v/>
      </c>
      <c r="AB261" s="323" t="str">
        <f>IF(AA261="","",+VLOOKUP($U261,'Tenant Analysis (Sortable)'!$D$7:$O$144,AB$1,FALSE))</f>
        <v/>
      </c>
      <c r="AC261" s="342"/>
      <c r="AD261" s="323" t="str">
        <f>IF($AB261="","",+VLOOKUP($U261,'Tenant Analysis (Sortable)'!$D$7:$O$144,AD$1,FALSE))</f>
        <v/>
      </c>
      <c r="AE261" s="323" t="str">
        <f>IF($AB261="","",+VLOOKUP($U261,'Tenant Analysis (Sortable)'!$D$7:$O$144,AE$1,FALSE))</f>
        <v/>
      </c>
      <c r="AF261" s="324" t="str">
        <f>IF(AE261="","",+VLOOKUP($U261,'Tenant Analysis (Sortable)'!$D$7:$O$144,AF$1,FALSE))</f>
        <v/>
      </c>
      <c r="AG261" s="323" t="str">
        <f>+IF(AF261="","",+VLOOKUP($U261,'Tenant Analysis (Sortable)'!$D$7:$P$144,AG$1,FALSE))</f>
        <v/>
      </c>
    </row>
    <row r="262" spans="1:33">
      <c r="A262" s="245"/>
      <c r="B262" s="244"/>
      <c r="C262" s="208"/>
      <c r="D262" s="345" t="str">
        <f>"Top 3 tenants w/significant changes YoY ("&amp;F263&amp;" / "&amp;G263&amp;")"</f>
        <v>Top 3 tenants w/significant changes YoY (2019 / 2020)</v>
      </c>
      <c r="E262" s="227"/>
      <c r="F262" s="350"/>
      <c r="G262" s="350"/>
      <c r="H262" s="351"/>
      <c r="I262" s="227"/>
      <c r="J262" s="227"/>
      <c r="K262" s="227"/>
      <c r="L262" s="201"/>
      <c r="M262" s="201"/>
      <c r="S262" s="216" t="str">
        <f>IFERROR(IF(T262="","",INDEX('Tenant Analysis (Sortable)'!$B$7:$B$144,MATCH('Property Snapshots'!$U262,'Tenant Analysis (Sortable)'!$D$7:$D$144,0))),"CHECK")</f>
        <v/>
      </c>
      <c r="T262" s="215" t="str">
        <f>IFERROR(IF(U262="","",INDEX('Tenant Analysis (Sortable)'!$C$7:$C$144,MATCH('Property Snapshots'!$U262,'Tenant Analysis (Sortable)'!$D$7:$D$144,0))),"CHECK")</f>
        <v/>
      </c>
      <c r="V262" s="323" t="str">
        <f>IF(U262="","",+VLOOKUP($U262,'Tenant Analysis (Sortable)'!$D$7:$O$144,V$1,FALSE))</f>
        <v/>
      </c>
      <c r="W262" s="323" t="str">
        <f>IF(V262="","",+VLOOKUP($U262,'Tenant Analysis (Sortable)'!$D$7:$O$144,W$1,FALSE))</f>
        <v/>
      </c>
      <c r="X262" s="323" t="str">
        <f>IF(W262="","",+VLOOKUP($U262,'Tenant Analysis (Sortable)'!$D$7:$O$144,X$1,FALSE))</f>
        <v/>
      </c>
      <c r="Y262" s="323" t="str">
        <f>IF(X262="","",+VLOOKUP($U262,'Tenant Analysis (Sortable)'!$D$7:$O$144,Y$1,FALSE))</f>
        <v/>
      </c>
      <c r="Z262" s="323"/>
      <c r="AA262" s="324" t="str">
        <f>IF(Y262="","",+VLOOKUP($U262,'Tenant Analysis (Sortable)'!$D$7:$O$144,AA$1,FALSE))</f>
        <v/>
      </c>
      <c r="AB262" s="323" t="str">
        <f>IF(AA262="","",+VLOOKUP($U262,'Tenant Analysis (Sortable)'!$D$7:$O$144,AB$1,FALSE))</f>
        <v/>
      </c>
      <c r="AD262" s="323" t="str">
        <f>IF($AB262="","",+VLOOKUP($U262,'Tenant Analysis (Sortable)'!$D$7:$O$144,AD$1,FALSE))</f>
        <v/>
      </c>
      <c r="AE262" s="323" t="str">
        <f>IF($AB262="","",+VLOOKUP($U262,'Tenant Analysis (Sortable)'!$D$7:$O$144,AE$1,FALSE))</f>
        <v/>
      </c>
      <c r="AF262" s="324" t="str">
        <f>IF(AE262="","",+VLOOKUP($U262,'Tenant Analysis (Sortable)'!$D$7:$O$144,AF$1,FALSE))</f>
        <v/>
      </c>
      <c r="AG262" s="324" t="str">
        <f>IF(AF262="","",+VLOOKUP($U262,'Tenant Analysis (Sortable)'!$D$7:$O$144,AG$1,FALSE))</f>
        <v/>
      </c>
    </row>
    <row r="263" spans="1:33">
      <c r="A263" s="245"/>
      <c r="B263" s="244"/>
      <c r="D263" s="200"/>
      <c r="E263" s="200"/>
      <c r="F263" s="367">
        <f>+$F$32</f>
        <v>2019</v>
      </c>
      <c r="G263" s="367">
        <f>+$G$32</f>
        <v>2020</v>
      </c>
      <c r="H263" s="368" t="s">
        <v>785</v>
      </c>
      <c r="I263" s="200"/>
      <c r="J263" s="200"/>
      <c r="K263" s="200"/>
      <c r="L263" s="200"/>
      <c r="M263" s="200"/>
      <c r="S263" s="216" t="str">
        <f>IFERROR(IF(T263="","",INDEX('Tenant Analysis (Sortable)'!$B$7:$B$144,MATCH('Property Snapshots'!$U263,'Tenant Analysis (Sortable)'!$D$7:$D$144,0))),"CHECK")</f>
        <v/>
      </c>
      <c r="T263" s="215" t="str">
        <f>IFERROR(IF(U263="","",INDEX('Tenant Analysis (Sortable)'!$C$7:$C$144,MATCH('Property Snapshots'!$U263,'Tenant Analysis (Sortable)'!$D$7:$D$144,0))),"CHECK")</f>
        <v/>
      </c>
      <c r="V263" s="323" t="str">
        <f>IF(U263="","",+VLOOKUP($U263,'Tenant Analysis (Sortable)'!$D$7:$O$144,V$1,FALSE))</f>
        <v/>
      </c>
      <c r="W263" s="323" t="str">
        <f>IF(V263="","",+VLOOKUP($U263,'Tenant Analysis (Sortable)'!$D$7:$O$144,W$1,FALSE))</f>
        <v/>
      </c>
      <c r="X263" s="323" t="str">
        <f>IF(W263="","",+VLOOKUP($U263,'Tenant Analysis (Sortable)'!$D$7:$O$144,X$1,FALSE))</f>
        <v/>
      </c>
      <c r="Y263" s="323" t="str">
        <f>IF(X263="","",+VLOOKUP($U263,'Tenant Analysis (Sortable)'!$D$7:$O$144,Y$1,FALSE))</f>
        <v/>
      </c>
      <c r="Z263" s="323"/>
      <c r="AA263" s="324" t="str">
        <f>IF(Y263="","",+VLOOKUP($U263,'Tenant Analysis (Sortable)'!$D$7:$O$144,AA$1,FALSE))</f>
        <v/>
      </c>
      <c r="AB263" s="323" t="str">
        <f>IF(AA263="","",+VLOOKUP($U263,'Tenant Analysis (Sortable)'!$D$7:$O$144,AB$1,FALSE))</f>
        <v/>
      </c>
      <c r="AD263" s="323" t="str">
        <f>IF($AB263="","",+VLOOKUP($U263,'Tenant Analysis (Sortable)'!$D$7:$O$144,AD$1,FALSE))</f>
        <v/>
      </c>
      <c r="AE263" s="323" t="str">
        <f>IF($AB263="","",+VLOOKUP($U263,'Tenant Analysis (Sortable)'!$D$7:$O$144,AE$1,FALSE))</f>
        <v/>
      </c>
      <c r="AF263" s="324" t="str">
        <f>IF(AE263="","",+VLOOKUP($U263,'Tenant Analysis (Sortable)'!$D$7:$O$144,AF$1,FALSE))</f>
        <v/>
      </c>
      <c r="AG263" s="324" t="str">
        <f>IF(AF263="","",+VLOOKUP($U263,'Tenant Analysis (Sortable)'!$D$7:$O$144,AG$1,FALSE))</f>
        <v/>
      </c>
    </row>
    <row r="264" spans="1:33">
      <c r="A264" s="245" t="str">
        <f>+E238</f>
        <v>HILLCREST</v>
      </c>
      <c r="B264" s="244">
        <v>1</v>
      </c>
      <c r="D264" s="171" t="str">
        <f t="array" ref="D264">+IFERROR(INDEX($U$7:$U$486,MATCH($A264&amp;$B264,$S$7:$S$486&amp;$AB$7:$AB$486,0)),"")</f>
        <v>Clear Channel Outdoor, Inc. (clear)</v>
      </c>
      <c r="F264" s="369">
        <f t="shared" ref="F264:G266" si="56">+IFERROR(IF($D264="","",INDEX($S$3:$AF$486,MATCH($D264,$U$3:$U$486,0),MATCH(F$32,$S$3:$AF$3,0))),"CHECK")</f>
        <v>19185.7</v>
      </c>
      <c r="G264" s="369">
        <f t="shared" si="56"/>
        <v>7396.43</v>
      </c>
      <c r="H264" s="363">
        <f>IFERROR(IF(G264=0,0,(G264-F264)/F264),"")</f>
        <v>-0.61448214034411042</v>
      </c>
      <c r="I264" s="211"/>
      <c r="J264" s="182"/>
      <c r="K264" s="210"/>
      <c r="L264" s="209"/>
      <c r="M264" s="182"/>
      <c r="S264" s="216" t="str">
        <f>IFERROR(IF(T264="","",INDEX('Tenant Analysis (Sortable)'!$B$7:$B$144,MATCH('Property Snapshots'!$U264,'Tenant Analysis (Sortable)'!$D$7:$D$144,0))),"CHECK")</f>
        <v/>
      </c>
      <c r="T264" s="215" t="str">
        <f>IFERROR(IF(U264="","",INDEX('Tenant Analysis (Sortable)'!$C$7:$C$144,MATCH('Property Snapshots'!$U264,'Tenant Analysis (Sortable)'!$D$7:$D$144,0))),"CHECK")</f>
        <v/>
      </c>
      <c r="V264" s="323" t="str">
        <f>IF(U264="","",+VLOOKUP($U264,'Tenant Analysis (Sortable)'!$D$7:$O$144,V$1,FALSE))</f>
        <v/>
      </c>
      <c r="W264" s="323" t="str">
        <f>IF(V264="","",+VLOOKUP($U264,'Tenant Analysis (Sortable)'!$D$7:$O$144,W$1,FALSE))</f>
        <v/>
      </c>
      <c r="X264" s="323" t="str">
        <f>IF(W264="","",+VLOOKUP($U264,'Tenant Analysis (Sortable)'!$D$7:$O$144,X$1,FALSE))</f>
        <v/>
      </c>
      <c r="Y264" s="323" t="str">
        <f>IF(X264="","",+VLOOKUP($U264,'Tenant Analysis (Sortable)'!$D$7:$O$144,Y$1,FALSE))</f>
        <v/>
      </c>
      <c r="Z264" s="323"/>
      <c r="AA264" s="324" t="str">
        <f>IF(Y264="","",+VLOOKUP($U264,'Tenant Analysis (Sortable)'!$D$7:$O$144,AA$1,FALSE))</f>
        <v/>
      </c>
      <c r="AB264" s="323" t="str">
        <f>IF(AA264="","",+VLOOKUP($U264,'Tenant Analysis (Sortable)'!$D$7:$O$144,AB$1,FALSE))</f>
        <v/>
      </c>
      <c r="AD264" s="323" t="str">
        <f>IF($AB264="","",+VLOOKUP($U264,'Tenant Analysis (Sortable)'!$D$7:$O$144,AD$1,FALSE))</f>
        <v/>
      </c>
      <c r="AE264" s="323" t="str">
        <f>IF($AB264="","",+VLOOKUP($U264,'Tenant Analysis (Sortable)'!$D$7:$O$144,AE$1,FALSE))</f>
        <v/>
      </c>
      <c r="AF264" s="324" t="str">
        <f>IF(AE264="","",+VLOOKUP($U264,'Tenant Analysis (Sortable)'!$D$7:$O$144,AF$1,FALSE))</f>
        <v/>
      </c>
      <c r="AG264" s="324" t="str">
        <f>IF(AF264="","",+VLOOKUP($U264,'Tenant Analysis (Sortable)'!$D$7:$O$144,AG$1,FALSE))</f>
        <v/>
      </c>
    </row>
    <row r="265" spans="1:33">
      <c r="A265" s="245" t="str">
        <f>+A264</f>
        <v>HILLCREST</v>
      </c>
      <c r="B265" s="244">
        <v>2</v>
      </c>
      <c r="D265" s="171" t="str">
        <f t="array" ref="D265">+IFERROR(INDEX($U$7:$U$486,MATCH($A265&amp;$B265,$S$7:$S$486&amp;$AB$7:$AB$486,0)),"")</f>
        <v>Thanh V. Nguyen &amp; Cynthia L. Vu (pho)</v>
      </c>
      <c r="F265" s="369">
        <f t="shared" si="56"/>
        <v>1185961</v>
      </c>
      <c r="G265" s="369">
        <f t="shared" si="56"/>
        <v>769678.97</v>
      </c>
      <c r="H265" s="363">
        <f t="shared" ref="H265:H266" si="57">IFERROR(IF(G265=0,0,(G265-F265)/F265),"")</f>
        <v>-0.35100819504182684</v>
      </c>
      <c r="I265" s="211"/>
      <c r="J265" s="182"/>
      <c r="K265" s="210"/>
      <c r="L265" s="209"/>
      <c r="M265" s="182"/>
      <c r="S265" s="216" t="str">
        <f>IFERROR(IF(T265="","",INDEX('Tenant Analysis (Sortable)'!$B$7:$B$144,MATCH('Property Snapshots'!$U265,'Tenant Analysis (Sortable)'!$D$7:$D$144,0))),"CHECK")</f>
        <v/>
      </c>
      <c r="T265" s="215" t="str">
        <f>IFERROR(IF(U265="","",INDEX('Tenant Analysis (Sortable)'!$C$7:$C$144,MATCH('Property Snapshots'!$U265,'Tenant Analysis (Sortable)'!$D$7:$D$144,0))),"CHECK")</f>
        <v/>
      </c>
      <c r="V265" s="323" t="str">
        <f>IF(U265="","",+VLOOKUP($U265,'Tenant Analysis (Sortable)'!$D$7:$O$144,V$1,FALSE))</f>
        <v/>
      </c>
      <c r="W265" s="323" t="str">
        <f>IF(V265="","",+VLOOKUP($U265,'Tenant Analysis (Sortable)'!$D$7:$O$144,W$1,FALSE))</f>
        <v/>
      </c>
      <c r="X265" s="323" t="str">
        <f>IF(W265="","",+VLOOKUP($U265,'Tenant Analysis (Sortable)'!$D$7:$O$144,X$1,FALSE))</f>
        <v/>
      </c>
      <c r="Y265" s="323" t="str">
        <f>IF(X265="","",+VLOOKUP($U265,'Tenant Analysis (Sortable)'!$D$7:$O$144,Y$1,FALSE))</f>
        <v/>
      </c>
      <c r="Z265" s="323"/>
      <c r="AA265" s="324" t="str">
        <f>IF(Y265="","",+VLOOKUP($U265,'Tenant Analysis (Sortable)'!$D$7:$O$144,AA$1,FALSE))</f>
        <v/>
      </c>
      <c r="AB265" s="323" t="str">
        <f>IF(AA265="","",+VLOOKUP($U265,'Tenant Analysis (Sortable)'!$D$7:$O$144,AB$1,FALSE))</f>
        <v/>
      </c>
      <c r="AD265" s="323" t="str">
        <f>IF($AB265="","",+VLOOKUP($U265,'Tenant Analysis (Sortable)'!$D$7:$O$144,AD$1,FALSE))</f>
        <v/>
      </c>
      <c r="AE265" s="323" t="str">
        <f>IF($AB265="","",+VLOOKUP($U265,'Tenant Analysis (Sortable)'!$D$7:$O$144,AE$1,FALSE))</f>
        <v/>
      </c>
      <c r="AF265" s="324" t="str">
        <f>IF(AE265="","",+VLOOKUP($U265,'Tenant Analysis (Sortable)'!$D$7:$O$144,AF$1,FALSE))</f>
        <v/>
      </c>
      <c r="AG265" s="324" t="str">
        <f>IF(AF265="","",+VLOOKUP($U265,'Tenant Analysis (Sortable)'!$D$7:$O$144,AG$1,FALSE))</f>
        <v/>
      </c>
    </row>
    <row r="266" spans="1:33">
      <c r="A266" s="245" t="str">
        <f>+A265</f>
        <v>HILLCREST</v>
      </c>
      <c r="B266" s="244">
        <v>4</v>
      </c>
      <c r="D266" s="171" t="str">
        <f t="array" ref="D266">+IFERROR(INDEX($U$7:$U$486,MATCH($A266&amp;$B266,$S$7:$S$486&amp;$AB$7:$AB$486,0)),"")</f>
        <v>Hironori San Diego LLC (t0129344)</v>
      </c>
      <c r="F266" s="369">
        <f t="shared" si="56"/>
        <v>730985.66000000015</v>
      </c>
      <c r="G266" s="369">
        <f t="shared" si="56"/>
        <v>732143.96</v>
      </c>
      <c r="H266" s="363">
        <f t="shared" si="57"/>
        <v>1.584572808172206E-3</v>
      </c>
      <c r="I266" s="211"/>
      <c r="J266" s="182"/>
      <c r="K266" s="210"/>
      <c r="L266" s="209"/>
      <c r="M266" s="182"/>
      <c r="S266" s="216" t="str">
        <f>IFERROR(IF(T266="","",INDEX('Tenant Analysis (Sortable)'!$B$7:$B$144,MATCH('Property Snapshots'!$U266,'Tenant Analysis (Sortable)'!$D$7:$D$144,0))),"CHECK")</f>
        <v/>
      </c>
      <c r="T266" s="215" t="str">
        <f>IFERROR(IF(U266="","",INDEX('Tenant Analysis (Sortable)'!$C$7:$C$144,MATCH('Property Snapshots'!$U266,'Tenant Analysis (Sortable)'!$D$7:$D$144,0))),"CHECK")</f>
        <v/>
      </c>
      <c r="V266" s="323" t="str">
        <f>IF(U266="","",+VLOOKUP($U266,'Tenant Analysis (Sortable)'!$D$7:$O$144,V$1,FALSE))</f>
        <v/>
      </c>
      <c r="W266" s="323" t="str">
        <f>IF(V266="","",+VLOOKUP($U266,'Tenant Analysis (Sortable)'!$D$7:$O$144,W$1,FALSE))</f>
        <v/>
      </c>
      <c r="X266" s="323" t="str">
        <f>IF(W266="","",+VLOOKUP($U266,'Tenant Analysis (Sortable)'!$D$7:$O$144,X$1,FALSE))</f>
        <v/>
      </c>
      <c r="Y266" s="323" t="str">
        <f>IF(X266="","",+VLOOKUP($U266,'Tenant Analysis (Sortable)'!$D$7:$O$144,Y$1,FALSE))</f>
        <v/>
      </c>
      <c r="Z266" s="323"/>
      <c r="AA266" s="324" t="str">
        <f>IF(Y266="","",+VLOOKUP($U266,'Tenant Analysis (Sortable)'!$D$7:$O$144,AA$1,FALSE))</f>
        <v/>
      </c>
      <c r="AB266" s="323" t="str">
        <f>IF(AA266="","",+VLOOKUP($U266,'Tenant Analysis (Sortable)'!$D$7:$O$144,AB$1,FALSE))</f>
        <v/>
      </c>
      <c r="AD266" s="323" t="str">
        <f>IF($AB266="","",+VLOOKUP($U266,'Tenant Analysis (Sortable)'!$D$7:$O$144,AD$1,FALSE))</f>
        <v/>
      </c>
      <c r="AE266" s="323" t="str">
        <f>IF($AB266="","",+VLOOKUP($U266,'Tenant Analysis (Sortable)'!$D$7:$O$144,AE$1,FALSE))</f>
        <v/>
      </c>
      <c r="AF266" s="324" t="str">
        <f>IF(AE266="","",+VLOOKUP($U266,'Tenant Analysis (Sortable)'!$D$7:$O$144,AF$1,FALSE))</f>
        <v/>
      </c>
      <c r="AG266" s="324" t="str">
        <f>IF(AF266="","",+VLOOKUP($U266,'Tenant Analysis (Sortable)'!$D$7:$O$144,AG$1,FALSE))</f>
        <v/>
      </c>
    </row>
    <row r="267" spans="1:33">
      <c r="A267" s="245"/>
      <c r="B267" s="244"/>
      <c r="S267" s="216" t="str">
        <f>IFERROR(IF(T267="","",INDEX('Tenant Analysis (Sortable)'!$B$7:$B$144,MATCH('Property Snapshots'!$U267,'Tenant Analysis (Sortable)'!$D$7:$D$144,0))),"CHECK")</f>
        <v/>
      </c>
      <c r="T267" s="215" t="str">
        <f>IFERROR(IF(U267="","",INDEX('Tenant Analysis (Sortable)'!$C$7:$C$144,MATCH('Property Snapshots'!$U267,'Tenant Analysis (Sortable)'!$D$7:$D$144,0))),"CHECK")</f>
        <v/>
      </c>
      <c r="V267" s="323" t="str">
        <f>IF(U267="","",+VLOOKUP($U267,'Tenant Analysis (Sortable)'!$D$7:$O$144,V$1,FALSE))</f>
        <v/>
      </c>
      <c r="W267" s="323" t="str">
        <f>IF(V267="","",+VLOOKUP($U267,'Tenant Analysis (Sortable)'!$D$7:$O$144,W$1,FALSE))</f>
        <v/>
      </c>
      <c r="X267" s="323" t="str">
        <f>IF(W267="","",+VLOOKUP($U267,'Tenant Analysis (Sortable)'!$D$7:$O$144,X$1,FALSE))</f>
        <v/>
      </c>
      <c r="Y267" s="323" t="str">
        <f>IF(X267="","",+VLOOKUP($U267,'Tenant Analysis (Sortable)'!$D$7:$O$144,Y$1,FALSE))</f>
        <v/>
      </c>
      <c r="Z267" s="323"/>
      <c r="AA267" s="324" t="str">
        <f>IF(Y267="","",+VLOOKUP($U267,'Tenant Analysis (Sortable)'!$D$7:$O$144,AA$1,FALSE))</f>
        <v/>
      </c>
      <c r="AB267" s="323" t="str">
        <f>IF(AA267="","",+VLOOKUP($U267,'Tenant Analysis (Sortable)'!$D$7:$O$144,AB$1,FALSE))</f>
        <v/>
      </c>
      <c r="AD267" s="323" t="str">
        <f>IF($AB267="","",+VLOOKUP($U267,'Tenant Analysis (Sortable)'!$D$7:$O$144,AD$1,FALSE))</f>
        <v/>
      </c>
      <c r="AE267" s="323" t="str">
        <f>IF($AB267="","",+VLOOKUP($U267,'Tenant Analysis (Sortable)'!$D$7:$O$144,AE$1,FALSE))</f>
        <v/>
      </c>
      <c r="AF267" s="324" t="str">
        <f>IF(AE267="","",+VLOOKUP($U267,'Tenant Analysis (Sortable)'!$D$7:$O$144,AF$1,FALSE))</f>
        <v/>
      </c>
      <c r="AG267" s="324" t="str">
        <f>IF(AF267="","",+VLOOKUP($U267,'Tenant Analysis (Sortable)'!$D$7:$O$144,AG$1,FALSE))</f>
        <v/>
      </c>
    </row>
    <row r="268" spans="1:33" ht="16.25" customHeight="1">
      <c r="A268" s="245"/>
      <c r="B268" s="244"/>
      <c r="D268" s="199"/>
      <c r="E268" s="198"/>
      <c r="F268" s="370"/>
      <c r="G268" s="370"/>
      <c r="H268" s="371"/>
      <c r="I268" s="197"/>
      <c r="J268" s="196"/>
      <c r="K268" s="195"/>
      <c r="L268" s="194"/>
      <c r="M268" s="196"/>
      <c r="S268" s="216" t="str">
        <f>IFERROR(IF(T268="","",INDEX('Tenant Analysis (Sortable)'!$B$7:$B$144,MATCH('Property Snapshots'!$U268,'Tenant Analysis (Sortable)'!$D$7:$D$144,0))),"CHECK")</f>
        <v/>
      </c>
      <c r="T268" s="215" t="str">
        <f>IFERROR(IF(U268="","",INDEX('Tenant Analysis (Sortable)'!$C$7:$C$144,MATCH('Property Snapshots'!$U268,'Tenant Analysis (Sortable)'!$D$7:$D$144,0))),"CHECK")</f>
        <v/>
      </c>
      <c r="V268" s="323" t="str">
        <f>IF(U268="","",+VLOOKUP($U268,'Tenant Analysis (Sortable)'!$D$7:$O$144,V$1,FALSE))</f>
        <v/>
      </c>
      <c r="W268" s="323" t="str">
        <f>IF(V268="","",+VLOOKUP($U268,'Tenant Analysis (Sortable)'!$D$7:$O$144,W$1,FALSE))</f>
        <v/>
      </c>
      <c r="X268" s="323" t="str">
        <f>IF(W268="","",+VLOOKUP($U268,'Tenant Analysis (Sortable)'!$D$7:$O$144,X$1,FALSE))</f>
        <v/>
      </c>
      <c r="Y268" s="323" t="str">
        <f>IF(X268="","",+VLOOKUP($U268,'Tenant Analysis (Sortable)'!$D$7:$O$144,Y$1,FALSE))</f>
        <v/>
      </c>
      <c r="Z268" s="323"/>
      <c r="AA268" s="324" t="str">
        <f>IF(Y268="","",+VLOOKUP($U268,'Tenant Analysis (Sortable)'!$D$7:$O$144,AA$1,FALSE))</f>
        <v/>
      </c>
      <c r="AB268" s="323" t="str">
        <f>IF(AA268="","",+VLOOKUP($U268,'Tenant Analysis (Sortable)'!$D$7:$O$144,AB$1,FALSE))</f>
        <v/>
      </c>
      <c r="AD268" s="323" t="str">
        <f>IF($AB268="","",+VLOOKUP($U268,'Tenant Analysis (Sortable)'!$D$7:$O$144,AD$1,FALSE))</f>
        <v/>
      </c>
      <c r="AE268" s="323" t="str">
        <f>IF($AB268="","",+VLOOKUP($U268,'Tenant Analysis (Sortable)'!$D$7:$O$144,AE$1,FALSE))</f>
        <v/>
      </c>
      <c r="AF268" s="324" t="str">
        <f>IF(AE268="","",+VLOOKUP($U268,'Tenant Analysis (Sortable)'!$D$7:$O$144,AF$1,FALSE))</f>
        <v/>
      </c>
      <c r="AG268" s="324" t="str">
        <f>IF(AF268="","",+VLOOKUP($U268,'Tenant Analysis (Sortable)'!$D$7:$O$144,AG$1,FALSE))</f>
        <v/>
      </c>
    </row>
    <row r="269" spans="1:33" ht="25.25" customHeight="1">
      <c r="A269" s="245" t="s">
        <v>784</v>
      </c>
      <c r="B269" s="244"/>
      <c r="D269" s="229" t="s">
        <v>797</v>
      </c>
      <c r="E269" s="229"/>
      <c r="F269" s="350"/>
      <c r="G269" s="350"/>
      <c r="H269" s="351"/>
      <c r="I269" s="227"/>
      <c r="J269" s="227"/>
      <c r="K269" s="227"/>
      <c r="L269" s="227"/>
      <c r="M269" s="227"/>
      <c r="S269" s="216" t="str">
        <f>IFERROR(IF(T269="","",INDEX('Tenant Analysis (Sortable)'!$B$7:$B$144,MATCH('Property Snapshots'!$U269,'Tenant Analysis (Sortable)'!$D$7:$D$144,0))),"CHECK")</f>
        <v/>
      </c>
      <c r="T269" s="215" t="str">
        <f>IFERROR(IF(U269="","",INDEX('Tenant Analysis (Sortable)'!$C$7:$C$144,MATCH('Property Snapshots'!$U269,'Tenant Analysis (Sortable)'!$D$7:$D$144,0))),"CHECK")</f>
        <v/>
      </c>
      <c r="V269" s="323" t="str">
        <f>IF(U269="","",+VLOOKUP($U269,'Tenant Analysis (Sortable)'!$D$7:$O$144,V$1,FALSE))</f>
        <v/>
      </c>
      <c r="W269" s="323" t="str">
        <f>IF(V269="","",+VLOOKUP($U269,'Tenant Analysis (Sortable)'!$D$7:$O$144,W$1,FALSE))</f>
        <v/>
      </c>
      <c r="X269" s="323" t="str">
        <f>IF(W269="","",+VLOOKUP($U269,'Tenant Analysis (Sortable)'!$D$7:$O$144,X$1,FALSE))</f>
        <v/>
      </c>
      <c r="Y269" s="323" t="str">
        <f>IF(X269="","",+VLOOKUP($U269,'Tenant Analysis (Sortable)'!$D$7:$O$144,Y$1,FALSE))</f>
        <v/>
      </c>
      <c r="Z269" s="323"/>
      <c r="AA269" s="324" t="str">
        <f>IF(Y269="","",+VLOOKUP($U269,'Tenant Analysis (Sortable)'!$D$7:$O$144,AA$1,FALSE))</f>
        <v/>
      </c>
      <c r="AB269" s="323" t="str">
        <f>IF(AA269="","",+VLOOKUP($U269,'Tenant Analysis (Sortable)'!$D$7:$O$144,AB$1,FALSE))</f>
        <v/>
      </c>
      <c r="AD269" s="323" t="str">
        <f>IF($AB269="","",+VLOOKUP($U269,'Tenant Analysis (Sortable)'!$D$7:$O$144,AD$1,FALSE))</f>
        <v/>
      </c>
      <c r="AE269" s="323" t="str">
        <f>IF($AB269="","",+VLOOKUP($U269,'Tenant Analysis (Sortable)'!$D$7:$O$144,AE$1,FALSE))</f>
        <v/>
      </c>
      <c r="AF269" s="324" t="str">
        <f>IF(AE269="","",+VLOOKUP($U269,'Tenant Analysis (Sortable)'!$D$7:$O$144,AF$1,FALSE))</f>
        <v/>
      </c>
      <c r="AG269" s="324" t="str">
        <f>IF(AF269="","",+VLOOKUP($U269,'Tenant Analysis (Sortable)'!$D$7:$O$144,AG$1,FALSE))</f>
        <v/>
      </c>
    </row>
    <row r="270" spans="1:33" ht="32">
      <c r="A270" s="245"/>
      <c r="B270" s="244"/>
      <c r="C270" s="187"/>
      <c r="D270" s="186"/>
      <c r="E270" s="185"/>
      <c r="F270" s="352" t="s">
        <v>770</v>
      </c>
      <c r="G270" s="352" t="s">
        <v>769</v>
      </c>
      <c r="H270" s="353" t="s">
        <v>725</v>
      </c>
      <c r="I270" s="220" t="s">
        <v>768</v>
      </c>
      <c r="J270" s="220" t="s">
        <v>767</v>
      </c>
      <c r="K270" s="220" t="s">
        <v>766</v>
      </c>
      <c r="L270" s="220"/>
      <c r="M270" s="220"/>
      <c r="S270" s="216" t="str">
        <f>IFERROR(IF(T270="","",INDEX('Tenant Analysis (Sortable)'!$B$7:$B$144,MATCH('Property Snapshots'!$U270,'Tenant Analysis (Sortable)'!$D$7:$D$144,0))),"CHECK")</f>
        <v/>
      </c>
      <c r="T270" s="215" t="str">
        <f>IFERROR(IF(U270="","",INDEX('Tenant Analysis (Sortable)'!$C$7:$C$144,MATCH('Property Snapshots'!$U270,'Tenant Analysis (Sortable)'!$D$7:$D$144,0))),"CHECK")</f>
        <v/>
      </c>
      <c r="V270" s="323" t="str">
        <f>IF(U270="","",+VLOOKUP($U270,'Tenant Analysis (Sortable)'!$D$7:$O$144,V$1,FALSE))</f>
        <v/>
      </c>
      <c r="W270" s="323" t="str">
        <f>IF(V270="","",+VLOOKUP($U270,'Tenant Analysis (Sortable)'!$D$7:$O$144,W$1,FALSE))</f>
        <v/>
      </c>
      <c r="X270" s="323" t="str">
        <f>IF(W270="","",+VLOOKUP($U270,'Tenant Analysis (Sortable)'!$D$7:$O$144,X$1,FALSE))</f>
        <v/>
      </c>
      <c r="Y270" s="323" t="str">
        <f>IF(X270="","",+VLOOKUP($U270,'Tenant Analysis (Sortable)'!$D$7:$O$144,Y$1,FALSE))</f>
        <v/>
      </c>
      <c r="Z270" s="323"/>
      <c r="AA270" s="324" t="str">
        <f>IF(Y270="","",+VLOOKUP($U270,'Tenant Analysis (Sortable)'!$D$7:$O$144,AA$1,FALSE))</f>
        <v/>
      </c>
      <c r="AB270" s="323" t="str">
        <f>IF(AA270="","",+VLOOKUP($U270,'Tenant Analysis (Sortable)'!$D$7:$O$144,AB$1,FALSE))</f>
        <v/>
      </c>
      <c r="AD270" s="323" t="str">
        <f>IF($AB270="","",+VLOOKUP($U270,'Tenant Analysis (Sortable)'!$D$7:$O$144,AD$1,FALSE))</f>
        <v/>
      </c>
      <c r="AE270" s="323" t="str">
        <f>IF($AB270="","",+VLOOKUP($U270,'Tenant Analysis (Sortable)'!$D$7:$O$144,AE$1,FALSE))</f>
        <v/>
      </c>
      <c r="AF270" s="324" t="str">
        <f>IF(AE270="","",+VLOOKUP($U270,'Tenant Analysis (Sortable)'!$D$7:$O$144,AF$1,FALSE))</f>
        <v/>
      </c>
      <c r="AG270" s="324" t="str">
        <f>IF(AF270="","",+VLOOKUP($U270,'Tenant Analysis (Sortable)'!$D$7:$O$144,AG$1,FALSE))</f>
        <v/>
      </c>
    </row>
    <row r="271" spans="1:33" ht="16">
      <c r="A271" s="245"/>
      <c r="B271" s="244"/>
      <c r="D271" s="219" t="s">
        <v>765</v>
      </c>
      <c r="E271" s="219" t="s">
        <v>812</v>
      </c>
      <c r="F271" s="346">
        <f>+INDEX(Summary!C$9:C$23,MATCH('Property Snapshots'!E271,Summary!$B$9:$B$23,0))</f>
        <v>17</v>
      </c>
      <c r="G271" s="346">
        <f>+COUNTIFS($S$7:$S$577,E271,$Y$7:$Y$577,"&gt;0")</f>
        <v>5</v>
      </c>
      <c r="H271" s="354">
        <f>+INDEX(Summary!$D$9:$D$23,MATCH('Property Snapshots'!E271,Summary!$B$9:$B$23,0))</f>
        <v>72756</v>
      </c>
      <c r="I271" s="218">
        <f>+INDEX(Summary!$E$9:$E$23,MATCH('Property Snapshots'!E271,Summary!$B$9:$B$23,0))</f>
        <v>72756</v>
      </c>
      <c r="J271" s="218">
        <f>+INDEX(Summary!$F$9:$F$23,MATCH('Property Snapshots'!E271,Summary!$B$9:$B$23,0))</f>
        <v>0</v>
      </c>
      <c r="K271" s="217">
        <f>+I271/H271</f>
        <v>1</v>
      </c>
      <c r="L271" s="217"/>
      <c r="S271" s="216" t="str">
        <f>IFERROR(IF(T271="","",INDEX('Tenant Analysis (Sortable)'!$B$7:$B$144,MATCH('Property Snapshots'!$U271,'Tenant Analysis (Sortable)'!$D$7:$D$144,0))),"CHECK")</f>
        <v>Mission Plaza</v>
      </c>
      <c r="T271" s="215" t="str">
        <f>IFERROR(IF(U271="","",INDEX('Tenant Analysis (Sortable)'!$C$7:$C$144,MATCH('Property Snapshots'!$U271,'Tenant Analysis (Sortable)'!$D$7:$D$144,0))),"CHECK")</f>
        <v>Restaurant</v>
      </c>
      <c r="U271" s="322" t="str" cm="1">
        <f t="array" ref="U271:U276">+_xlfn._xlws.FILTER('Tenant Analysis (Sortable)'!$D$7:$D$144,'Tenant Analysis (Sortable)'!$B$7:$B$144='Property Snapshots'!E271)</f>
        <v>Prem Kaushal and Harmesh Kaushal dba India Oven (t0000452)</v>
      </c>
      <c r="V271" s="323">
        <f>IF(U271="","",+VLOOKUP($U271,'Tenant Analysis (Sortable)'!$D$7:$O$144,V$1,FALSE))</f>
        <v>0</v>
      </c>
      <c r="W271" s="323">
        <f>IF(V271="","",+VLOOKUP($U271,'Tenant Analysis (Sortable)'!$D$7:$O$144,W$1,FALSE))</f>
        <v>0</v>
      </c>
      <c r="X271" s="323">
        <f>IF(W271="","",+VLOOKUP($U271,'Tenant Analysis (Sortable)'!$D$7:$O$144,X$1,FALSE))</f>
        <v>409768</v>
      </c>
      <c r="Y271" s="323">
        <f>IF(X271="","",+VLOOKUP($U271,'Tenant Analysis (Sortable)'!$D$7:$O$144,Y$1,FALSE))</f>
        <v>332494.27</v>
      </c>
      <c r="Z271" s="323">
        <f>IF(Y271="","",+VLOOKUP($U271,'Tenant Analysis (Sortable)'!$D$7:$O$144,Z$1,FALSE))</f>
        <v>133041.74000000002</v>
      </c>
      <c r="AA271" s="324">
        <f>IF(Y271="","",+VLOOKUP($U271,'Tenant Analysis (Sortable)'!$D$7:$O$144,AA$1,FALSE))</f>
        <v>-0.18857922043693012</v>
      </c>
      <c r="AB271" s="323">
        <f>IF(AA271="","",+VLOOKUP($U271,'Tenant Analysis (Sortable)'!$D$7:$O$144,AB$1,FALSE))</f>
        <v>4</v>
      </c>
      <c r="AD271" s="323">
        <f>IF($AB271="","",+VLOOKUP($U271,'Tenant Analysis (Sortable)'!$D$7:$O$144,AD$1,FALSE))</f>
        <v>111947.51</v>
      </c>
      <c r="AE271" s="323">
        <f>IF($AB271="","",+VLOOKUP($U271,'Tenant Analysis (Sortable)'!$D$7:$O$144,AE$1,FALSE))</f>
        <v>133041.74000000002</v>
      </c>
      <c r="AF271" s="324">
        <f>IF(AE271="","",+VLOOKUP($U271,'Tenant Analysis (Sortable)'!$D$7:$O$144,AF$1,FALSE))</f>
        <v>0.18842964885954164</v>
      </c>
      <c r="AG271" s="323">
        <f>+IF(AF271="","",+VLOOKUP($U271,'Tenant Analysis (Sortable)'!$D$7:$P$144,AG$1,FALSE))</f>
        <v>5</v>
      </c>
    </row>
    <row r="272" spans="1:33" ht="16">
      <c r="A272" s="245"/>
      <c r="B272" s="244"/>
      <c r="D272" s="219" t="s">
        <v>764</v>
      </c>
      <c r="E272" s="219" t="s">
        <v>813</v>
      </c>
      <c r="H272" s="355"/>
      <c r="I272" s="218"/>
      <c r="J272" s="214"/>
      <c r="K272" s="217"/>
      <c r="L272" s="217"/>
      <c r="S272" s="216" t="str">
        <f>IFERROR(IF(T272="","",INDEX('Tenant Analysis (Sortable)'!$B$7:$B$144,MATCH('Property Snapshots'!$U272,'Tenant Analysis (Sortable)'!$D$7:$D$144,0))),"CHECK")</f>
        <v>Mission Plaza</v>
      </c>
      <c r="T272" s="215" t="str">
        <f>IFERROR(IF(U272="","",INDEX('Tenant Analysis (Sortable)'!$C$7:$C$144,MATCH('Property Snapshots'!$U272,'Tenant Analysis (Sortable)'!$D$7:$D$144,0))),"CHECK")</f>
        <v>Restaurant</v>
      </c>
      <c r="U272" s="322" t="str">
        <v>Michael's Cafe, LLC (t0000463)</v>
      </c>
      <c r="V272" s="323">
        <f>IF(U272="","",+VLOOKUP($U272,'Tenant Analysis (Sortable)'!$D$7:$O$144,V$1,FALSE))</f>
        <v>0</v>
      </c>
      <c r="W272" s="323">
        <f>IF(V272="","",+VLOOKUP($U272,'Tenant Analysis (Sortable)'!$D$7:$O$144,W$1,FALSE))</f>
        <v>214847</v>
      </c>
      <c r="X272" s="323">
        <f>IF(W272="","",+VLOOKUP($U272,'Tenant Analysis (Sortable)'!$D$7:$O$144,X$1,FALSE))</f>
        <v>622550.37</v>
      </c>
      <c r="Y272" s="323">
        <f>IF(X272="","",+VLOOKUP($U272,'Tenant Analysis (Sortable)'!$D$7:$O$144,Y$1,FALSE))</f>
        <v>289056.99</v>
      </c>
      <c r="Z272" s="323">
        <f>IF(Y272="","",+VLOOKUP($U272,'Tenant Analysis (Sortable)'!$D$7:$O$144,Z$1,FALSE))</f>
        <v>95303.9</v>
      </c>
      <c r="AA272" s="324">
        <f>IF(Y272="","",+VLOOKUP($U272,'Tenant Analysis (Sortable)'!$D$7:$O$144,AA$1,FALSE))</f>
        <v>-0.535688991719658</v>
      </c>
      <c r="AB272" s="323">
        <f>IF(AA272="","",+VLOOKUP($U272,'Tenant Analysis (Sortable)'!$D$7:$O$144,AB$1,FALSE))</f>
        <v>2</v>
      </c>
      <c r="AD272" s="323">
        <f>IF($AB272="","",+VLOOKUP($U272,'Tenant Analysis (Sortable)'!$D$7:$O$144,AD$1,FALSE))</f>
        <v>185080.79</v>
      </c>
      <c r="AE272" s="323">
        <f>IF($AB272="","",+VLOOKUP($U272,'Tenant Analysis (Sortable)'!$D$7:$O$144,AE$1,FALSE))</f>
        <v>95303.9</v>
      </c>
      <c r="AF272" s="324">
        <f>IF(AE272="","",+VLOOKUP($U272,'Tenant Analysis (Sortable)'!$D$7:$O$144,AF$1,FALSE))</f>
        <v>-0.48506865569354879</v>
      </c>
      <c r="AG272" s="323">
        <f>+IF(AF272="","",+VLOOKUP($U272,'Tenant Analysis (Sortable)'!$D$7:$P$144,AG$1,FALSE))</f>
        <v>1</v>
      </c>
    </row>
    <row r="273" spans="1:33" ht="16">
      <c r="A273" s="245"/>
      <c r="B273" s="244"/>
      <c r="D273" s="219" t="s">
        <v>763</v>
      </c>
      <c r="E273" s="219" t="s">
        <v>800</v>
      </c>
      <c r="H273" s="355"/>
      <c r="I273" s="218"/>
      <c r="J273" s="214"/>
      <c r="K273" s="217"/>
      <c r="L273" s="217"/>
      <c r="S273" s="216" t="str">
        <f>IFERROR(IF(T273="","",INDEX('Tenant Analysis (Sortable)'!$B$7:$B$144,MATCH('Property Snapshots'!$U273,'Tenant Analysis (Sortable)'!$D$7:$D$144,0))),"CHECK")</f>
        <v>Mission Plaza</v>
      </c>
      <c r="T273" s="215" t="str">
        <f>IFERROR(IF(U273="","",INDEX('Tenant Analysis (Sortable)'!$C$7:$C$144,MATCH('Property Snapshots'!$U273,'Tenant Analysis (Sortable)'!$D$7:$D$144,0))),"CHECK")</f>
        <v>Restaurant</v>
      </c>
      <c r="U273" s="322" t="str">
        <v>Panakun Maisat Bangkok Noodles (t0000465)</v>
      </c>
      <c r="V273" s="323">
        <f>IF(U273="","",+VLOOKUP($U273,'Tenant Analysis (Sortable)'!$D$7:$O$144,V$1,FALSE))</f>
        <v>0</v>
      </c>
      <c r="W273" s="323">
        <f>IF(V273="","",+VLOOKUP($U273,'Tenant Analysis (Sortable)'!$D$7:$O$144,W$1,FALSE))</f>
        <v>246033.01</v>
      </c>
      <c r="X273" s="323">
        <f>IF(W273="","",+VLOOKUP($U273,'Tenant Analysis (Sortable)'!$D$7:$O$144,X$1,FALSE))</f>
        <v>239623.08</v>
      </c>
      <c r="Y273" s="323">
        <f>IF(X273="","",+VLOOKUP($U273,'Tenant Analysis (Sortable)'!$D$7:$O$144,Y$1,FALSE))</f>
        <v>193383.22000000003</v>
      </c>
      <c r="Z273" s="323">
        <f>IF(Y273="","",+VLOOKUP($U273,'Tenant Analysis (Sortable)'!$D$7:$O$144,Z$1,FALSE))</f>
        <v>96350.07</v>
      </c>
      <c r="AA273" s="324">
        <f>IF(Y273="","",+VLOOKUP($U273,'Tenant Analysis (Sortable)'!$D$7:$O$144,AA$1,FALSE))</f>
        <v>-0.19296914136985452</v>
      </c>
      <c r="AB273" s="323">
        <f>IF(AA273="","",+VLOOKUP($U273,'Tenant Analysis (Sortable)'!$D$7:$O$144,AB$1,FALSE))</f>
        <v>3</v>
      </c>
      <c r="AD273" s="323">
        <f>IF($AB273="","",+VLOOKUP($U273,'Tenant Analysis (Sortable)'!$D$7:$O$144,AD$1,FALSE))</f>
        <v>73062.540000000008</v>
      </c>
      <c r="AE273" s="323">
        <f>IF($AB273="","",+VLOOKUP($U273,'Tenant Analysis (Sortable)'!$D$7:$O$144,AE$1,FALSE))</f>
        <v>66902.510000000009</v>
      </c>
      <c r="AF273" s="324">
        <f>IF(AE273="","",+VLOOKUP($U273,'Tenant Analysis (Sortable)'!$D$7:$O$144,AF$1,FALSE))</f>
        <v>-8.4311741694170481E-2</v>
      </c>
      <c r="AG273" s="323">
        <f>+IF(AF273="","",+VLOOKUP($U273,'Tenant Analysis (Sortable)'!$D$7:$P$144,AG$1,FALSE))</f>
        <v>3</v>
      </c>
    </row>
    <row r="274" spans="1:33" ht="16">
      <c r="A274" s="245"/>
      <c r="B274" s="244"/>
      <c r="D274" s="212"/>
      <c r="E274" s="212"/>
      <c r="F274" s="356"/>
      <c r="G274" s="356"/>
      <c r="H274" s="357"/>
      <c r="I274" s="211"/>
      <c r="J274" s="182"/>
      <c r="K274" s="210"/>
      <c r="L274" s="209"/>
      <c r="M274" s="182"/>
      <c r="S274" s="216" t="str">
        <f>IFERROR(IF(T274="","",INDEX('Tenant Analysis (Sortable)'!$B$7:$B$144,MATCH('Property Snapshots'!$U274,'Tenant Analysis (Sortable)'!$D$7:$D$144,0))),"CHECK")</f>
        <v>Mission Plaza</v>
      </c>
      <c r="T274" s="215" t="str">
        <f>IFERROR(IF(U274="","",INDEX('Tenant Analysis (Sortable)'!$C$7:$C$144,MATCH('Property Snapshots'!$U274,'Tenant Analysis (Sortable)'!$D$7:$D$144,0))),"CHECK")</f>
        <v>Personal Services</v>
      </c>
      <c r="U274" s="322" t="str">
        <v>Victor Ceballos dba One Eleven Barbers (t0032423)</v>
      </c>
      <c r="V274" s="323">
        <f>IF(U274="","",+VLOOKUP($U274,'Tenant Analysis (Sortable)'!$D$7:$O$144,V$1,FALSE))</f>
        <v>0</v>
      </c>
      <c r="W274" s="323">
        <f>IF(V274="","",+VLOOKUP($U274,'Tenant Analysis (Sortable)'!$D$7:$O$144,W$1,FALSE))</f>
        <v>43500</v>
      </c>
      <c r="X274" s="323">
        <f>IF(W274="","",+VLOOKUP($U274,'Tenant Analysis (Sortable)'!$D$7:$O$144,X$1,FALSE))</f>
        <v>119000</v>
      </c>
      <c r="Y274" s="323">
        <f>IF(X274="","",+VLOOKUP($U274,'Tenant Analysis (Sortable)'!$D$7:$O$144,Y$1,FALSE))</f>
        <v>20000</v>
      </c>
      <c r="Z274" s="323">
        <f>IF(Y274="","",+VLOOKUP($U274,'Tenant Analysis (Sortable)'!$D$7:$O$144,Z$1,FALSE))</f>
        <v>15000</v>
      </c>
      <c r="AA274" s="324">
        <f>IF(Y274="","",+VLOOKUP($U274,'Tenant Analysis (Sortable)'!$D$7:$O$144,AA$1,FALSE))</f>
        <v>-0.83193277310924374</v>
      </c>
      <c r="AB274" s="323">
        <f>IF(AA274="","",+VLOOKUP($U274,'Tenant Analysis (Sortable)'!$D$7:$O$144,AB$1,FALSE))</f>
        <v>1</v>
      </c>
      <c r="AD274" s="323">
        <f>IF($AB274="","",+VLOOKUP($U274,'Tenant Analysis (Sortable)'!$D$7:$O$144,AD$1,FALSE))</f>
        <v>15000</v>
      </c>
      <c r="AE274" s="323">
        <f>IF($AB274="","",+VLOOKUP($U274,'Tenant Analysis (Sortable)'!$D$7:$O$144,AE$1,FALSE))</f>
        <v>15000</v>
      </c>
      <c r="AF274" s="324">
        <f>IF(AE274="","",+VLOOKUP($U274,'Tenant Analysis (Sortable)'!$D$7:$O$144,AF$1,FALSE))</f>
        <v>0</v>
      </c>
      <c r="AG274" s="323">
        <f>+IF(AF274="","",+VLOOKUP($U274,'Tenant Analysis (Sortable)'!$D$7:$P$144,AG$1,FALSE))</f>
        <v>4</v>
      </c>
    </row>
    <row r="275" spans="1:33">
      <c r="A275" s="245"/>
      <c r="B275" s="244"/>
      <c r="C275" s="208"/>
      <c r="D275" s="207" t="s">
        <v>762</v>
      </c>
      <c r="E275" s="228"/>
      <c r="F275" s="358"/>
      <c r="G275" s="358"/>
      <c r="H275" s="359"/>
      <c r="I275" s="228"/>
      <c r="J275" s="228"/>
      <c r="K275" s="228"/>
      <c r="L275" s="207"/>
      <c r="M275" s="207"/>
      <c r="S275" s="216" t="str">
        <f>IFERROR(IF(T275="","",INDEX('Tenant Analysis (Sortable)'!$B$7:$B$144,MATCH('Property Snapshots'!$U275,'Tenant Analysis (Sortable)'!$D$7:$D$144,0))),"CHECK")</f>
        <v>Mission Plaza</v>
      </c>
      <c r="T275" s="215" t="str">
        <f>IFERROR(IF(U275="","",INDEX('Tenant Analysis (Sortable)'!$C$7:$C$144,MATCH('Property Snapshots'!$U275,'Tenant Analysis (Sortable)'!$D$7:$D$144,0))),"CHECK")</f>
        <v>Personal Services</v>
      </c>
      <c r="U275" s="322" t="str">
        <v>Rosa E. Ornelas dba Hair Studio (t0106551)</v>
      </c>
      <c r="V275" s="323">
        <f>IF(U275="","",+VLOOKUP($U275,'Tenant Analysis (Sortable)'!$D$7:$O$144,V$1,FALSE))</f>
        <v>0</v>
      </c>
      <c r="W275" s="323">
        <f>IF(V275="","",+VLOOKUP($U275,'Tenant Analysis (Sortable)'!$D$7:$O$144,W$1,FALSE))</f>
        <v>12000</v>
      </c>
      <c r="X275" s="323">
        <f>IF(W275="","",+VLOOKUP($U275,'Tenant Analysis (Sortable)'!$D$7:$O$144,X$1,FALSE))</f>
        <v>0</v>
      </c>
      <c r="Y275" s="323">
        <f>IF(X275="","",+VLOOKUP($U275,'Tenant Analysis (Sortable)'!$D$7:$O$144,Y$1,FALSE))</f>
        <v>0</v>
      </c>
      <c r="Z275" s="323">
        <f>IF(Y275="","",+VLOOKUP($U275,'Tenant Analysis (Sortable)'!$D$7:$O$144,Z$1,FALSE))</f>
        <v>0</v>
      </c>
      <c r="AA275" s="324">
        <f>IF(Y275="","",+VLOOKUP($U275,'Tenant Analysis (Sortable)'!$D$7:$O$144,AA$1,FALSE))</f>
        <v>99</v>
      </c>
      <c r="AB275" s="323">
        <f>IF(AA275="","",+VLOOKUP($U275,'Tenant Analysis (Sortable)'!$D$7:$O$144,AB$1,FALSE))</f>
        <v>6</v>
      </c>
      <c r="AD275" s="323">
        <f>IF($AB275="","",+VLOOKUP($U275,'Tenant Analysis (Sortable)'!$D$7:$O$144,AD$1,FALSE))</f>
        <v>0</v>
      </c>
      <c r="AE275" s="323">
        <f>IF($AB275="","",+VLOOKUP($U275,'Tenant Analysis (Sortable)'!$D$7:$O$144,AE$1,FALSE))</f>
        <v>0</v>
      </c>
      <c r="AF275" s="324">
        <f>IF(AE275="","",+VLOOKUP($U275,'Tenant Analysis (Sortable)'!$D$7:$O$144,AF$1,FALSE))</f>
        <v>99</v>
      </c>
      <c r="AG275" s="323">
        <f>+IF(AF275="","",+VLOOKUP($U275,'Tenant Analysis (Sortable)'!$D$7:$P$144,AG$1,FALSE))</f>
        <v>0</v>
      </c>
    </row>
    <row r="276" spans="1:33" ht="15" customHeight="1">
      <c r="A276" s="245"/>
      <c r="B276" s="244"/>
      <c r="D276" s="205"/>
      <c r="E276" s="205"/>
      <c r="F276" s="360">
        <f>+$AD$4</f>
        <v>2020</v>
      </c>
      <c r="G276" s="360">
        <f>+$AE$4</f>
        <v>2021</v>
      </c>
      <c r="H276" s="361" t="s">
        <v>727</v>
      </c>
      <c r="I276" s="204"/>
      <c r="J276" s="204"/>
      <c r="K276" s="204"/>
      <c r="L276" s="204"/>
      <c r="M276" s="204"/>
      <c r="S276" s="216" t="str">
        <f>IFERROR(IF(T276="","",INDEX('Tenant Analysis (Sortable)'!$B$7:$B$144,MATCH('Property Snapshots'!$U276,'Tenant Analysis (Sortable)'!$D$7:$D$144,0))),"CHECK")</f>
        <v>Mission Plaza</v>
      </c>
      <c r="T276" s="215" t="str">
        <f>IFERROR(IF(U276="","",INDEX('Tenant Analysis (Sortable)'!$C$7:$C$144,MATCH('Property Snapshots'!$U276,'Tenant Analysis (Sortable)'!$D$7:$D$144,0))),"CHECK")</f>
        <v>Specialty Food</v>
      </c>
      <c r="U276" s="322" t="str">
        <v>Juan Juarez dba Big Juice (t0109431)</v>
      </c>
      <c r="V276" s="323">
        <f>IF(U276="","",+VLOOKUP($U276,'Tenant Analysis (Sortable)'!$D$7:$O$144,V$1,FALSE))</f>
        <v>0</v>
      </c>
      <c r="W276" s="323">
        <f>IF(V276="","",+VLOOKUP($U276,'Tenant Analysis (Sortable)'!$D$7:$O$144,W$1,FALSE))</f>
        <v>0</v>
      </c>
      <c r="X276" s="323">
        <f>IF(W276="","",+VLOOKUP($U276,'Tenant Analysis (Sortable)'!$D$7:$O$144,X$1,FALSE))</f>
        <v>87943.28</v>
      </c>
      <c r="Y276" s="323">
        <f>IF(X276="","",+VLOOKUP($U276,'Tenant Analysis (Sortable)'!$D$7:$O$144,Y$1,FALSE))</f>
        <v>211263.56</v>
      </c>
      <c r="Z276" s="323">
        <f>IF(Y276="","",+VLOOKUP($U276,'Tenant Analysis (Sortable)'!$D$7:$O$144,Z$1,FALSE))</f>
        <v>81300.37</v>
      </c>
      <c r="AA276" s="324">
        <f>IF(Y276="","",+VLOOKUP($U276,'Tenant Analysis (Sortable)'!$D$7:$O$144,AA$1,FALSE))</f>
        <v>1.4022706453523226</v>
      </c>
      <c r="AB276" s="323">
        <f>IF(AA276="","",+VLOOKUP($U276,'Tenant Analysis (Sortable)'!$D$7:$O$144,AB$1,FALSE))</f>
        <v>5</v>
      </c>
      <c r="AD276" s="323">
        <f>IF($AB276="","",+VLOOKUP($U276,'Tenant Analysis (Sortable)'!$D$7:$O$144,AD$1,FALSE))</f>
        <v>65164.62</v>
      </c>
      <c r="AE276" s="323">
        <f>IF($AB276="","",+VLOOKUP($U276,'Tenant Analysis (Sortable)'!$D$7:$O$144,AE$1,FALSE))</f>
        <v>53082.080000000002</v>
      </c>
      <c r="AF276" s="324">
        <f>IF(AE276="","",+VLOOKUP($U276,'Tenant Analysis (Sortable)'!$D$7:$O$144,AF$1,FALSE))</f>
        <v>-0.18541564425603957</v>
      </c>
      <c r="AG276" s="323">
        <f>+IF(AF276="","",+VLOOKUP($U276,'Tenant Analysis (Sortable)'!$D$7:$P$144,AG$1,FALSE))</f>
        <v>2</v>
      </c>
    </row>
    <row r="277" spans="1:33" ht="25.25" customHeight="1">
      <c r="A277" s="245"/>
      <c r="B277" s="244"/>
      <c r="D277" s="221"/>
      <c r="E277" s="221"/>
      <c r="F277" s="352" t="str">
        <f>+$AD$5</f>
        <v>Q1</v>
      </c>
      <c r="G277" s="352" t="str">
        <f>+$AE$5</f>
        <v>Q1</v>
      </c>
      <c r="H277" s="353" t="s">
        <v>733</v>
      </c>
      <c r="I277" s="220"/>
      <c r="J277" s="202" t="s">
        <v>796</v>
      </c>
      <c r="K277" s="220"/>
      <c r="L277" s="220"/>
      <c r="M277" s="220"/>
      <c r="S277" s="216" t="str">
        <f>IFERROR(IF(T277="","",INDEX('Tenant Analysis (Sortable)'!$B$7:$B$144,MATCH('Property Snapshots'!$U277,'Tenant Analysis (Sortable)'!$D$7:$D$144,0))),"CHECK")</f>
        <v/>
      </c>
      <c r="T277" s="215" t="str">
        <f>IFERROR(IF(U277="","",INDEX('Tenant Analysis (Sortable)'!$C$7:$C$144,MATCH('Property Snapshots'!$U277,'Tenant Analysis (Sortable)'!$D$7:$D$144,0))),"CHECK")</f>
        <v/>
      </c>
      <c r="V277" s="323" t="str">
        <f>IF(U277="","",+VLOOKUP($U277,'Tenant Analysis (Sortable)'!$D$7:$O$144,V$1,FALSE))</f>
        <v/>
      </c>
      <c r="W277" s="323" t="str">
        <f>IF(V277="","",+VLOOKUP($U277,'Tenant Analysis (Sortable)'!$D$7:$O$144,W$1,FALSE))</f>
        <v/>
      </c>
      <c r="X277" s="323" t="str">
        <f>IF(W277="","",+VLOOKUP($U277,'Tenant Analysis (Sortable)'!$D$7:$O$144,X$1,FALSE))</f>
        <v/>
      </c>
      <c r="Y277" s="323" t="str">
        <f>IF(X277="","",+VLOOKUP($U277,'Tenant Analysis (Sortable)'!$D$7:$O$144,Y$1,FALSE))</f>
        <v/>
      </c>
      <c r="Z277" s="323"/>
      <c r="AA277" s="324" t="str">
        <f>IF(Y277="","",+VLOOKUP($U277,'Tenant Analysis (Sortable)'!$D$7:$O$144,AA$1,FALSE))</f>
        <v/>
      </c>
      <c r="AB277" s="323" t="str">
        <f>IF(AA277="","",+VLOOKUP($U277,'Tenant Analysis (Sortable)'!$D$7:$O$144,AB$1,FALSE))</f>
        <v/>
      </c>
      <c r="AD277" s="323" t="str">
        <f>IF($AB277="","",+VLOOKUP($U277,'Tenant Analysis (Sortable)'!$D$7:$O$144,AD$1,FALSE))</f>
        <v/>
      </c>
      <c r="AE277" s="323" t="str">
        <f>IF($AB277="","",+VLOOKUP($U277,'Tenant Analysis (Sortable)'!$D$7:$O$144,AE$1,FALSE))</f>
        <v/>
      </c>
      <c r="AF277" s="324" t="str">
        <f>IF(AE277="","",+VLOOKUP($U277,'Tenant Analysis (Sortable)'!$D$7:$O$144,AF$1,FALSE))</f>
        <v/>
      </c>
      <c r="AG277" s="324" t="str">
        <f>IF(AF277="","",+VLOOKUP($U277,'Tenant Analysis (Sortable)'!$D$7:$O$144,AG$1,FALSE))</f>
        <v/>
      </c>
    </row>
    <row r="278" spans="1:33">
      <c r="A278" s="245" t="str">
        <f>+E271</f>
        <v>MISSION PLAZA</v>
      </c>
      <c r="B278" s="244"/>
      <c r="D278" s="215" t="s">
        <v>186</v>
      </c>
      <c r="F278" s="362">
        <f t="shared" ref="F278:G280" si="58">SUMIFS(AD$7:AD$486,$T$7:$T$486,$D278,$S$7:$S$486,$A278)</f>
        <v>370090.83999999997</v>
      </c>
      <c r="G278" s="362">
        <f t="shared" si="58"/>
        <v>295248.15000000002</v>
      </c>
      <c r="H278" s="363">
        <f t="shared" ref="H278:H280" si="59">IFERROR(IF(G278=0,0,(G278-F278)/F278),0)</f>
        <v>-0.20222789086052481</v>
      </c>
      <c r="I278" s="211"/>
      <c r="J278" s="402" t="s">
        <v>891</v>
      </c>
      <c r="K278" s="401"/>
      <c r="L278" s="401"/>
      <c r="M278" s="401"/>
      <c r="S278" s="216" t="str">
        <f>IFERROR(IF(T278="","",INDEX('Tenant Analysis (Sortable)'!$B$7:$B$144,MATCH('Property Snapshots'!$U278,'Tenant Analysis (Sortable)'!$D$7:$D$144,0))),"CHECK")</f>
        <v/>
      </c>
      <c r="T278" s="215" t="str">
        <f>IFERROR(IF(U278="","",INDEX('Tenant Analysis (Sortable)'!$C$7:$C$144,MATCH('Property Snapshots'!$U278,'Tenant Analysis (Sortable)'!$D$7:$D$144,0))),"CHECK")</f>
        <v/>
      </c>
      <c r="V278" s="323" t="str">
        <f>IF(U278="","",+VLOOKUP($U278,'Tenant Analysis (Sortable)'!$D$7:$O$144,V$1,FALSE))</f>
        <v/>
      </c>
      <c r="W278" s="323" t="str">
        <f>IF(V278="","",+VLOOKUP($U278,'Tenant Analysis (Sortable)'!$D$7:$O$144,W$1,FALSE))</f>
        <v/>
      </c>
      <c r="X278" s="323" t="str">
        <f>IF(W278="","",+VLOOKUP($U278,'Tenant Analysis (Sortable)'!$D$7:$O$144,X$1,FALSE))</f>
        <v/>
      </c>
      <c r="Y278" s="323" t="str">
        <f>IF(X278="","",+VLOOKUP($U278,'Tenant Analysis (Sortable)'!$D$7:$O$144,Y$1,FALSE))</f>
        <v/>
      </c>
      <c r="Z278" s="323"/>
      <c r="AA278" s="324" t="str">
        <f>IF(Y278="","",+VLOOKUP($U278,'Tenant Analysis (Sortable)'!$D$7:$O$144,AA$1,FALSE))</f>
        <v/>
      </c>
      <c r="AB278" s="323" t="str">
        <f>IF(AA278="","",+VLOOKUP($U278,'Tenant Analysis (Sortable)'!$D$7:$O$144,AB$1,FALSE))</f>
        <v/>
      </c>
      <c r="AD278" s="323" t="str">
        <f>IF($AB278="","",+VLOOKUP($U278,'Tenant Analysis (Sortable)'!$D$7:$O$144,AD$1,FALSE))</f>
        <v/>
      </c>
      <c r="AE278" s="323" t="str">
        <f>IF($AB278="","",+VLOOKUP($U278,'Tenant Analysis (Sortable)'!$D$7:$O$144,AE$1,FALSE))</f>
        <v/>
      </c>
      <c r="AF278" s="324" t="str">
        <f>IF(AE278="","",+VLOOKUP($U278,'Tenant Analysis (Sortable)'!$D$7:$O$144,AF$1,FALSE))</f>
        <v/>
      </c>
      <c r="AG278" s="324" t="str">
        <f>IF(AF278="","",+VLOOKUP($U278,'Tenant Analysis (Sortable)'!$D$7:$O$144,AG$1,FALSE))</f>
        <v/>
      </c>
    </row>
    <row r="279" spans="1:33">
      <c r="A279" s="245" t="str">
        <f t="shared" ref="A279" si="60">+A278</f>
        <v>MISSION PLAZA</v>
      </c>
      <c r="B279" s="244"/>
      <c r="D279" s="181" t="s">
        <v>189</v>
      </c>
      <c r="F279" s="362">
        <f t="shared" si="58"/>
        <v>15000</v>
      </c>
      <c r="G279" s="362">
        <f t="shared" si="58"/>
        <v>15000</v>
      </c>
      <c r="H279" s="363">
        <f>IFERROR(IF(G279=0,0,(G279-F279)/F279),0)</f>
        <v>0</v>
      </c>
      <c r="I279" s="211"/>
      <c r="J279" s="401"/>
      <c r="K279" s="401"/>
      <c r="L279" s="401"/>
      <c r="M279" s="401"/>
      <c r="S279" s="216" t="str">
        <f>IFERROR(IF(T279="","",INDEX('Tenant Analysis (Sortable)'!$B$7:$B$144,MATCH('Property Snapshots'!$U279,'Tenant Analysis (Sortable)'!$D$7:$D$144,0))),"CHECK")</f>
        <v/>
      </c>
      <c r="T279" s="215" t="str">
        <f>IFERROR(IF(U279="","",INDEX('Tenant Analysis (Sortable)'!$C$7:$C$144,MATCH('Property Snapshots'!$U279,'Tenant Analysis (Sortable)'!$D$7:$D$144,0))),"CHECK")</f>
        <v/>
      </c>
      <c r="V279" s="323" t="str">
        <f>IF(U279="","",+VLOOKUP($U279,'Tenant Analysis (Sortable)'!$D$7:$O$144,V$1,FALSE))</f>
        <v/>
      </c>
      <c r="W279" s="323" t="str">
        <f>IF(V279="","",+VLOOKUP($U279,'Tenant Analysis (Sortable)'!$D$7:$O$144,W$1,FALSE))</f>
        <v/>
      </c>
      <c r="X279" s="323" t="str">
        <f>IF(W279="","",+VLOOKUP($U279,'Tenant Analysis (Sortable)'!$D$7:$O$144,X$1,FALSE))</f>
        <v/>
      </c>
      <c r="Y279" s="323" t="str">
        <f>IF(X279="","",+VLOOKUP($U279,'Tenant Analysis (Sortable)'!$D$7:$O$144,Y$1,FALSE))</f>
        <v/>
      </c>
      <c r="Z279" s="323"/>
      <c r="AA279" s="324" t="str">
        <f>IF(Y279="","",+VLOOKUP($U279,'Tenant Analysis (Sortable)'!$D$7:$O$144,AA$1,FALSE))</f>
        <v/>
      </c>
      <c r="AB279" s="323" t="str">
        <f>IF(AA279="","",+VLOOKUP($U279,'Tenant Analysis (Sortable)'!$D$7:$O$144,AB$1,FALSE))</f>
        <v/>
      </c>
      <c r="AD279" s="323" t="str">
        <f>IF($AB279="","",+VLOOKUP($U279,'Tenant Analysis (Sortable)'!$D$7:$O$144,AD$1,FALSE))</f>
        <v/>
      </c>
      <c r="AE279" s="323" t="str">
        <f>IF($AB279="","",+VLOOKUP($U279,'Tenant Analysis (Sortable)'!$D$7:$O$144,AE$1,FALSE))</f>
        <v/>
      </c>
      <c r="AF279" s="324" t="str">
        <f>IF(AE279="","",+VLOOKUP($U279,'Tenant Analysis (Sortable)'!$D$7:$O$144,AF$1,FALSE))</f>
        <v/>
      </c>
      <c r="AG279" s="324" t="str">
        <f>IF(AF279="","",+VLOOKUP($U279,'Tenant Analysis (Sortable)'!$D$7:$O$144,AG$1,FALSE))</f>
        <v/>
      </c>
    </row>
    <row r="280" spans="1:33">
      <c r="A280" s="245" t="str">
        <f>+A279</f>
        <v>MISSION PLAZA</v>
      </c>
      <c r="B280" s="244"/>
      <c r="D280" s="181" t="s">
        <v>187</v>
      </c>
      <c r="F280" s="362">
        <f t="shared" si="58"/>
        <v>65164.62</v>
      </c>
      <c r="G280" s="362">
        <f t="shared" si="58"/>
        <v>53082.080000000002</v>
      </c>
      <c r="H280" s="363">
        <f t="shared" si="59"/>
        <v>-0.18541564425603957</v>
      </c>
      <c r="I280" s="211"/>
      <c r="J280" s="401"/>
      <c r="K280" s="401"/>
      <c r="L280" s="401"/>
      <c r="M280" s="401"/>
      <c r="S280" s="216" t="str">
        <f>IFERROR(IF(T280="","",INDEX('Tenant Analysis (Sortable)'!$B$7:$B$144,MATCH('Property Snapshots'!$U280,'Tenant Analysis (Sortable)'!$D$7:$D$144,0))),"CHECK")</f>
        <v/>
      </c>
      <c r="T280" s="215" t="str">
        <f>IFERROR(IF(U280="","",INDEX('Tenant Analysis (Sortable)'!$C$7:$C$144,MATCH('Property Snapshots'!$U280,'Tenant Analysis (Sortable)'!$D$7:$D$144,0))),"CHECK")</f>
        <v/>
      </c>
      <c r="V280" s="323" t="str">
        <f>IF(U280="","",+VLOOKUP($U280,'Tenant Analysis (Sortable)'!$D$7:$O$144,V$1,FALSE))</f>
        <v/>
      </c>
      <c r="W280" s="323" t="str">
        <f>IF(V280="","",+VLOOKUP($U280,'Tenant Analysis (Sortable)'!$D$7:$O$144,W$1,FALSE))</f>
        <v/>
      </c>
      <c r="X280" s="323" t="str">
        <f>IF(W280="","",+VLOOKUP($U280,'Tenant Analysis (Sortable)'!$D$7:$O$144,X$1,FALSE))</f>
        <v/>
      </c>
      <c r="Y280" s="323" t="str">
        <f>IF(X280="","",+VLOOKUP($U280,'Tenant Analysis (Sortable)'!$D$7:$O$144,Y$1,FALSE))</f>
        <v/>
      </c>
      <c r="Z280" s="323"/>
      <c r="AA280" s="324" t="str">
        <f>IF(Y280="","",+VLOOKUP($U280,'Tenant Analysis (Sortable)'!$D$7:$O$144,AA$1,FALSE))</f>
        <v/>
      </c>
      <c r="AB280" s="323" t="str">
        <f>IF(AA280="","",+VLOOKUP($U280,'Tenant Analysis (Sortable)'!$D$7:$O$144,AB$1,FALSE))</f>
        <v/>
      </c>
      <c r="AD280" s="323" t="str">
        <f>IF($AB280="","",+VLOOKUP($U280,'Tenant Analysis (Sortable)'!$D$7:$O$144,AD$1,FALSE))</f>
        <v/>
      </c>
      <c r="AE280" s="323" t="str">
        <f>IF($AB280="","",+VLOOKUP($U280,'Tenant Analysis (Sortable)'!$D$7:$O$144,AE$1,FALSE))</f>
        <v/>
      </c>
      <c r="AF280" s="324" t="str">
        <f>IF(AE280="","",+VLOOKUP($U280,'Tenant Analysis (Sortable)'!$D$7:$O$144,AF$1,FALSE))</f>
        <v/>
      </c>
      <c r="AG280" s="324" t="str">
        <f>IF(AF280="","",+VLOOKUP($U280,'Tenant Analysis (Sortable)'!$D$7:$O$144,AG$1,FALSE))</f>
        <v/>
      </c>
    </row>
    <row r="281" spans="1:33">
      <c r="A281" s="245"/>
      <c r="B281" s="244"/>
      <c r="D281" s="181"/>
      <c r="F281" s="356"/>
      <c r="G281" s="356"/>
      <c r="H281" s="357"/>
      <c r="I281" s="211"/>
      <c r="J281" s="401"/>
      <c r="K281" s="401"/>
      <c r="L281" s="401"/>
      <c r="M281" s="401"/>
      <c r="S281" s="216" t="str">
        <f>IFERROR(IF(T281="","",INDEX('Tenant Analysis (Sortable)'!$B$7:$B$144,MATCH('Property Snapshots'!$U281,'Tenant Analysis (Sortable)'!$D$7:$D$144,0))),"CHECK")</f>
        <v/>
      </c>
      <c r="T281" s="215" t="str">
        <f>IFERROR(IF(U281="","",INDEX('Tenant Analysis (Sortable)'!$C$7:$C$144,MATCH('Property Snapshots'!$U281,'Tenant Analysis (Sortable)'!$D$7:$D$144,0))),"CHECK")</f>
        <v/>
      </c>
      <c r="V281" s="323" t="str">
        <f>IF(U281="","",+VLOOKUP($U281,'Tenant Analysis (Sortable)'!$D$7:$O$144,V$1,FALSE))</f>
        <v/>
      </c>
      <c r="W281" s="323" t="str">
        <f>IF(V281="","",+VLOOKUP($U281,'Tenant Analysis (Sortable)'!$D$7:$O$144,W$1,FALSE))</f>
        <v/>
      </c>
      <c r="X281" s="323" t="str">
        <f>IF(W281="","",+VLOOKUP($U281,'Tenant Analysis (Sortable)'!$D$7:$O$144,X$1,FALSE))</f>
        <v/>
      </c>
      <c r="Y281" s="323" t="str">
        <f>IF(X281="","",+VLOOKUP($U281,'Tenant Analysis (Sortable)'!$D$7:$O$144,Y$1,FALSE))</f>
        <v/>
      </c>
      <c r="Z281" s="323"/>
      <c r="AA281" s="324" t="str">
        <f>IF(Y281="","",+VLOOKUP($U281,'Tenant Analysis (Sortable)'!$D$7:$O$144,AA$1,FALSE))</f>
        <v/>
      </c>
      <c r="AB281" s="323" t="str">
        <f>IF(AA281="","",+VLOOKUP($U281,'Tenant Analysis (Sortable)'!$D$7:$O$144,AB$1,FALSE))</f>
        <v/>
      </c>
      <c r="AD281" s="323" t="str">
        <f>IF($AB281="","",+VLOOKUP($U281,'Tenant Analysis (Sortable)'!$D$7:$O$144,AD$1,FALSE))</f>
        <v/>
      </c>
      <c r="AE281" s="323" t="str">
        <f>IF($AB281="","",+VLOOKUP($U281,'Tenant Analysis (Sortable)'!$D$7:$O$144,AE$1,FALSE))</f>
        <v/>
      </c>
      <c r="AF281" s="324" t="str">
        <f>IF(AE281="","",+VLOOKUP($U281,'Tenant Analysis (Sortable)'!$D$7:$O$144,AF$1,FALSE))</f>
        <v/>
      </c>
      <c r="AG281" s="324" t="str">
        <f>IF(AF281="","",+VLOOKUP($U281,'Tenant Analysis (Sortable)'!$D$7:$O$144,AG$1,FALSE))</f>
        <v/>
      </c>
    </row>
    <row r="282" spans="1:33">
      <c r="A282" s="245"/>
      <c r="B282" s="244"/>
      <c r="D282" s="181"/>
      <c r="F282" s="356"/>
      <c r="G282" s="356"/>
      <c r="H282" s="357"/>
      <c r="I282" s="211"/>
      <c r="J282" s="401"/>
      <c r="K282" s="401"/>
      <c r="L282" s="401"/>
      <c r="M282" s="401"/>
      <c r="S282" s="216" t="str">
        <f>IFERROR(IF(T282="","",INDEX('Tenant Analysis (Sortable)'!$B$7:$B$144,MATCH('Property Snapshots'!$U282,'Tenant Analysis (Sortable)'!$D$7:$D$144,0))),"CHECK")</f>
        <v/>
      </c>
      <c r="T282" s="215" t="str">
        <f>IFERROR(IF(U282="","",INDEX('Tenant Analysis (Sortable)'!$C$7:$C$144,MATCH('Property Snapshots'!$U282,'Tenant Analysis (Sortable)'!$D$7:$D$144,0))),"CHECK")</f>
        <v/>
      </c>
      <c r="V282" s="323" t="str">
        <f>IF(U282="","",+VLOOKUP($U282,'Tenant Analysis (Sortable)'!$D$7:$O$144,V$1,FALSE))</f>
        <v/>
      </c>
      <c r="W282" s="323" t="str">
        <f>IF(V282="","",+VLOOKUP($U282,'Tenant Analysis (Sortable)'!$D$7:$O$144,W$1,FALSE))</f>
        <v/>
      </c>
      <c r="X282" s="323" t="str">
        <f>IF(W282="","",+VLOOKUP($U282,'Tenant Analysis (Sortable)'!$D$7:$O$144,X$1,FALSE))</f>
        <v/>
      </c>
      <c r="Y282" s="323" t="str">
        <f>IF(X282="","",+VLOOKUP($U282,'Tenant Analysis (Sortable)'!$D$7:$O$144,Y$1,FALSE))</f>
        <v/>
      </c>
      <c r="Z282" s="323"/>
      <c r="AA282" s="324" t="str">
        <f>IF(Y282="","",+VLOOKUP($U282,'Tenant Analysis (Sortable)'!$D$7:$O$144,AA$1,FALSE))</f>
        <v/>
      </c>
      <c r="AB282" s="323" t="str">
        <f>IF(AA282="","",+VLOOKUP($U282,'Tenant Analysis (Sortable)'!$D$7:$O$144,AB$1,FALSE))</f>
        <v/>
      </c>
      <c r="AD282" s="323" t="str">
        <f>IF($AB282="","",+VLOOKUP($U282,'Tenant Analysis (Sortable)'!$D$7:$O$144,AD$1,FALSE))</f>
        <v/>
      </c>
      <c r="AE282" s="323" t="str">
        <f>IF($AB282="","",+VLOOKUP($U282,'Tenant Analysis (Sortable)'!$D$7:$O$144,AE$1,FALSE))</f>
        <v/>
      </c>
      <c r="AF282" s="324" t="str">
        <f>IF(AE282="","",+VLOOKUP($U282,'Tenant Analysis (Sortable)'!$D$7:$O$144,AF$1,FALSE))</f>
        <v/>
      </c>
      <c r="AG282" s="324" t="str">
        <f>IF(AF282="","",+VLOOKUP($U282,'Tenant Analysis (Sortable)'!$D$7:$O$144,AG$1,FALSE))</f>
        <v/>
      </c>
    </row>
    <row r="283" spans="1:33">
      <c r="A283" s="245"/>
      <c r="B283" s="244"/>
      <c r="D283" s="181"/>
      <c r="F283" s="356"/>
      <c r="G283" s="356"/>
      <c r="H283" s="357"/>
      <c r="I283" s="211"/>
      <c r="J283" s="401"/>
      <c r="K283" s="401"/>
      <c r="L283" s="401"/>
      <c r="M283" s="401"/>
      <c r="S283" s="216" t="str">
        <f>IFERROR(IF(T283="","",INDEX('Tenant Analysis (Sortable)'!$B$7:$B$144,MATCH('Property Snapshots'!$U283,'Tenant Analysis (Sortable)'!$D$7:$D$144,0))),"CHECK")</f>
        <v/>
      </c>
      <c r="T283" s="215" t="str">
        <f>IFERROR(IF(U283="","",INDEX('Tenant Analysis (Sortable)'!$C$7:$C$144,MATCH('Property Snapshots'!$U283,'Tenant Analysis (Sortable)'!$D$7:$D$144,0))),"CHECK")</f>
        <v/>
      </c>
      <c r="V283" s="323" t="str">
        <f>IF(U283="","",+VLOOKUP($U283,'Tenant Analysis (Sortable)'!$D$7:$O$144,V$1,FALSE))</f>
        <v/>
      </c>
      <c r="W283" s="323" t="str">
        <f>IF(V283="","",+VLOOKUP($U283,'Tenant Analysis (Sortable)'!$D$7:$O$144,W$1,FALSE))</f>
        <v/>
      </c>
      <c r="X283" s="323" t="str">
        <f>IF(W283="","",+VLOOKUP($U283,'Tenant Analysis (Sortable)'!$D$7:$O$144,X$1,FALSE))</f>
        <v/>
      </c>
      <c r="Y283" s="323" t="str">
        <f>IF(X283="","",+VLOOKUP($U283,'Tenant Analysis (Sortable)'!$D$7:$O$144,Y$1,FALSE))</f>
        <v/>
      </c>
      <c r="Z283" s="323"/>
      <c r="AA283" s="324" t="str">
        <f>IF(Y283="","",+VLOOKUP($U283,'Tenant Analysis (Sortable)'!$D$7:$O$144,AA$1,FALSE))</f>
        <v/>
      </c>
      <c r="AB283" s="323" t="str">
        <f>IF(AA283="","",+VLOOKUP($U283,'Tenant Analysis (Sortable)'!$D$7:$O$144,AB$1,FALSE))</f>
        <v/>
      </c>
      <c r="AD283" s="323" t="str">
        <f>IF($AB283="","",+VLOOKUP($U283,'Tenant Analysis (Sortable)'!$D$7:$O$144,AD$1,FALSE))</f>
        <v/>
      </c>
      <c r="AE283" s="323" t="str">
        <f>IF($AB283="","",+VLOOKUP($U283,'Tenant Analysis (Sortable)'!$D$7:$O$144,AE$1,FALSE))</f>
        <v/>
      </c>
      <c r="AF283" s="324" t="str">
        <f>IF(AE283="","",+VLOOKUP($U283,'Tenant Analysis (Sortable)'!$D$7:$O$144,AF$1,FALSE))</f>
        <v/>
      </c>
      <c r="AG283" s="324" t="str">
        <f>IF(AF283="","",+VLOOKUP($U283,'Tenant Analysis (Sortable)'!$D$7:$O$144,AG$1,FALSE))</f>
        <v/>
      </c>
    </row>
    <row r="284" spans="1:33">
      <c r="A284" s="245"/>
      <c r="B284" s="244"/>
      <c r="D284" s="181"/>
      <c r="F284" s="356"/>
      <c r="G284" s="356"/>
      <c r="H284" s="357"/>
      <c r="I284" s="211"/>
      <c r="J284" s="401"/>
      <c r="K284" s="401"/>
      <c r="L284" s="401"/>
      <c r="M284" s="401"/>
      <c r="S284" s="216" t="str">
        <f>IFERROR(IF(T284="","",INDEX('Tenant Analysis (Sortable)'!$B$7:$B$144,MATCH('Property Snapshots'!$U284,'Tenant Analysis (Sortable)'!$D$7:$D$144,0))),"CHECK")</f>
        <v/>
      </c>
      <c r="T284" s="215" t="str">
        <f>IFERROR(IF(U284="","",INDEX('Tenant Analysis (Sortable)'!$C$7:$C$144,MATCH('Property Snapshots'!$U284,'Tenant Analysis (Sortable)'!$D$7:$D$144,0))),"CHECK")</f>
        <v/>
      </c>
      <c r="V284" s="323" t="str">
        <f>IF(U284="","",+VLOOKUP($U284,'Tenant Analysis (Sortable)'!$D$7:$O$144,V$1,FALSE))</f>
        <v/>
      </c>
      <c r="W284" s="323" t="str">
        <f>IF(V284="","",+VLOOKUP($U284,'Tenant Analysis (Sortable)'!$D$7:$O$144,W$1,FALSE))</f>
        <v/>
      </c>
      <c r="X284" s="323" t="str">
        <f>IF(W284="","",+VLOOKUP($U284,'Tenant Analysis (Sortable)'!$D$7:$O$144,X$1,FALSE))</f>
        <v/>
      </c>
      <c r="Y284" s="323" t="str">
        <f>IF(X284="","",+VLOOKUP($U284,'Tenant Analysis (Sortable)'!$D$7:$O$144,Y$1,FALSE))</f>
        <v/>
      </c>
      <c r="Z284" s="323"/>
      <c r="AA284" s="324" t="str">
        <f>IF(Y284="","",+VLOOKUP($U284,'Tenant Analysis (Sortable)'!$D$7:$O$144,AA$1,FALSE))</f>
        <v/>
      </c>
      <c r="AB284" s="323" t="str">
        <f>IF(AA284="","",+VLOOKUP($U284,'Tenant Analysis (Sortable)'!$D$7:$O$144,AB$1,FALSE))</f>
        <v/>
      </c>
      <c r="AD284" s="323" t="str">
        <f>IF($AB284="","",+VLOOKUP($U284,'Tenant Analysis (Sortable)'!$D$7:$O$144,AD$1,FALSE))</f>
        <v/>
      </c>
      <c r="AE284" s="323" t="str">
        <f>IF($AB284="","",+VLOOKUP($U284,'Tenant Analysis (Sortable)'!$D$7:$O$144,AE$1,FALSE))</f>
        <v/>
      </c>
      <c r="AF284" s="324" t="str">
        <f>IF(AE284="","",+VLOOKUP($U284,'Tenant Analysis (Sortable)'!$D$7:$O$144,AF$1,FALSE))</f>
        <v/>
      </c>
      <c r="AG284" s="324" t="str">
        <f>IF(AF284="","",+VLOOKUP($U284,'Tenant Analysis (Sortable)'!$D$7:$O$144,AG$1,FALSE))</f>
        <v/>
      </c>
    </row>
    <row r="285" spans="1:33">
      <c r="A285" s="245"/>
      <c r="B285" s="244"/>
      <c r="D285" s="170"/>
      <c r="F285" s="356"/>
      <c r="G285" s="356"/>
      <c r="H285" s="357"/>
      <c r="I285" s="211"/>
      <c r="J285" s="401"/>
      <c r="K285" s="401"/>
      <c r="L285" s="401"/>
      <c r="M285" s="401"/>
      <c r="S285" s="216" t="str">
        <f>IFERROR(IF(T285="","",INDEX('Tenant Analysis (Sortable)'!$B$7:$B$144,MATCH('Property Snapshots'!$U285,'Tenant Analysis (Sortable)'!$D$7:$D$144,0))),"CHECK")</f>
        <v/>
      </c>
      <c r="T285" s="215" t="str">
        <f>IFERROR(IF(U285="","",INDEX('Tenant Analysis (Sortable)'!$C$7:$C$144,MATCH('Property Snapshots'!$U285,'Tenant Analysis (Sortable)'!$D$7:$D$144,0))),"CHECK")</f>
        <v/>
      </c>
      <c r="V285" s="323" t="str">
        <f>IF(U285="","",+VLOOKUP($U285,'Tenant Analysis (Sortable)'!$D$7:$O$144,V$1,FALSE))</f>
        <v/>
      </c>
      <c r="W285" s="323" t="str">
        <f>IF(V285="","",+VLOOKUP($U285,'Tenant Analysis (Sortable)'!$D$7:$O$144,W$1,FALSE))</f>
        <v/>
      </c>
      <c r="X285" s="323" t="str">
        <f>IF(W285="","",+VLOOKUP($U285,'Tenant Analysis (Sortable)'!$D$7:$O$144,X$1,FALSE))</f>
        <v/>
      </c>
      <c r="Y285" s="323" t="str">
        <f>IF(X285="","",+VLOOKUP($U285,'Tenant Analysis (Sortable)'!$D$7:$O$144,Y$1,FALSE))</f>
        <v/>
      </c>
      <c r="Z285" s="323"/>
      <c r="AA285" s="324" t="str">
        <f>IF(Y285="","",+VLOOKUP($U285,'Tenant Analysis (Sortable)'!$D$7:$O$144,AA$1,FALSE))</f>
        <v/>
      </c>
      <c r="AB285" s="323" t="str">
        <f>IF(AA285="","",+VLOOKUP($U285,'Tenant Analysis (Sortable)'!$D$7:$O$144,AB$1,FALSE))</f>
        <v/>
      </c>
      <c r="AD285" s="323" t="str">
        <f>IF($AB285="","",+VLOOKUP($U285,'Tenant Analysis (Sortable)'!$D$7:$O$144,AD$1,FALSE))</f>
        <v/>
      </c>
      <c r="AE285" s="323" t="str">
        <f>IF($AB285="","",+VLOOKUP($U285,'Tenant Analysis (Sortable)'!$D$7:$O$144,AE$1,FALSE))</f>
        <v/>
      </c>
      <c r="AF285" s="324" t="str">
        <f>IF(AE285="","",+VLOOKUP($U285,'Tenant Analysis (Sortable)'!$D$7:$O$144,AF$1,FALSE))</f>
        <v/>
      </c>
      <c r="AG285" s="324" t="str">
        <f>IF(AF285="","",+VLOOKUP($U285,'Tenant Analysis (Sortable)'!$D$7:$O$144,AG$1,FALSE))</f>
        <v/>
      </c>
    </row>
    <row r="286" spans="1:33">
      <c r="A286" s="245"/>
      <c r="B286" s="244"/>
      <c r="D286" s="170"/>
      <c r="E286" s="170"/>
      <c r="F286" s="356"/>
      <c r="G286" s="356"/>
      <c r="H286" s="357"/>
      <c r="I286" s="211"/>
      <c r="J286" s="401"/>
      <c r="K286" s="401"/>
      <c r="L286" s="401"/>
      <c r="M286" s="401"/>
      <c r="S286" s="216" t="str">
        <f>IFERROR(IF(T286="","",INDEX('Tenant Analysis (Sortable)'!$B$7:$B$144,MATCH('Property Snapshots'!$U286,'Tenant Analysis (Sortable)'!$D$7:$D$144,0))),"CHECK")</f>
        <v/>
      </c>
      <c r="T286" s="215" t="str">
        <f>IFERROR(IF(U286="","",INDEX('Tenant Analysis (Sortable)'!$C$7:$C$144,MATCH('Property Snapshots'!$U286,'Tenant Analysis (Sortable)'!$D$7:$D$144,0))),"CHECK")</f>
        <v/>
      </c>
      <c r="V286" s="323" t="str">
        <f>IF(U286="","",+VLOOKUP($U286,'Tenant Analysis (Sortable)'!$D$7:$O$144,V$1,FALSE))</f>
        <v/>
      </c>
      <c r="W286" s="323" t="str">
        <f>IF(V286="","",+VLOOKUP($U286,'Tenant Analysis (Sortable)'!$D$7:$O$144,W$1,FALSE))</f>
        <v/>
      </c>
      <c r="X286" s="323" t="str">
        <f>IF(W286="","",+VLOOKUP($U286,'Tenant Analysis (Sortable)'!$D$7:$O$144,X$1,FALSE))</f>
        <v/>
      </c>
      <c r="Y286" s="323" t="str">
        <f>IF(X286="","",+VLOOKUP($U286,'Tenant Analysis (Sortable)'!$D$7:$O$144,Y$1,FALSE))</f>
        <v/>
      </c>
      <c r="Z286" s="323"/>
      <c r="AA286" s="324" t="str">
        <f>IF(Y286="","",+VLOOKUP($U286,'Tenant Analysis (Sortable)'!$D$7:$O$144,AA$1,FALSE))</f>
        <v/>
      </c>
      <c r="AB286" s="323" t="str">
        <f>IF(AA286="","",+VLOOKUP($U286,'Tenant Analysis (Sortable)'!$D$7:$O$144,AB$1,FALSE))</f>
        <v/>
      </c>
      <c r="AD286" s="323" t="str">
        <f>IF($AB286="","",+VLOOKUP($U286,'Tenant Analysis (Sortable)'!$D$7:$O$144,AD$1,FALSE))</f>
        <v/>
      </c>
      <c r="AE286" s="323" t="str">
        <f>IF($AB286="","",+VLOOKUP($U286,'Tenant Analysis (Sortable)'!$D$7:$O$144,AE$1,FALSE))</f>
        <v/>
      </c>
      <c r="AF286" s="324" t="str">
        <f>IF(AE286="","",+VLOOKUP($U286,'Tenant Analysis (Sortable)'!$D$7:$O$144,AF$1,FALSE))</f>
        <v/>
      </c>
      <c r="AG286" s="324" t="str">
        <f>IF(AF286="","",+VLOOKUP($U286,'Tenant Analysis (Sortable)'!$D$7:$O$144,AG$1,FALSE))</f>
        <v/>
      </c>
    </row>
    <row r="287" spans="1:33" ht="127.75" customHeight="1">
      <c r="A287" s="245"/>
      <c r="B287" s="244"/>
      <c r="D287" s="170"/>
      <c r="E287" s="170"/>
      <c r="F287" s="356"/>
      <c r="G287" s="356"/>
      <c r="H287" s="357"/>
      <c r="I287" s="211"/>
      <c r="J287" s="401"/>
      <c r="K287" s="401"/>
      <c r="L287" s="401"/>
      <c r="M287" s="401"/>
      <c r="S287" s="216" t="str">
        <f>IFERROR(IF(T287="","",INDEX('Tenant Analysis (Sortable)'!$B$7:$B$144,MATCH('Property Snapshots'!$U287,'Tenant Analysis (Sortable)'!$D$7:$D$144,0))),"CHECK")</f>
        <v/>
      </c>
      <c r="T287" s="215" t="str">
        <f>IFERROR(IF(U287="","",INDEX('Tenant Analysis (Sortable)'!$C$7:$C$144,MATCH('Property Snapshots'!$U287,'Tenant Analysis (Sortable)'!$D$7:$D$144,0))),"CHECK")</f>
        <v/>
      </c>
      <c r="V287" s="323" t="str">
        <f>IF(U287="","",+VLOOKUP($U287,'Tenant Analysis (Sortable)'!$D$7:$O$144,V$1,FALSE))</f>
        <v/>
      </c>
      <c r="W287" s="323" t="str">
        <f>IF(V287="","",+VLOOKUP($U287,'Tenant Analysis (Sortable)'!$D$7:$O$144,W$1,FALSE))</f>
        <v/>
      </c>
      <c r="X287" s="323" t="str">
        <f>IF(W287="","",+VLOOKUP($U287,'Tenant Analysis (Sortable)'!$D$7:$O$144,X$1,FALSE))</f>
        <v/>
      </c>
      <c r="Y287" s="323" t="str">
        <f>IF(X287="","",+VLOOKUP($U287,'Tenant Analysis (Sortable)'!$D$7:$O$144,Y$1,FALSE))</f>
        <v/>
      </c>
      <c r="Z287" s="323"/>
      <c r="AA287" s="324" t="str">
        <f>IF(Y287="","",+VLOOKUP($U287,'Tenant Analysis (Sortable)'!$D$7:$O$144,AA$1,FALSE))</f>
        <v/>
      </c>
      <c r="AB287" s="323" t="str">
        <f>IF(AA287="","",+VLOOKUP($U287,'Tenant Analysis (Sortable)'!$D$7:$O$144,AB$1,FALSE))</f>
        <v/>
      </c>
      <c r="AD287" s="323" t="str">
        <f>IF($AB287="","",+VLOOKUP($U287,'Tenant Analysis (Sortable)'!$D$7:$O$144,AD$1,FALSE))</f>
        <v/>
      </c>
      <c r="AE287" s="323" t="str">
        <f>IF($AB287="","",+VLOOKUP($U287,'Tenant Analysis (Sortable)'!$D$7:$O$144,AE$1,FALSE))</f>
        <v/>
      </c>
      <c r="AF287" s="324" t="str">
        <f>IF(AE287="","",+VLOOKUP($U287,'Tenant Analysis (Sortable)'!$D$7:$O$144,AF$1,FALSE))</f>
        <v/>
      </c>
      <c r="AG287" s="324" t="str">
        <f>IF(AF287="","",+VLOOKUP($U287,'Tenant Analysis (Sortable)'!$D$7:$O$144,AG$1,FALSE))</f>
        <v/>
      </c>
    </row>
    <row r="288" spans="1:33">
      <c r="A288" s="245"/>
      <c r="B288" s="244"/>
      <c r="C288" s="208"/>
      <c r="D288" s="344" t="str">
        <f>"Top 3 tenants w/significant changes ("&amp;TEXT($AD$5,"")&amp;TEXT($AD$3," yyyy")&amp; " vs. "&amp;TEXT($AE$5,"")&amp;TEXT($AE$3," yyyy)")</f>
        <v>Top 3 tenants w/significant changes (Q1 2020 vs. Q1 2021)</v>
      </c>
      <c r="E288" s="227"/>
      <c r="F288" s="350"/>
      <c r="G288" s="350"/>
      <c r="H288" s="351"/>
      <c r="I288" s="227"/>
      <c r="J288" s="227"/>
      <c r="K288" s="227"/>
      <c r="L288" s="319"/>
      <c r="M288" s="319"/>
      <c r="N288" s="170"/>
      <c r="O288" s="170"/>
      <c r="P288" s="170"/>
      <c r="Q288" s="170"/>
      <c r="R288" s="213"/>
      <c r="S288" s="216" t="str">
        <f>IFERROR(IF(T288="","",INDEX('Tenant Analysis (Sortable)'!$B$7:$B$144,MATCH('Property Snapshots'!$U288,'Tenant Analysis (Sortable)'!$D$7:$D$144,0))),"CHECK")</f>
        <v/>
      </c>
      <c r="T288" s="215" t="str">
        <f>IFERROR(IF(U288="","",INDEX('Tenant Analysis (Sortable)'!$C$7:$C$144,MATCH('Property Snapshots'!$U288,'Tenant Analysis (Sortable)'!$D$7:$D$144,0))),"CHECK")</f>
        <v/>
      </c>
      <c r="V288" s="323" t="str">
        <f>IF(U288="","",+VLOOKUP($U288,'Tenant Analysis (Sortable)'!$D$7:$O$144,V$1,FALSE))</f>
        <v/>
      </c>
      <c r="W288" s="323" t="str">
        <f>IF(V288="","",+VLOOKUP($U288,'Tenant Analysis (Sortable)'!$D$7:$O$144,W$1,FALSE))</f>
        <v/>
      </c>
      <c r="X288" s="323" t="str">
        <f>IF(W288="","",+VLOOKUP($U288,'Tenant Analysis (Sortable)'!$D$7:$O$144,X$1,FALSE))</f>
        <v/>
      </c>
      <c r="Y288" s="323" t="str">
        <f>IF(X288="","",+VLOOKUP($U288,'Tenant Analysis (Sortable)'!$D$7:$O$144,Y$1,FALSE))</f>
        <v/>
      </c>
      <c r="Z288" s="323" t="str">
        <f>IF(Y288="","",+VLOOKUP($U288,'Tenant Analysis (Sortable)'!$D$7:$O$144,Z$1,FALSE))</f>
        <v/>
      </c>
      <c r="AA288" s="324" t="str">
        <f>IF(Y288="","",+VLOOKUP($U288,'Tenant Analysis (Sortable)'!$D$7:$O$144,AA$1,FALSE))</f>
        <v/>
      </c>
      <c r="AB288" s="323" t="str">
        <f>IF(AA288="","",+VLOOKUP($U288,'Tenant Analysis (Sortable)'!$D$7:$O$144,AB$1,FALSE))</f>
        <v/>
      </c>
      <c r="AC288" s="342"/>
      <c r="AD288" s="323" t="str">
        <f>IF($AB288="","",+VLOOKUP($U288,'Tenant Analysis (Sortable)'!$D$7:$O$144,AD$1,FALSE))</f>
        <v/>
      </c>
      <c r="AE288" s="323" t="str">
        <f>IF($AB288="","",+VLOOKUP($U288,'Tenant Analysis (Sortable)'!$D$7:$O$144,AE$1,FALSE))</f>
        <v/>
      </c>
      <c r="AF288" s="324" t="str">
        <f>IF(AE288="","",+VLOOKUP($U288,'Tenant Analysis (Sortable)'!$D$7:$O$144,AF$1,FALSE))</f>
        <v/>
      </c>
      <c r="AG288" s="323" t="str">
        <f>+IF(AF288="","",+VLOOKUP($U288,'Tenant Analysis (Sortable)'!$D$7:$P$144,AG$1,FALSE))</f>
        <v/>
      </c>
    </row>
    <row r="289" spans="1:33">
      <c r="A289" s="245"/>
      <c r="B289" s="244"/>
      <c r="D289" s="320"/>
      <c r="E289" s="317"/>
      <c r="F289" s="365">
        <f>+$AD$3</f>
        <v>43921</v>
      </c>
      <c r="G289" s="365">
        <f>+$AE$3</f>
        <v>44286</v>
      </c>
      <c r="H289" s="320"/>
      <c r="I289" s="317"/>
      <c r="J289" s="317"/>
      <c r="K289" s="317"/>
      <c r="L289" s="317"/>
      <c r="M289" s="317"/>
      <c r="N289" s="170"/>
      <c r="O289" s="170"/>
      <c r="P289" s="170"/>
      <c r="Q289" s="170"/>
      <c r="R289" s="213"/>
      <c r="S289" s="216" t="str">
        <f>IFERROR(IF(T289="","",INDEX('Tenant Analysis (Sortable)'!$B$7:$B$144,MATCH('Property Snapshots'!$U289,'Tenant Analysis (Sortable)'!$D$7:$D$144,0))),"CHECK")</f>
        <v/>
      </c>
      <c r="T289" s="215" t="str">
        <f>IFERROR(IF(U289="","",INDEX('Tenant Analysis (Sortable)'!$C$7:$C$144,MATCH('Property Snapshots'!$U289,'Tenant Analysis (Sortable)'!$D$7:$D$144,0))),"CHECK")</f>
        <v/>
      </c>
      <c r="V289" s="323" t="str">
        <f>IF(U289="","",+VLOOKUP($U289,'Tenant Analysis (Sortable)'!$D$7:$O$144,V$1,FALSE))</f>
        <v/>
      </c>
      <c r="W289" s="323" t="str">
        <f>IF(V289="","",+VLOOKUP($U289,'Tenant Analysis (Sortable)'!$D$7:$O$144,W$1,FALSE))</f>
        <v/>
      </c>
      <c r="X289" s="323" t="str">
        <f>IF(W289="","",+VLOOKUP($U289,'Tenant Analysis (Sortable)'!$D$7:$O$144,X$1,FALSE))</f>
        <v/>
      </c>
      <c r="Y289" s="323" t="str">
        <f>IF(X289="","",+VLOOKUP($U289,'Tenant Analysis (Sortable)'!$D$7:$O$144,Y$1,FALSE))</f>
        <v/>
      </c>
      <c r="Z289" s="323" t="str">
        <f>IF(Y289="","",+VLOOKUP($U289,'Tenant Analysis (Sortable)'!$D$7:$O$144,Z$1,FALSE))</f>
        <v/>
      </c>
      <c r="AA289" s="324" t="str">
        <f>IF(Y289="","",+VLOOKUP($U289,'Tenant Analysis (Sortable)'!$D$7:$O$144,AA$1,FALSE))</f>
        <v/>
      </c>
      <c r="AB289" s="323" t="str">
        <f>IF(AA289="","",+VLOOKUP($U289,'Tenant Analysis (Sortable)'!$D$7:$O$144,AB$1,FALSE))</f>
        <v/>
      </c>
      <c r="AC289" s="342"/>
      <c r="AD289" s="323" t="str">
        <f>IF($AB289="","",+VLOOKUP($U289,'Tenant Analysis (Sortable)'!$D$7:$O$144,AD$1,FALSE))</f>
        <v/>
      </c>
      <c r="AE289" s="323" t="str">
        <f>IF($AB289="","",+VLOOKUP($U289,'Tenant Analysis (Sortable)'!$D$7:$O$144,AE$1,FALSE))</f>
        <v/>
      </c>
      <c r="AF289" s="324" t="str">
        <f>IF(AE289="","",+VLOOKUP($U289,'Tenant Analysis (Sortable)'!$D$7:$O$144,AF$1,FALSE))</f>
        <v/>
      </c>
      <c r="AG289" s="323" t="str">
        <f>+IF(AF289="","",+VLOOKUP($U289,'Tenant Analysis (Sortable)'!$D$7:$P$144,AG$1,FALSE))</f>
        <v/>
      </c>
    </row>
    <row r="290" spans="1:33">
      <c r="A290" s="245"/>
      <c r="B290" s="244"/>
      <c r="D290" s="317"/>
      <c r="E290" s="317"/>
      <c r="F290" s="366">
        <f>+F276</f>
        <v>2020</v>
      </c>
      <c r="G290" s="366">
        <f>+G276</f>
        <v>2021</v>
      </c>
      <c r="H290" s="320" t="s">
        <v>785</v>
      </c>
      <c r="I290" s="317"/>
      <c r="J290" s="317"/>
      <c r="K290" s="317"/>
      <c r="L290" s="317"/>
      <c r="M290" s="317"/>
      <c r="N290" s="170"/>
      <c r="O290" s="170"/>
      <c r="P290" s="170"/>
      <c r="Q290" s="170"/>
      <c r="R290" s="213"/>
      <c r="S290" s="216" t="str">
        <f>IFERROR(IF(T290="","",INDEX('Tenant Analysis (Sortable)'!$B$7:$B$144,MATCH('Property Snapshots'!$U290,'Tenant Analysis (Sortable)'!$D$7:$D$144,0))),"CHECK")</f>
        <v/>
      </c>
      <c r="T290" s="215" t="str">
        <f>IFERROR(IF(U290="","",INDEX('Tenant Analysis (Sortable)'!$C$7:$C$144,MATCH('Property Snapshots'!$U290,'Tenant Analysis (Sortable)'!$D$7:$D$144,0))),"CHECK")</f>
        <v/>
      </c>
      <c r="V290" s="323" t="str">
        <f>IF(U290="","",+VLOOKUP($U290,'Tenant Analysis (Sortable)'!$D$7:$O$144,V$1,FALSE))</f>
        <v/>
      </c>
      <c r="W290" s="323" t="str">
        <f>IF(V290="","",+VLOOKUP($U290,'Tenant Analysis (Sortable)'!$D$7:$O$144,W$1,FALSE))</f>
        <v/>
      </c>
      <c r="X290" s="323" t="str">
        <f>IF(W290="","",+VLOOKUP($U290,'Tenant Analysis (Sortable)'!$D$7:$O$144,X$1,FALSE))</f>
        <v/>
      </c>
      <c r="Y290" s="323" t="str">
        <f>IF(X290="","",+VLOOKUP($U290,'Tenant Analysis (Sortable)'!$D$7:$O$144,Y$1,FALSE))</f>
        <v/>
      </c>
      <c r="Z290" s="323" t="str">
        <f>IF(Y290="","",+VLOOKUP($U290,'Tenant Analysis (Sortable)'!$D$7:$O$144,Z$1,FALSE))</f>
        <v/>
      </c>
      <c r="AA290" s="324" t="str">
        <f>IF(Y290="","",+VLOOKUP($U290,'Tenant Analysis (Sortable)'!$D$7:$O$144,AA$1,FALSE))</f>
        <v/>
      </c>
      <c r="AB290" s="323" t="str">
        <f>IF(AA290="","",+VLOOKUP($U290,'Tenant Analysis (Sortable)'!$D$7:$O$144,AB$1,FALSE))</f>
        <v/>
      </c>
      <c r="AC290" s="342"/>
      <c r="AD290" s="323" t="str">
        <f>IF($AB290="","",+VLOOKUP($U290,'Tenant Analysis (Sortable)'!$D$7:$O$144,AD$1,FALSE))</f>
        <v/>
      </c>
      <c r="AE290" s="323" t="str">
        <f>IF($AB290="","",+VLOOKUP($U290,'Tenant Analysis (Sortable)'!$D$7:$O$144,AE$1,FALSE))</f>
        <v/>
      </c>
      <c r="AF290" s="324" t="str">
        <f>IF(AE290="","",+VLOOKUP($U290,'Tenant Analysis (Sortable)'!$D$7:$O$144,AF$1,FALSE))</f>
        <v/>
      </c>
      <c r="AG290" s="323" t="str">
        <f>+IF(AF290="","",+VLOOKUP($U290,'Tenant Analysis (Sortable)'!$D$7:$P$144,AG$1,FALSE))</f>
        <v/>
      </c>
    </row>
    <row r="291" spans="1:33">
      <c r="A291" s="245"/>
      <c r="B291" s="244"/>
      <c r="D291" s="200"/>
      <c r="E291" s="200"/>
      <c r="F291" s="367" t="str">
        <f>+F277</f>
        <v>Q1</v>
      </c>
      <c r="G291" s="367" t="str">
        <f>+G277</f>
        <v>Q1</v>
      </c>
      <c r="H291" s="368"/>
      <c r="I291" s="200"/>
      <c r="J291" s="200"/>
      <c r="K291" s="317"/>
      <c r="L291" s="317"/>
      <c r="M291" s="317"/>
      <c r="N291" s="170"/>
      <c r="O291" s="170"/>
      <c r="P291" s="170"/>
      <c r="Q291" s="170"/>
      <c r="R291" s="213"/>
      <c r="S291" s="216" t="str">
        <f>IFERROR(IF(T291="","",INDEX('Tenant Analysis (Sortable)'!$B$7:$B$144,MATCH('Property Snapshots'!$U291,'Tenant Analysis (Sortable)'!$D$7:$D$144,0))),"CHECK")</f>
        <v/>
      </c>
      <c r="T291" s="215" t="str">
        <f>IFERROR(IF(U291="","",INDEX('Tenant Analysis (Sortable)'!$C$7:$C$144,MATCH('Property Snapshots'!$U291,'Tenant Analysis (Sortable)'!$D$7:$D$144,0))),"CHECK")</f>
        <v/>
      </c>
      <c r="V291" s="323" t="str">
        <f>IF(U291="","",+VLOOKUP($U291,'Tenant Analysis (Sortable)'!$D$7:$O$144,V$1,FALSE))</f>
        <v/>
      </c>
      <c r="W291" s="323" t="str">
        <f>IF(V291="","",+VLOOKUP($U291,'Tenant Analysis (Sortable)'!$D$7:$O$144,W$1,FALSE))</f>
        <v/>
      </c>
      <c r="X291" s="323" t="str">
        <f>IF(W291="","",+VLOOKUP($U291,'Tenant Analysis (Sortable)'!$D$7:$O$144,X$1,FALSE))</f>
        <v/>
      </c>
      <c r="Y291" s="323" t="str">
        <f>IF(X291="","",+VLOOKUP($U291,'Tenant Analysis (Sortable)'!$D$7:$O$144,Y$1,FALSE))</f>
        <v/>
      </c>
      <c r="Z291" s="323" t="str">
        <f>IF(Y291="","",+VLOOKUP($U291,'Tenant Analysis (Sortable)'!$D$7:$O$144,Z$1,FALSE))</f>
        <v/>
      </c>
      <c r="AA291" s="324" t="str">
        <f>IF(Y291="","",+VLOOKUP($U291,'Tenant Analysis (Sortable)'!$D$7:$O$144,AA$1,FALSE))</f>
        <v/>
      </c>
      <c r="AB291" s="323" t="str">
        <f>IF(AA291="","",+VLOOKUP($U291,'Tenant Analysis (Sortable)'!$D$7:$O$144,AB$1,FALSE))</f>
        <v/>
      </c>
      <c r="AC291" s="342"/>
      <c r="AD291" s="323" t="str">
        <f>IF($AB291="","",+VLOOKUP($U291,'Tenant Analysis (Sortable)'!$D$7:$O$144,AD$1,FALSE))</f>
        <v/>
      </c>
      <c r="AE291" s="323" t="str">
        <f>IF($AB291="","",+VLOOKUP($U291,'Tenant Analysis (Sortable)'!$D$7:$O$144,AE$1,FALSE))</f>
        <v/>
      </c>
      <c r="AF291" s="324" t="str">
        <f>IF(AE291="","",+VLOOKUP($U291,'Tenant Analysis (Sortable)'!$D$7:$O$144,AF$1,FALSE))</f>
        <v/>
      </c>
      <c r="AG291" s="323" t="str">
        <f>+IF(AF291="","",+VLOOKUP($U291,'Tenant Analysis (Sortable)'!$D$7:$P$144,AG$1,FALSE))</f>
        <v/>
      </c>
    </row>
    <row r="292" spans="1:33">
      <c r="A292" s="245" t="str">
        <f>+E271</f>
        <v>MISSION PLAZA</v>
      </c>
      <c r="B292" s="244">
        <v>1</v>
      </c>
      <c r="D292" s="171" t="str" cm="1">
        <f t="array" ref="D292">+IFERROR(INDEX($U$7:$U$486,MATCH($A292&amp;$B292,$S$7:$S$486&amp;$AG$7:$AG$486,0)),"")</f>
        <v>Michael's Cafe, LLC (t0000463)</v>
      </c>
      <c r="F292" s="369">
        <f t="shared" ref="F292:G294" si="61">+IFERROR(IF($D292="","",INDEX($S$3:$AG$486,MATCH($D292,$U$3:$U$486,0),MATCH(F$25,$S$3:$AG$3,0))),"CHECK")</f>
        <v>185080.79</v>
      </c>
      <c r="G292" s="369">
        <f t="shared" si="61"/>
        <v>95303.9</v>
      </c>
      <c r="H292" s="380">
        <f>IFERROR(IF(G292=0,0,(G292-F292)/F292),"")</f>
        <v>-0.48506865569354879</v>
      </c>
      <c r="I292" s="211"/>
      <c r="J292" s="400"/>
      <c r="K292" s="401"/>
      <c r="L292" s="401"/>
      <c r="M292" s="401"/>
      <c r="N292" s="170"/>
      <c r="O292" s="170"/>
      <c r="P292" s="170"/>
      <c r="Q292" s="170"/>
      <c r="R292" s="213"/>
      <c r="S292" s="216" t="str">
        <f>IFERROR(IF(T292="","",INDEX('Tenant Analysis (Sortable)'!$B$7:$B$144,MATCH('Property Snapshots'!$U292,'Tenant Analysis (Sortable)'!$D$7:$D$144,0))),"CHECK")</f>
        <v/>
      </c>
      <c r="T292" s="215" t="str">
        <f>IFERROR(IF(U292="","",INDEX('Tenant Analysis (Sortable)'!$C$7:$C$144,MATCH('Property Snapshots'!$U292,'Tenant Analysis (Sortable)'!$D$7:$D$144,0))),"CHECK")</f>
        <v/>
      </c>
      <c r="V292" s="323" t="str">
        <f>IF(U292="","",+VLOOKUP($U292,'Tenant Analysis (Sortable)'!$D$7:$O$144,V$1,FALSE))</f>
        <v/>
      </c>
      <c r="W292" s="323" t="str">
        <f>IF(V292="","",+VLOOKUP($U292,'Tenant Analysis (Sortable)'!$D$7:$O$144,W$1,FALSE))</f>
        <v/>
      </c>
      <c r="X292" s="323" t="str">
        <f>IF(W292="","",+VLOOKUP($U292,'Tenant Analysis (Sortable)'!$D$7:$O$144,X$1,FALSE))</f>
        <v/>
      </c>
      <c r="Y292" s="323" t="str">
        <f>IF(X292="","",+VLOOKUP($U292,'Tenant Analysis (Sortable)'!$D$7:$O$144,Y$1,FALSE))</f>
        <v/>
      </c>
      <c r="Z292" s="323" t="str">
        <f>IF(Y292="","",+VLOOKUP($U292,'Tenant Analysis (Sortable)'!$D$7:$O$144,Z$1,FALSE))</f>
        <v/>
      </c>
      <c r="AA292" s="324" t="str">
        <f>IF(Y292="","",+VLOOKUP($U292,'Tenant Analysis (Sortable)'!$D$7:$O$144,AA$1,FALSE))</f>
        <v/>
      </c>
      <c r="AB292" s="323" t="str">
        <f>IF(AA292="","",+VLOOKUP($U292,'Tenant Analysis (Sortable)'!$D$7:$O$144,AB$1,FALSE))</f>
        <v/>
      </c>
      <c r="AC292" s="342"/>
      <c r="AD292" s="323" t="str">
        <f>IF($AB292="","",+VLOOKUP($U292,'Tenant Analysis (Sortable)'!$D$7:$O$144,AD$1,FALSE))</f>
        <v/>
      </c>
      <c r="AE292" s="323" t="str">
        <f>IF($AB292="","",+VLOOKUP($U292,'Tenant Analysis (Sortable)'!$D$7:$O$144,AE$1,FALSE))</f>
        <v/>
      </c>
      <c r="AF292" s="324" t="str">
        <f>IF(AE292="","",+VLOOKUP($U292,'Tenant Analysis (Sortable)'!$D$7:$O$144,AF$1,FALSE))</f>
        <v/>
      </c>
      <c r="AG292" s="323" t="str">
        <f>+IF(AF292="","",+VLOOKUP($U292,'Tenant Analysis (Sortable)'!$D$7:$P$144,AG$1,FALSE))</f>
        <v/>
      </c>
    </row>
    <row r="293" spans="1:33">
      <c r="A293" s="245" t="str">
        <f>+A292</f>
        <v>MISSION PLAZA</v>
      </c>
      <c r="B293" s="244">
        <v>2</v>
      </c>
      <c r="D293" s="171" t="str">
        <f t="array" ref="D293">+IFERROR(INDEX($U$7:$U$486,MATCH($A293&amp;$B293,$S$7:$S$486&amp;$AG$7:$AG$486,0)),"")</f>
        <v>Juan Juarez dba Big Juice (t0109431)</v>
      </c>
      <c r="F293" s="369">
        <f t="shared" si="61"/>
        <v>65164.62</v>
      </c>
      <c r="G293" s="369">
        <f t="shared" si="61"/>
        <v>53082.080000000002</v>
      </c>
      <c r="H293" s="380">
        <f t="shared" ref="H293:H294" si="62">IFERROR(IF(G293=0,0,(G293-F293)/F293),"")</f>
        <v>-0.18541564425603957</v>
      </c>
      <c r="I293" s="211"/>
      <c r="J293" s="399"/>
      <c r="K293" s="399"/>
      <c r="L293" s="399"/>
      <c r="M293" s="399"/>
      <c r="N293" s="170"/>
      <c r="O293" s="170"/>
      <c r="P293" s="170"/>
      <c r="Q293" s="170"/>
      <c r="R293" s="213"/>
      <c r="S293" s="216" t="str">
        <f>IFERROR(IF(T293="","",INDEX('Tenant Analysis (Sortable)'!$B$7:$B$144,MATCH('Property Snapshots'!$U293,'Tenant Analysis (Sortable)'!$D$7:$D$144,0))),"CHECK")</f>
        <v/>
      </c>
      <c r="T293" s="215" t="str">
        <f>IFERROR(IF(U293="","",INDEX('Tenant Analysis (Sortable)'!$C$7:$C$144,MATCH('Property Snapshots'!$U293,'Tenant Analysis (Sortable)'!$D$7:$D$144,0))),"CHECK")</f>
        <v/>
      </c>
      <c r="V293" s="323" t="str">
        <f>IF(U293="","",+VLOOKUP($U293,'Tenant Analysis (Sortable)'!$D$7:$O$144,V$1,FALSE))</f>
        <v/>
      </c>
      <c r="W293" s="323" t="str">
        <f>IF(V293="","",+VLOOKUP($U293,'Tenant Analysis (Sortable)'!$D$7:$O$144,W$1,FALSE))</f>
        <v/>
      </c>
      <c r="X293" s="323" t="str">
        <f>IF(W293="","",+VLOOKUP($U293,'Tenant Analysis (Sortable)'!$D$7:$O$144,X$1,FALSE))</f>
        <v/>
      </c>
      <c r="Y293" s="323" t="str">
        <f>IF(X293="","",+VLOOKUP($U293,'Tenant Analysis (Sortable)'!$D$7:$O$144,Y$1,FALSE))</f>
        <v/>
      </c>
      <c r="Z293" s="323" t="str">
        <f>IF(Y293="","",+VLOOKUP($U293,'Tenant Analysis (Sortable)'!$D$7:$O$144,Z$1,FALSE))</f>
        <v/>
      </c>
      <c r="AA293" s="324" t="str">
        <f>IF(Y293="","",+VLOOKUP($U293,'Tenant Analysis (Sortable)'!$D$7:$O$144,AA$1,FALSE))</f>
        <v/>
      </c>
      <c r="AB293" s="323" t="str">
        <f>IF(AA293="","",+VLOOKUP($U293,'Tenant Analysis (Sortable)'!$D$7:$O$144,AB$1,FALSE))</f>
        <v/>
      </c>
      <c r="AC293" s="342"/>
      <c r="AD293" s="323" t="str">
        <f>IF($AB293="","",+VLOOKUP($U293,'Tenant Analysis (Sortable)'!$D$7:$O$144,AD$1,FALSE))</f>
        <v/>
      </c>
      <c r="AE293" s="323" t="str">
        <f>IF($AB293="","",+VLOOKUP($U293,'Tenant Analysis (Sortable)'!$D$7:$O$144,AE$1,FALSE))</f>
        <v/>
      </c>
      <c r="AF293" s="324" t="str">
        <f>IF(AE293="","",+VLOOKUP($U293,'Tenant Analysis (Sortable)'!$D$7:$O$144,AF$1,FALSE))</f>
        <v/>
      </c>
      <c r="AG293" s="323" t="str">
        <f>+IF(AF293="","",+VLOOKUP($U293,'Tenant Analysis (Sortable)'!$D$7:$P$144,AG$1,FALSE))</f>
        <v/>
      </c>
    </row>
    <row r="294" spans="1:33">
      <c r="A294" s="245" t="str">
        <f>+A293</f>
        <v>MISSION PLAZA</v>
      </c>
      <c r="B294" s="244">
        <v>3</v>
      </c>
      <c r="D294" s="171" t="str">
        <f t="array" ref="D294">+IFERROR(INDEX($U$7:$U$486,MATCH($A294&amp;$B294,$S$7:$S$486&amp;$AG$7:$AG$486,0)),"")</f>
        <v>Panakun Maisat Bangkok Noodles (t0000465)</v>
      </c>
      <c r="F294" s="369">
        <f t="shared" si="61"/>
        <v>73062.540000000008</v>
      </c>
      <c r="G294" s="369">
        <f t="shared" si="61"/>
        <v>66902.510000000009</v>
      </c>
      <c r="H294" s="380">
        <f t="shared" si="62"/>
        <v>-8.4311741694170481E-2</v>
      </c>
      <c r="I294" s="211"/>
      <c r="J294" s="399"/>
      <c r="K294" s="399"/>
      <c r="L294" s="399"/>
      <c r="M294" s="399"/>
      <c r="N294" s="170"/>
      <c r="O294" s="170"/>
      <c r="P294" s="170"/>
      <c r="Q294" s="170"/>
      <c r="R294" s="213"/>
      <c r="S294" s="216" t="str">
        <f>IFERROR(IF(T294="","",INDEX('Tenant Analysis (Sortable)'!$B$7:$B$144,MATCH('Property Snapshots'!$U294,'Tenant Analysis (Sortable)'!$D$7:$D$144,0))),"CHECK")</f>
        <v/>
      </c>
      <c r="T294" s="215" t="str">
        <f>IFERROR(IF(U294="","",INDEX('Tenant Analysis (Sortable)'!$C$7:$C$144,MATCH('Property Snapshots'!$U294,'Tenant Analysis (Sortable)'!$D$7:$D$144,0))),"CHECK")</f>
        <v/>
      </c>
      <c r="V294" s="323" t="str">
        <f>IF(U294="","",+VLOOKUP($U294,'Tenant Analysis (Sortable)'!$D$7:$O$144,V$1,FALSE))</f>
        <v/>
      </c>
      <c r="W294" s="323" t="str">
        <f>IF(V294="","",+VLOOKUP($U294,'Tenant Analysis (Sortable)'!$D$7:$O$144,W$1,FALSE))</f>
        <v/>
      </c>
      <c r="X294" s="323" t="str">
        <f>IF(W294="","",+VLOOKUP($U294,'Tenant Analysis (Sortable)'!$D$7:$O$144,X$1,FALSE))</f>
        <v/>
      </c>
      <c r="Y294" s="323" t="str">
        <f>IF(X294="","",+VLOOKUP($U294,'Tenant Analysis (Sortable)'!$D$7:$O$144,Y$1,FALSE))</f>
        <v/>
      </c>
      <c r="Z294" s="323" t="str">
        <f>IF(Y294="","",+VLOOKUP($U294,'Tenant Analysis (Sortable)'!$D$7:$O$144,Z$1,FALSE))</f>
        <v/>
      </c>
      <c r="AA294" s="324" t="str">
        <f>IF(Y294="","",+VLOOKUP($U294,'Tenant Analysis (Sortable)'!$D$7:$O$144,AA$1,FALSE))</f>
        <v/>
      </c>
      <c r="AB294" s="323" t="str">
        <f>IF(AA294="","",+VLOOKUP($U294,'Tenant Analysis (Sortable)'!$D$7:$O$144,AB$1,FALSE))</f>
        <v/>
      </c>
      <c r="AC294" s="342"/>
      <c r="AD294" s="323" t="str">
        <f>IF($AB294="","",+VLOOKUP($U294,'Tenant Analysis (Sortable)'!$D$7:$O$144,AD$1,FALSE))</f>
        <v/>
      </c>
      <c r="AE294" s="323" t="str">
        <f>IF($AB294="","",+VLOOKUP($U294,'Tenant Analysis (Sortable)'!$D$7:$O$144,AE$1,FALSE))</f>
        <v/>
      </c>
      <c r="AF294" s="324" t="str">
        <f>IF(AE294="","",+VLOOKUP($U294,'Tenant Analysis (Sortable)'!$D$7:$O$144,AF$1,FALSE))</f>
        <v/>
      </c>
      <c r="AG294" s="323" t="str">
        <f>+IF(AF294="","",+VLOOKUP($U294,'Tenant Analysis (Sortable)'!$D$7:$P$144,AG$1,FALSE))</f>
        <v/>
      </c>
    </row>
    <row r="295" spans="1:33">
      <c r="A295" s="245"/>
      <c r="B295" s="244"/>
      <c r="C295" s="208"/>
      <c r="D295" s="345" t="str">
        <f>"Top 3 tenants w/significant changes YoY ("&amp;F296&amp;" / "&amp;G296&amp;")"</f>
        <v>Top 3 tenants w/significant changes YoY (2019 / 2020)</v>
      </c>
      <c r="E295" s="227"/>
      <c r="F295" s="350"/>
      <c r="G295" s="350"/>
      <c r="H295" s="351"/>
      <c r="I295" s="227"/>
      <c r="J295" s="227"/>
      <c r="K295" s="227"/>
      <c r="L295" s="201"/>
      <c r="M295" s="201"/>
      <c r="S295" s="216" t="str">
        <f>IFERROR(IF(T295="","",INDEX('Tenant Analysis (Sortable)'!$B$7:$B$144,MATCH('Property Snapshots'!$U295,'Tenant Analysis (Sortable)'!$D$7:$D$144,0))),"CHECK")</f>
        <v/>
      </c>
      <c r="T295" s="215" t="str">
        <f>IFERROR(IF(U295="","",INDEX('Tenant Analysis (Sortable)'!$C$7:$C$144,MATCH('Property Snapshots'!$U295,'Tenant Analysis (Sortable)'!$D$7:$D$144,0))),"CHECK")</f>
        <v/>
      </c>
      <c r="V295" s="323" t="str">
        <f>IF(U295="","",+VLOOKUP($U295,'Tenant Analysis (Sortable)'!$D$7:$O$144,V$1,FALSE))</f>
        <v/>
      </c>
      <c r="W295" s="323" t="str">
        <f>IF(V295="","",+VLOOKUP($U295,'Tenant Analysis (Sortable)'!$D$7:$O$144,W$1,FALSE))</f>
        <v/>
      </c>
      <c r="X295" s="323" t="str">
        <f>IF(W295="","",+VLOOKUP($U295,'Tenant Analysis (Sortable)'!$D$7:$O$144,X$1,FALSE))</f>
        <v/>
      </c>
      <c r="Y295" s="323" t="str">
        <f>IF(X295="","",+VLOOKUP($U295,'Tenant Analysis (Sortable)'!$D$7:$O$144,Y$1,FALSE))</f>
        <v/>
      </c>
      <c r="Z295" s="323"/>
      <c r="AA295" s="324" t="str">
        <f>IF(Y295="","",+VLOOKUP($U295,'Tenant Analysis (Sortable)'!$D$7:$O$144,AA$1,FALSE))</f>
        <v/>
      </c>
      <c r="AB295" s="323" t="str">
        <f>IF(AA295="","",+VLOOKUP($U295,'Tenant Analysis (Sortable)'!$D$7:$O$144,AB$1,FALSE))</f>
        <v/>
      </c>
      <c r="AD295" s="323" t="str">
        <f>IF($AB295="","",+VLOOKUP($U295,'Tenant Analysis (Sortable)'!$D$7:$O$144,AD$1,FALSE))</f>
        <v/>
      </c>
      <c r="AE295" s="323" t="str">
        <f>IF($AB295="","",+VLOOKUP($U295,'Tenant Analysis (Sortable)'!$D$7:$O$144,AE$1,FALSE))</f>
        <v/>
      </c>
      <c r="AF295" s="324" t="str">
        <f>IF(AE295="","",+VLOOKUP($U295,'Tenant Analysis (Sortable)'!$D$7:$O$144,AF$1,FALSE))</f>
        <v/>
      </c>
      <c r="AG295" s="324" t="str">
        <f>IF(AF295="","",+VLOOKUP($U295,'Tenant Analysis (Sortable)'!$D$7:$O$144,AG$1,FALSE))</f>
        <v/>
      </c>
    </row>
    <row r="296" spans="1:33">
      <c r="A296" s="245"/>
      <c r="B296" s="244"/>
      <c r="D296" s="200"/>
      <c r="E296" s="200"/>
      <c r="F296" s="367">
        <f>+$F$32</f>
        <v>2019</v>
      </c>
      <c r="G296" s="367">
        <f>+$G$32</f>
        <v>2020</v>
      </c>
      <c r="H296" s="368" t="s">
        <v>785</v>
      </c>
      <c r="I296" s="200"/>
      <c r="J296" s="200"/>
      <c r="K296" s="200"/>
      <c r="L296" s="200"/>
      <c r="M296" s="200"/>
      <c r="S296" s="216" t="str">
        <f>IFERROR(IF(T296="","",INDEX('Tenant Analysis (Sortable)'!$B$7:$B$144,MATCH('Property Snapshots'!$U296,'Tenant Analysis (Sortable)'!$D$7:$D$144,0))),"CHECK")</f>
        <v/>
      </c>
      <c r="T296" s="215" t="str">
        <f>IFERROR(IF(U296="","",INDEX('Tenant Analysis (Sortable)'!$C$7:$C$144,MATCH('Property Snapshots'!$U296,'Tenant Analysis (Sortable)'!$D$7:$D$144,0))),"CHECK")</f>
        <v/>
      </c>
      <c r="V296" s="323" t="str">
        <f>IF(U296="","",+VLOOKUP($U296,'Tenant Analysis (Sortable)'!$D$7:$O$144,V$1,FALSE))</f>
        <v/>
      </c>
      <c r="W296" s="323" t="str">
        <f>IF(V296="","",+VLOOKUP($U296,'Tenant Analysis (Sortable)'!$D$7:$O$144,W$1,FALSE))</f>
        <v/>
      </c>
      <c r="X296" s="323" t="str">
        <f>IF(W296="","",+VLOOKUP($U296,'Tenant Analysis (Sortable)'!$D$7:$O$144,X$1,FALSE))</f>
        <v/>
      </c>
      <c r="Y296" s="323" t="str">
        <f>IF(X296="","",+VLOOKUP($U296,'Tenant Analysis (Sortable)'!$D$7:$O$144,Y$1,FALSE))</f>
        <v/>
      </c>
      <c r="Z296" s="323"/>
      <c r="AA296" s="324" t="str">
        <f>IF(Y296="","",+VLOOKUP($U296,'Tenant Analysis (Sortable)'!$D$7:$O$144,AA$1,FALSE))</f>
        <v/>
      </c>
      <c r="AB296" s="323" t="str">
        <f>IF(AA296="","",+VLOOKUP($U296,'Tenant Analysis (Sortable)'!$D$7:$O$144,AB$1,FALSE))</f>
        <v/>
      </c>
      <c r="AD296" s="323" t="str">
        <f>IF($AB296="","",+VLOOKUP($U296,'Tenant Analysis (Sortable)'!$D$7:$O$144,AD$1,FALSE))</f>
        <v/>
      </c>
      <c r="AE296" s="323" t="str">
        <f>IF($AB296="","",+VLOOKUP($U296,'Tenant Analysis (Sortable)'!$D$7:$O$144,AE$1,FALSE))</f>
        <v/>
      </c>
      <c r="AF296" s="324" t="str">
        <f>IF(AE296="","",+VLOOKUP($U296,'Tenant Analysis (Sortable)'!$D$7:$O$144,AF$1,FALSE))</f>
        <v/>
      </c>
      <c r="AG296" s="324" t="str">
        <f>IF(AF296="","",+VLOOKUP($U296,'Tenant Analysis (Sortable)'!$D$7:$O$144,AG$1,FALSE))</f>
        <v/>
      </c>
    </row>
    <row r="297" spans="1:33" ht="32">
      <c r="A297" s="245" t="str">
        <f>+E271</f>
        <v>MISSION PLAZA</v>
      </c>
      <c r="B297" s="244">
        <v>1</v>
      </c>
      <c r="D297" s="343" t="str">
        <f t="array" ref="D297">+IFERROR(INDEX($U$7:$U$486,MATCH($A297&amp;$B297,$S$7:$S$486&amp;$AB$7:$AB$486,0)),"")</f>
        <v>Victor Ceballos dba One Eleven Barbers (t0032423)</v>
      </c>
      <c r="E297" s="343"/>
      <c r="F297" s="372">
        <f t="shared" ref="F297:G299" si="63">+IFERROR(IF($D297="","",INDEX($S$3:$AF$486,MATCH($D297,$U$3:$U$486,0),MATCH(F$32,$S$3:$AF$3,0))),"CHECK")</f>
        <v>119000</v>
      </c>
      <c r="G297" s="372">
        <f t="shared" si="63"/>
        <v>20000</v>
      </c>
      <c r="H297" s="380">
        <f>IFERROR(IF(G297=0,0,(G297-F297)/F297),"")</f>
        <v>-0.83193277310924374</v>
      </c>
      <c r="I297" s="373"/>
      <c r="J297" s="374"/>
      <c r="K297" s="375"/>
      <c r="L297" s="376"/>
      <c r="M297" s="377" t="s">
        <v>839</v>
      </c>
      <c r="S297" s="216" t="str">
        <f>IFERROR(IF(T297="","",INDEX('Tenant Analysis (Sortable)'!$B$7:$B$144,MATCH('Property Snapshots'!$U297,'Tenant Analysis (Sortable)'!$D$7:$D$144,0))),"CHECK")</f>
        <v/>
      </c>
      <c r="T297" s="215" t="str">
        <f>IFERROR(IF(U297="","",INDEX('Tenant Analysis (Sortable)'!$C$7:$C$144,MATCH('Property Snapshots'!$U297,'Tenant Analysis (Sortable)'!$D$7:$D$144,0))),"CHECK")</f>
        <v/>
      </c>
      <c r="V297" s="323" t="str">
        <f>IF(U297="","",+VLOOKUP($U297,'Tenant Analysis (Sortable)'!$D$7:$O$144,V$1,FALSE))</f>
        <v/>
      </c>
      <c r="W297" s="323" t="str">
        <f>IF(V297="","",+VLOOKUP($U297,'Tenant Analysis (Sortable)'!$D$7:$O$144,W$1,FALSE))</f>
        <v/>
      </c>
      <c r="X297" s="323" t="str">
        <f>IF(W297="","",+VLOOKUP($U297,'Tenant Analysis (Sortable)'!$D$7:$O$144,X$1,FALSE))</f>
        <v/>
      </c>
      <c r="Y297" s="323" t="str">
        <f>IF(X297="","",+VLOOKUP($U297,'Tenant Analysis (Sortable)'!$D$7:$O$144,Y$1,FALSE))</f>
        <v/>
      </c>
      <c r="Z297" s="323"/>
      <c r="AA297" s="324" t="str">
        <f>IF(Y297="","",+VLOOKUP($U297,'Tenant Analysis (Sortable)'!$D$7:$O$144,AA$1,FALSE))</f>
        <v/>
      </c>
      <c r="AB297" s="323" t="str">
        <f>IF(AA297="","",+VLOOKUP($U297,'Tenant Analysis (Sortable)'!$D$7:$O$144,AB$1,FALSE))</f>
        <v/>
      </c>
      <c r="AD297" s="323" t="str">
        <f>IF($AB297="","",+VLOOKUP($U297,'Tenant Analysis (Sortable)'!$D$7:$O$144,AD$1,FALSE))</f>
        <v/>
      </c>
      <c r="AE297" s="323" t="str">
        <f>IF($AB297="","",+VLOOKUP($U297,'Tenant Analysis (Sortable)'!$D$7:$O$144,AE$1,FALSE))</f>
        <v/>
      </c>
      <c r="AF297" s="324" t="str">
        <f>IF(AE297="","",+VLOOKUP($U297,'Tenant Analysis (Sortable)'!$D$7:$O$144,AF$1,FALSE))</f>
        <v/>
      </c>
      <c r="AG297" s="324" t="str">
        <f>IF(AF297="","",+VLOOKUP($U297,'Tenant Analysis (Sortable)'!$D$7:$O$144,AG$1,FALSE))</f>
        <v/>
      </c>
    </row>
    <row r="298" spans="1:33">
      <c r="A298" s="245" t="str">
        <f>+A297</f>
        <v>MISSION PLAZA</v>
      </c>
      <c r="B298" s="244">
        <v>2</v>
      </c>
      <c r="D298" s="171" t="str">
        <f t="array" ref="D298">+IFERROR(INDEX($U$7:$U$486,MATCH($A298&amp;$B298,$S$7:$S$486&amp;$AB$7:$AB$486,0)),"")</f>
        <v>Michael's Cafe, LLC (t0000463)</v>
      </c>
      <c r="F298" s="369">
        <f t="shared" si="63"/>
        <v>622550.37</v>
      </c>
      <c r="G298" s="369">
        <f t="shared" si="63"/>
        <v>289056.99</v>
      </c>
      <c r="H298" s="363">
        <f t="shared" ref="H298:H299" si="64">IFERROR(IF(G298=0,0,(G298-F298)/F298),"")</f>
        <v>-0.535688991719658</v>
      </c>
      <c r="I298" s="211"/>
      <c r="J298" s="182"/>
      <c r="K298" s="210"/>
      <c r="L298" s="209"/>
      <c r="M298" s="182" t="s">
        <v>840</v>
      </c>
      <c r="S298" s="216" t="str">
        <f>IFERROR(IF(T298="","",INDEX('Tenant Analysis (Sortable)'!$B$7:$B$144,MATCH('Property Snapshots'!$U298,'Tenant Analysis (Sortable)'!$D$7:$D$144,0))),"CHECK")</f>
        <v/>
      </c>
      <c r="T298" s="215" t="str">
        <f>IFERROR(IF(U298="","",INDEX('Tenant Analysis (Sortable)'!$C$7:$C$144,MATCH('Property Snapshots'!$U298,'Tenant Analysis (Sortable)'!$D$7:$D$144,0))),"CHECK")</f>
        <v/>
      </c>
      <c r="V298" s="323" t="str">
        <f>IF(U298="","",+VLOOKUP($U298,'Tenant Analysis (Sortable)'!$D$7:$O$144,V$1,FALSE))</f>
        <v/>
      </c>
      <c r="W298" s="323" t="str">
        <f>IF(V298="","",+VLOOKUP($U298,'Tenant Analysis (Sortable)'!$D$7:$O$144,W$1,FALSE))</f>
        <v/>
      </c>
      <c r="X298" s="323" t="str">
        <f>IF(W298="","",+VLOOKUP($U298,'Tenant Analysis (Sortable)'!$D$7:$O$144,X$1,FALSE))</f>
        <v/>
      </c>
      <c r="Y298" s="323" t="str">
        <f>IF(X298="","",+VLOOKUP($U298,'Tenant Analysis (Sortable)'!$D$7:$O$144,Y$1,FALSE))</f>
        <v/>
      </c>
      <c r="Z298" s="323"/>
      <c r="AA298" s="324" t="str">
        <f>IF(Y298="","",+VLOOKUP($U298,'Tenant Analysis (Sortable)'!$D$7:$O$144,AA$1,FALSE))</f>
        <v/>
      </c>
      <c r="AB298" s="323" t="str">
        <f>IF(AA298="","",+VLOOKUP($U298,'Tenant Analysis (Sortable)'!$D$7:$O$144,AB$1,FALSE))</f>
        <v/>
      </c>
      <c r="AD298" s="323" t="str">
        <f>IF($AB298="","",+VLOOKUP($U298,'Tenant Analysis (Sortable)'!$D$7:$O$144,AD$1,FALSE))</f>
        <v/>
      </c>
      <c r="AE298" s="323" t="str">
        <f>IF($AB298="","",+VLOOKUP($U298,'Tenant Analysis (Sortable)'!$D$7:$O$144,AE$1,FALSE))</f>
        <v/>
      </c>
      <c r="AF298" s="324" t="str">
        <f>IF(AE298="","",+VLOOKUP($U298,'Tenant Analysis (Sortable)'!$D$7:$O$144,AF$1,FALSE))</f>
        <v/>
      </c>
      <c r="AG298" s="324" t="str">
        <f>IF(AF298="","",+VLOOKUP($U298,'Tenant Analysis (Sortable)'!$D$7:$O$144,AG$1,FALSE))</f>
        <v/>
      </c>
    </row>
    <row r="299" spans="1:33">
      <c r="A299" s="245" t="str">
        <f>+A298</f>
        <v>MISSION PLAZA</v>
      </c>
      <c r="B299" s="244">
        <v>3</v>
      </c>
      <c r="D299" s="171" t="str">
        <f t="array" ref="D299">+IFERROR(INDEX($U$7:$U$486,MATCH($A299&amp;$B299,$S$7:$S$486&amp;$AB$7:$AB$486,0)),"")</f>
        <v>Panakun Maisat Bangkok Noodles (t0000465)</v>
      </c>
      <c r="F299" s="369">
        <f t="shared" si="63"/>
        <v>239623.08</v>
      </c>
      <c r="G299" s="369">
        <f t="shared" si="63"/>
        <v>193383.22000000003</v>
      </c>
      <c r="H299" s="363">
        <f t="shared" si="64"/>
        <v>-0.19296914136985452</v>
      </c>
      <c r="I299" s="211"/>
      <c r="J299" s="182"/>
      <c r="K299" s="210"/>
      <c r="L299" s="209"/>
      <c r="M299" s="182" t="s">
        <v>841</v>
      </c>
      <c r="S299" s="216" t="str">
        <f>IFERROR(IF(T299="","",INDEX('Tenant Analysis (Sortable)'!$B$7:$B$144,MATCH('Property Snapshots'!$U299,'Tenant Analysis (Sortable)'!$D$7:$D$144,0))),"CHECK")</f>
        <v/>
      </c>
      <c r="T299" s="215" t="str">
        <f>IFERROR(IF(U299="","",INDEX('Tenant Analysis (Sortable)'!$C$7:$C$144,MATCH('Property Snapshots'!$U299,'Tenant Analysis (Sortable)'!$D$7:$D$144,0))),"CHECK")</f>
        <v/>
      </c>
      <c r="V299" s="323" t="str">
        <f>IF(U299="","",+VLOOKUP($U299,'Tenant Analysis (Sortable)'!$D$7:$O$144,V$1,FALSE))</f>
        <v/>
      </c>
      <c r="W299" s="323" t="str">
        <f>IF(V299="","",+VLOOKUP($U299,'Tenant Analysis (Sortable)'!$D$7:$O$144,W$1,FALSE))</f>
        <v/>
      </c>
      <c r="X299" s="323" t="str">
        <f>IF(W299="","",+VLOOKUP($U299,'Tenant Analysis (Sortable)'!$D$7:$O$144,X$1,FALSE))</f>
        <v/>
      </c>
      <c r="Y299" s="323" t="str">
        <f>IF(X299="","",+VLOOKUP($U299,'Tenant Analysis (Sortable)'!$D$7:$O$144,Y$1,FALSE))</f>
        <v/>
      </c>
      <c r="Z299" s="323"/>
      <c r="AA299" s="324" t="str">
        <f>IF(Y299="","",+VLOOKUP($U299,'Tenant Analysis (Sortable)'!$D$7:$O$144,AA$1,FALSE))</f>
        <v/>
      </c>
      <c r="AB299" s="323" t="str">
        <f>IF(AA299="","",+VLOOKUP($U299,'Tenant Analysis (Sortable)'!$D$7:$O$144,AB$1,FALSE))</f>
        <v/>
      </c>
      <c r="AD299" s="323" t="str">
        <f>IF($AB299="","",+VLOOKUP($U299,'Tenant Analysis (Sortable)'!$D$7:$O$144,AD$1,FALSE))</f>
        <v/>
      </c>
      <c r="AE299" s="323" t="str">
        <f>IF($AB299="","",+VLOOKUP($U299,'Tenant Analysis (Sortable)'!$D$7:$O$144,AE$1,FALSE))</f>
        <v/>
      </c>
      <c r="AF299" s="324" t="str">
        <f>IF(AE299="","",+VLOOKUP($U299,'Tenant Analysis (Sortable)'!$D$7:$O$144,AF$1,FALSE))</f>
        <v/>
      </c>
      <c r="AG299" s="324" t="str">
        <f>IF(AF299="","",+VLOOKUP($U299,'Tenant Analysis (Sortable)'!$D$7:$O$144,AG$1,FALSE))</f>
        <v/>
      </c>
    </row>
    <row r="300" spans="1:33">
      <c r="A300" s="245"/>
      <c r="B300" s="244"/>
      <c r="S300" s="216" t="str">
        <f>IFERROR(IF(T300="","",INDEX('Tenant Analysis (Sortable)'!$B$7:$B$144,MATCH('Property Snapshots'!$U300,'Tenant Analysis (Sortable)'!$D$7:$D$144,0))),"CHECK")</f>
        <v/>
      </c>
      <c r="T300" s="215" t="str">
        <f>IFERROR(IF(U300="","",INDEX('Tenant Analysis (Sortable)'!$C$7:$C$144,MATCH('Property Snapshots'!$U300,'Tenant Analysis (Sortable)'!$D$7:$D$144,0))),"CHECK")</f>
        <v/>
      </c>
      <c r="V300" s="323" t="str">
        <f>IF(U300="","",+VLOOKUP($U300,'Tenant Analysis (Sortable)'!$D$7:$O$144,V$1,FALSE))</f>
        <v/>
      </c>
      <c r="W300" s="323" t="str">
        <f>IF(V300="","",+VLOOKUP($U300,'Tenant Analysis (Sortable)'!$D$7:$O$144,W$1,FALSE))</f>
        <v/>
      </c>
      <c r="X300" s="323" t="str">
        <f>IF(W300="","",+VLOOKUP($U300,'Tenant Analysis (Sortable)'!$D$7:$O$144,X$1,FALSE))</f>
        <v/>
      </c>
      <c r="Y300" s="323" t="str">
        <f>IF(X300="","",+VLOOKUP($U300,'Tenant Analysis (Sortable)'!$D$7:$O$144,Y$1,FALSE))</f>
        <v/>
      </c>
      <c r="Z300" s="323"/>
      <c r="AA300" s="324" t="str">
        <f>IF(Y300="","",+VLOOKUP($U300,'Tenant Analysis (Sortable)'!$D$7:$O$144,AA$1,FALSE))</f>
        <v/>
      </c>
      <c r="AB300" s="323" t="str">
        <f>IF(AA300="","",+VLOOKUP($U300,'Tenant Analysis (Sortable)'!$D$7:$O$144,AB$1,FALSE))</f>
        <v/>
      </c>
      <c r="AD300" s="323" t="str">
        <f>IF($AB300="","",+VLOOKUP($U300,'Tenant Analysis (Sortable)'!$D$7:$O$144,AD$1,FALSE))</f>
        <v/>
      </c>
      <c r="AE300" s="323" t="str">
        <f>IF($AB300="","",+VLOOKUP($U300,'Tenant Analysis (Sortable)'!$D$7:$O$144,AE$1,FALSE))</f>
        <v/>
      </c>
      <c r="AF300" s="324" t="str">
        <f>IF(AE300="","",+VLOOKUP($U300,'Tenant Analysis (Sortable)'!$D$7:$O$144,AF$1,FALSE))</f>
        <v/>
      </c>
      <c r="AG300" s="324" t="str">
        <f>IF(AF300="","",+VLOOKUP($U300,'Tenant Analysis (Sortable)'!$D$7:$O$144,AG$1,FALSE))</f>
        <v/>
      </c>
    </row>
    <row r="301" spans="1:33" ht="16.25" customHeight="1">
      <c r="A301" s="245"/>
      <c r="B301" s="244"/>
      <c r="D301" s="199"/>
      <c r="E301" s="198"/>
      <c r="F301" s="370"/>
      <c r="G301" s="370"/>
      <c r="H301" s="371"/>
      <c r="I301" s="197"/>
      <c r="J301" s="196"/>
      <c r="K301" s="195"/>
      <c r="L301" s="194"/>
      <c r="M301" s="196"/>
      <c r="S301" s="216" t="str">
        <f>IFERROR(IF(T301="","",INDEX('Tenant Analysis (Sortable)'!$B$7:$B$144,MATCH('Property Snapshots'!$U301,'Tenant Analysis (Sortable)'!$D$7:$D$144,0))),"CHECK")</f>
        <v/>
      </c>
      <c r="T301" s="215" t="str">
        <f>IFERROR(IF(U301="","",INDEX('Tenant Analysis (Sortable)'!$C$7:$C$144,MATCH('Property Snapshots'!$U301,'Tenant Analysis (Sortable)'!$D$7:$D$144,0))),"CHECK")</f>
        <v/>
      </c>
      <c r="V301" s="323" t="str">
        <f>IF(U301="","",+VLOOKUP($U301,'Tenant Analysis (Sortable)'!$D$7:$O$144,V$1,FALSE))</f>
        <v/>
      </c>
      <c r="W301" s="323" t="str">
        <f>IF(V301="","",+VLOOKUP($U301,'Tenant Analysis (Sortable)'!$D$7:$O$144,W$1,FALSE))</f>
        <v/>
      </c>
      <c r="X301" s="323" t="str">
        <f>IF(W301="","",+VLOOKUP($U301,'Tenant Analysis (Sortable)'!$D$7:$O$144,X$1,FALSE))</f>
        <v/>
      </c>
      <c r="Y301" s="323" t="str">
        <f>IF(X301="","",+VLOOKUP($U301,'Tenant Analysis (Sortable)'!$D$7:$O$144,Y$1,FALSE))</f>
        <v/>
      </c>
      <c r="Z301" s="323"/>
      <c r="AA301" s="324" t="str">
        <f>IF(Y301="","",+VLOOKUP($U301,'Tenant Analysis (Sortable)'!$D$7:$O$144,AA$1,FALSE))</f>
        <v/>
      </c>
      <c r="AB301" s="323" t="str">
        <f>IF(AA301="","",+VLOOKUP($U301,'Tenant Analysis (Sortable)'!$D$7:$O$144,AB$1,FALSE))</f>
        <v/>
      </c>
      <c r="AD301" s="323" t="str">
        <f>IF($AB301="","",+VLOOKUP($U301,'Tenant Analysis (Sortable)'!$D$7:$O$144,AD$1,FALSE))</f>
        <v/>
      </c>
      <c r="AE301" s="323" t="str">
        <f>IF($AB301="","",+VLOOKUP($U301,'Tenant Analysis (Sortable)'!$D$7:$O$144,AE$1,FALSE))</f>
        <v/>
      </c>
      <c r="AF301" s="324" t="str">
        <f>IF(AE301="","",+VLOOKUP($U301,'Tenant Analysis (Sortable)'!$D$7:$O$144,AF$1,FALSE))</f>
        <v/>
      </c>
      <c r="AG301" s="324" t="str">
        <f>IF(AF301="","",+VLOOKUP($U301,'Tenant Analysis (Sortable)'!$D$7:$O$144,AG$1,FALSE))</f>
        <v/>
      </c>
    </row>
    <row r="302" spans="1:33" ht="25.25" customHeight="1">
      <c r="A302" s="245" t="s">
        <v>784</v>
      </c>
      <c r="B302" s="244"/>
      <c r="D302" s="229" t="s">
        <v>797</v>
      </c>
      <c r="E302" s="229"/>
      <c r="F302" s="350"/>
      <c r="G302" s="350"/>
      <c r="H302" s="351"/>
      <c r="I302" s="227"/>
      <c r="J302" s="227"/>
      <c r="K302" s="227"/>
      <c r="L302" s="227"/>
      <c r="M302" s="227"/>
      <c r="S302" s="216" t="str">
        <f>IFERROR(IF(T302="","",INDEX('Tenant Analysis (Sortable)'!$B$7:$B$144,MATCH('Property Snapshots'!$U302,'Tenant Analysis (Sortable)'!$D$7:$D$144,0))),"CHECK")</f>
        <v/>
      </c>
      <c r="T302" s="215" t="str">
        <f>IFERROR(IF(U302="","",INDEX('Tenant Analysis (Sortable)'!$C$7:$C$144,MATCH('Property Snapshots'!$U302,'Tenant Analysis (Sortable)'!$D$7:$D$144,0))),"CHECK")</f>
        <v/>
      </c>
      <c r="V302" s="323" t="str">
        <f>IF(U302="","",+VLOOKUP($U302,'Tenant Analysis (Sortable)'!$D$7:$O$144,V$1,FALSE))</f>
        <v/>
      </c>
      <c r="W302" s="323" t="str">
        <f>IF(V302="","",+VLOOKUP($U302,'Tenant Analysis (Sortable)'!$D$7:$O$144,W$1,FALSE))</f>
        <v/>
      </c>
      <c r="X302" s="323" t="str">
        <f>IF(W302="","",+VLOOKUP($U302,'Tenant Analysis (Sortable)'!$D$7:$O$144,X$1,FALSE))</f>
        <v/>
      </c>
      <c r="Y302" s="323" t="str">
        <f>IF(X302="","",+VLOOKUP($U302,'Tenant Analysis (Sortable)'!$D$7:$O$144,Y$1,FALSE))</f>
        <v/>
      </c>
      <c r="Z302" s="323"/>
      <c r="AA302" s="324" t="str">
        <f>IF(Y302="","",+VLOOKUP($U302,'Tenant Analysis (Sortable)'!$D$7:$O$144,AA$1,FALSE))</f>
        <v/>
      </c>
      <c r="AB302" s="323" t="str">
        <f>IF(AA302="","",+VLOOKUP($U302,'Tenant Analysis (Sortable)'!$D$7:$O$144,AB$1,FALSE))</f>
        <v/>
      </c>
      <c r="AD302" s="323" t="str">
        <f>IF($AB302="","",+VLOOKUP($U302,'Tenant Analysis (Sortable)'!$D$7:$O$144,AD$1,FALSE))</f>
        <v/>
      </c>
      <c r="AE302" s="323" t="str">
        <f>IF($AB302="","",+VLOOKUP($U302,'Tenant Analysis (Sortable)'!$D$7:$O$144,AE$1,FALSE))</f>
        <v/>
      </c>
      <c r="AF302" s="324" t="str">
        <f>IF(AE302="","",+VLOOKUP($U302,'Tenant Analysis (Sortable)'!$D$7:$O$144,AF$1,FALSE))</f>
        <v/>
      </c>
      <c r="AG302" s="324" t="str">
        <f>IF(AF302="","",+VLOOKUP($U302,'Tenant Analysis (Sortable)'!$D$7:$O$144,AG$1,FALSE))</f>
        <v/>
      </c>
    </row>
    <row r="303" spans="1:33" ht="32">
      <c r="A303" s="245"/>
      <c r="B303" s="244"/>
      <c r="C303" s="187"/>
      <c r="D303" s="186"/>
      <c r="E303" s="185"/>
      <c r="F303" s="352" t="s">
        <v>770</v>
      </c>
      <c r="G303" s="352" t="s">
        <v>769</v>
      </c>
      <c r="H303" s="353" t="s">
        <v>725</v>
      </c>
      <c r="I303" s="220" t="s">
        <v>768</v>
      </c>
      <c r="J303" s="220" t="s">
        <v>767</v>
      </c>
      <c r="K303" s="220" t="s">
        <v>766</v>
      </c>
      <c r="L303" s="220"/>
      <c r="M303" s="220"/>
      <c r="S303" s="216" t="str">
        <f>IFERROR(IF(T303="","",INDEX('Tenant Analysis (Sortable)'!$B$7:$B$144,MATCH('Property Snapshots'!$U303,'Tenant Analysis (Sortable)'!$D$7:$D$144,0))),"CHECK")</f>
        <v/>
      </c>
      <c r="T303" s="215" t="str">
        <f>IFERROR(IF(U303="","",INDEX('Tenant Analysis (Sortable)'!$C$7:$C$144,MATCH('Property Snapshots'!$U303,'Tenant Analysis (Sortable)'!$D$7:$D$144,0))),"CHECK")</f>
        <v/>
      </c>
      <c r="V303" s="323" t="str">
        <f>IF(U303="","",+VLOOKUP($U303,'Tenant Analysis (Sortable)'!$D$7:$O$144,V$1,FALSE))</f>
        <v/>
      </c>
      <c r="W303" s="323" t="str">
        <f>IF(V303="","",+VLOOKUP($U303,'Tenant Analysis (Sortable)'!$D$7:$O$144,W$1,FALSE))</f>
        <v/>
      </c>
      <c r="X303" s="323" t="str">
        <f>IF(W303="","",+VLOOKUP($U303,'Tenant Analysis (Sortable)'!$D$7:$O$144,X$1,FALSE))</f>
        <v/>
      </c>
      <c r="Y303" s="323" t="str">
        <f>IF(X303="","",+VLOOKUP($U303,'Tenant Analysis (Sortable)'!$D$7:$O$144,Y$1,FALSE))</f>
        <v/>
      </c>
      <c r="Z303" s="323"/>
      <c r="AA303" s="324" t="str">
        <f>IF(Y303="","",+VLOOKUP($U303,'Tenant Analysis (Sortable)'!$D$7:$O$144,AA$1,FALSE))</f>
        <v/>
      </c>
      <c r="AB303" s="323" t="str">
        <f>IF(AA303="","",+VLOOKUP($U303,'Tenant Analysis (Sortable)'!$D$7:$O$144,AB$1,FALSE))</f>
        <v/>
      </c>
      <c r="AD303" s="323" t="str">
        <f>IF($AB303="","",+VLOOKUP($U303,'Tenant Analysis (Sortable)'!$D$7:$O$144,AD$1,FALSE))</f>
        <v/>
      </c>
      <c r="AE303" s="323" t="str">
        <f>IF($AB303="","",+VLOOKUP($U303,'Tenant Analysis (Sortable)'!$D$7:$O$144,AE$1,FALSE))</f>
        <v/>
      </c>
      <c r="AF303" s="324" t="str">
        <f>IF(AE303="","",+VLOOKUP($U303,'Tenant Analysis (Sortable)'!$D$7:$O$144,AF$1,FALSE))</f>
        <v/>
      </c>
      <c r="AG303" s="324" t="str">
        <f>IF(AF303="","",+VLOOKUP($U303,'Tenant Analysis (Sortable)'!$D$7:$O$144,AG$1,FALSE))</f>
        <v/>
      </c>
    </row>
    <row r="304" spans="1:33" ht="16">
      <c r="A304" s="245"/>
      <c r="B304" s="244"/>
      <c r="D304" s="219" t="s">
        <v>765</v>
      </c>
      <c r="E304" s="219" t="s">
        <v>814</v>
      </c>
      <c r="F304" s="346">
        <f>+INDEX(Summary!C$9:C$23,MATCH('Property Snapshots'!E304,Summary!$B$9:$B$23,0))</f>
        <v>26</v>
      </c>
      <c r="G304" s="346">
        <f>+COUNTIFS($S$7:$S$577,E304,$Y$7:$Y$577,"&gt;0")</f>
        <v>8</v>
      </c>
      <c r="H304" s="354">
        <f>+INDEX(Summary!$D$9:$D$23,MATCH('Property Snapshots'!E304,Summary!$B$9:$B$23,0))</f>
        <v>103568</v>
      </c>
      <c r="I304" s="218">
        <f>+INDEX(Summary!$E$9:$E$23,MATCH('Property Snapshots'!E304,Summary!$B$9:$B$23,0))</f>
        <v>103568</v>
      </c>
      <c r="J304" s="218">
        <f>+INDEX(Summary!$F$9:$F$23,MATCH('Property Snapshots'!E304,Summary!$B$9:$B$23,0))</f>
        <v>0</v>
      </c>
      <c r="K304" s="217">
        <f>+I304/H304</f>
        <v>1</v>
      </c>
      <c r="L304" s="217"/>
      <c r="S304" s="216" t="str">
        <f>IFERROR(IF(T304="","",INDEX('Tenant Analysis (Sortable)'!$B$7:$B$144,MATCH('Property Snapshots'!$U304,'Tenant Analysis (Sortable)'!$D$7:$D$144,0))),"CHECK")</f>
        <v>Palmilla</v>
      </c>
      <c r="T304" s="215" t="str">
        <f>IFERROR(IF(U304="","",INDEX('Tenant Analysis (Sortable)'!$C$7:$C$144,MATCH('Property Snapshots'!$U304,'Tenant Analysis (Sortable)'!$D$7:$D$144,0))),"CHECK")</f>
        <v>Restaurant</v>
      </c>
      <c r="U304" s="322" t="str" cm="1">
        <f t="array" ref="U304:U315">+_xlfn._xlws.FILTER('Tenant Analysis (Sortable)'!$D$7:$D$144,'Tenant Analysis (Sortable)'!$B$7:$B$144='Property Snapshots'!E304)</f>
        <v>Nuredin Tabaku and Blerim T. Tabaku DBA Palermo's Pizza (t0107734)</v>
      </c>
      <c r="V304" s="323">
        <f>IF(U304="","",+VLOOKUP($U304,'Tenant Analysis (Sortable)'!$D$7:$O$144,V$1,FALSE))</f>
        <v>0</v>
      </c>
      <c r="W304" s="323">
        <f>IF(V304="","",+VLOOKUP($U304,'Tenant Analysis (Sortable)'!$D$7:$O$144,W$1,FALSE))</f>
        <v>250200.36000000004</v>
      </c>
      <c r="X304" s="323">
        <f>IF(W304="","",+VLOOKUP($U304,'Tenant Analysis (Sortable)'!$D$7:$O$144,X$1,FALSE))</f>
        <v>231026.34</v>
      </c>
      <c r="Y304" s="323">
        <f>IF(X304="","",+VLOOKUP($U304,'Tenant Analysis (Sortable)'!$D$7:$O$144,Y$1,FALSE))</f>
        <v>0</v>
      </c>
      <c r="Z304" s="323">
        <f>IF(Y304="","",+VLOOKUP($U304,'Tenant Analysis (Sortable)'!$D$7:$O$144,Z$1,FALSE))</f>
        <v>0</v>
      </c>
      <c r="AA304" s="324">
        <f>IF(Y304="","",+VLOOKUP($U304,'Tenant Analysis (Sortable)'!$D$7:$O$144,AA$1,FALSE))</f>
        <v>99</v>
      </c>
      <c r="AB304" s="323">
        <f>IF(AA304="","",+VLOOKUP($U304,'Tenant Analysis (Sortable)'!$D$7:$O$144,AB$1,FALSE))</f>
        <v>9</v>
      </c>
      <c r="AD304" s="323">
        <f>IF($AB304="","",+VLOOKUP($U304,'Tenant Analysis (Sortable)'!$D$7:$O$144,AD$1,FALSE))</f>
        <v>0</v>
      </c>
      <c r="AE304" s="323">
        <f>IF($AB304="","",+VLOOKUP($U304,'Tenant Analysis (Sortable)'!$D$7:$O$144,AE$1,FALSE))</f>
        <v>0</v>
      </c>
      <c r="AF304" s="324">
        <f>IF(AE304="","",+VLOOKUP($U304,'Tenant Analysis (Sortable)'!$D$7:$O$144,AF$1,FALSE))</f>
        <v>99</v>
      </c>
      <c r="AG304" s="323">
        <f>+IF(AF304="","",+VLOOKUP($U304,'Tenant Analysis (Sortable)'!$D$7:$P$144,AG$1,FALSE))</f>
        <v>0</v>
      </c>
    </row>
    <row r="305" spans="1:33" ht="16">
      <c r="A305" s="245"/>
      <c r="B305" s="244"/>
      <c r="D305" s="219" t="s">
        <v>764</v>
      </c>
      <c r="E305" s="219" t="s">
        <v>815</v>
      </c>
      <c r="H305" s="355"/>
      <c r="I305" s="218"/>
      <c r="J305" s="214"/>
      <c r="K305" s="217"/>
      <c r="L305" s="217"/>
      <c r="S305" s="216" t="str">
        <f>IFERROR(IF(T305="","",INDEX('Tenant Analysis (Sortable)'!$B$7:$B$144,MATCH('Property Snapshots'!$U305,'Tenant Analysis (Sortable)'!$D$7:$D$144,0))),"CHECK")</f>
        <v>Palmilla</v>
      </c>
      <c r="T305" s="215" t="str">
        <f>IFERROR(IF(U305="","",INDEX('Tenant Analysis (Sortable)'!$C$7:$C$144,MATCH('Property Snapshots'!$U305,'Tenant Analysis (Sortable)'!$D$7:$D$144,0))),"CHECK")</f>
        <v>Personal Services</v>
      </c>
      <c r="U305" s="322" t="str">
        <v>Eastern Enterprises, Inc. dba Avondale Cleaners (t0107747)</v>
      </c>
      <c r="V305" s="323">
        <f>IF(U305="","",+VLOOKUP($U305,'Tenant Analysis (Sortable)'!$D$7:$O$144,V$1,FALSE))</f>
        <v>0</v>
      </c>
      <c r="W305" s="323">
        <f>IF(V305="","",+VLOOKUP($U305,'Tenant Analysis (Sortable)'!$D$7:$O$144,W$1,FALSE))</f>
        <v>410451.76</v>
      </c>
      <c r="X305" s="323">
        <f>IF(W305="","",+VLOOKUP($U305,'Tenant Analysis (Sortable)'!$D$7:$O$144,X$1,FALSE))</f>
        <v>441915.75</v>
      </c>
      <c r="Y305" s="323">
        <f>IF(X305="","",+VLOOKUP($U305,'Tenant Analysis (Sortable)'!$D$7:$O$144,Y$1,FALSE))</f>
        <v>251444.79</v>
      </c>
      <c r="Z305" s="323">
        <f>IF(Y305="","",+VLOOKUP($U305,'Tenant Analysis (Sortable)'!$D$7:$O$144,Z$1,FALSE))</f>
        <v>0</v>
      </c>
      <c r="AA305" s="324">
        <f>IF(Y305="","",+VLOOKUP($U305,'Tenant Analysis (Sortable)'!$D$7:$O$144,AA$1,FALSE))</f>
        <v>-0.43101192931005511</v>
      </c>
      <c r="AB305" s="323">
        <f>IF(AA305="","",+VLOOKUP($U305,'Tenant Analysis (Sortable)'!$D$7:$O$144,AB$1,FALSE))</f>
        <v>1</v>
      </c>
      <c r="AD305" s="323">
        <f>IF($AB305="","",+VLOOKUP($U305,'Tenant Analysis (Sortable)'!$D$7:$O$144,AD$1,FALSE))</f>
        <v>105150.69</v>
      </c>
      <c r="AE305" s="323">
        <f>IF($AB305="","",+VLOOKUP($U305,'Tenant Analysis (Sortable)'!$D$7:$O$144,AE$1,FALSE))</f>
        <v>0</v>
      </c>
      <c r="AF305" s="324">
        <f>IF(AE305="","",+VLOOKUP($U305,'Tenant Analysis (Sortable)'!$D$7:$O$144,AF$1,FALSE))</f>
        <v>99</v>
      </c>
      <c r="AG305" s="323">
        <f>+IF(AF305="","",+VLOOKUP($U305,'Tenant Analysis (Sortable)'!$D$7:$P$144,AG$1,FALSE))</f>
        <v>0</v>
      </c>
    </row>
    <row r="306" spans="1:33" ht="16">
      <c r="A306" s="245"/>
      <c r="B306" s="244"/>
      <c r="D306" s="219" t="s">
        <v>763</v>
      </c>
      <c r="E306" s="219" t="s">
        <v>800</v>
      </c>
      <c r="H306" s="355"/>
      <c r="I306" s="218"/>
      <c r="J306" s="214"/>
      <c r="K306" s="217"/>
      <c r="L306" s="217"/>
      <c r="S306" s="216" t="str">
        <f>IFERROR(IF(T306="","",INDEX('Tenant Analysis (Sortable)'!$B$7:$B$144,MATCH('Property Snapshots'!$U306,'Tenant Analysis (Sortable)'!$D$7:$D$144,0))),"CHECK")</f>
        <v>Palmilla</v>
      </c>
      <c r="T306" s="215" t="str">
        <f>IFERROR(IF(U306="","",INDEX('Tenant Analysis (Sortable)'!$C$7:$C$144,MATCH('Property Snapshots'!$U306,'Tenant Analysis (Sortable)'!$D$7:$D$144,0))),"CHECK")</f>
        <v>Personal Services</v>
      </c>
      <c r="U306" s="322" t="str">
        <v>Headlines Enterprises, Inc. dba Great Clips (t0107748)</v>
      </c>
      <c r="V306" s="323">
        <f>IF(U306="","",+VLOOKUP($U306,'Tenant Analysis (Sortable)'!$D$7:$O$144,V$1,FALSE))</f>
        <v>0</v>
      </c>
      <c r="W306" s="323">
        <f>IF(V306="","",+VLOOKUP($U306,'Tenant Analysis (Sortable)'!$D$7:$O$144,W$1,FALSE))</f>
        <v>331093.07999999996</v>
      </c>
      <c r="X306" s="323">
        <f>IF(W306="","",+VLOOKUP($U306,'Tenant Analysis (Sortable)'!$D$7:$O$144,X$1,FALSE))</f>
        <v>320065.80000000005</v>
      </c>
      <c r="Y306" s="323">
        <f>IF(X306="","",+VLOOKUP($U306,'Tenant Analysis (Sortable)'!$D$7:$O$144,Y$1,FALSE))</f>
        <v>216125.73</v>
      </c>
      <c r="Z306" s="323">
        <f>IF(Y306="","",+VLOOKUP($U306,'Tenant Analysis (Sortable)'!$D$7:$O$144,Z$1,FALSE))</f>
        <v>68311.540000000008</v>
      </c>
      <c r="AA306" s="324">
        <f>IF(Y306="","",+VLOOKUP($U306,'Tenant Analysis (Sortable)'!$D$7:$O$144,AA$1,FALSE))</f>
        <v>-0.32474594286549835</v>
      </c>
      <c r="AB306" s="323">
        <f>IF(AA306="","",+VLOOKUP($U306,'Tenant Analysis (Sortable)'!$D$7:$O$144,AB$1,FALSE))</f>
        <v>2</v>
      </c>
      <c r="AD306" s="323">
        <f>IF($AB306="","",+VLOOKUP($U306,'Tenant Analysis (Sortable)'!$D$7:$O$144,AD$1,FALSE))</f>
        <v>79167.390000000014</v>
      </c>
      <c r="AE306" s="323">
        <f>IF($AB306="","",+VLOOKUP($U306,'Tenant Analysis (Sortable)'!$D$7:$O$144,AE$1,FALSE))</f>
        <v>68311.540000000008</v>
      </c>
      <c r="AF306" s="324">
        <f>IF(AE306="","",+VLOOKUP($U306,'Tenant Analysis (Sortable)'!$D$7:$O$144,AF$1,FALSE))</f>
        <v>-0.13712527342381761</v>
      </c>
      <c r="AG306" s="323">
        <f>+IF(AF306="","",+VLOOKUP($U306,'Tenant Analysis (Sortable)'!$D$7:$P$144,AG$1,FALSE))</f>
        <v>1</v>
      </c>
    </row>
    <row r="307" spans="1:33" ht="16">
      <c r="A307" s="245"/>
      <c r="B307" s="244"/>
      <c r="D307" s="212"/>
      <c r="E307" s="212"/>
      <c r="F307" s="356"/>
      <c r="G307" s="356"/>
      <c r="H307" s="357"/>
      <c r="I307" s="211"/>
      <c r="J307" s="182"/>
      <c r="K307" s="210"/>
      <c r="L307" s="209"/>
      <c r="M307" s="182"/>
      <c r="S307" s="216" t="str">
        <f>IFERROR(IF(T307="","",INDEX('Tenant Analysis (Sortable)'!$B$7:$B$144,MATCH('Property Snapshots'!$U307,'Tenant Analysis (Sortable)'!$D$7:$D$144,0))),"CHECK")</f>
        <v>Palmilla</v>
      </c>
      <c r="T307" s="215" t="str">
        <f>IFERROR(IF(U307="","",INDEX('Tenant Analysis (Sortable)'!$C$7:$C$144,MATCH('Property Snapshots'!$U307,'Tenant Analysis (Sortable)'!$D$7:$D$144,0))),"CHECK")</f>
        <v>Personal Services</v>
      </c>
      <c r="U307" s="322" t="str">
        <v>Palm Beach Tan, Inc. Branch PHX010 (t0107754)</v>
      </c>
      <c r="V307" s="323">
        <f>IF(U307="","",+VLOOKUP($U307,'Tenant Analysis (Sortable)'!$D$7:$O$144,V$1,FALSE))</f>
        <v>0</v>
      </c>
      <c r="W307" s="323">
        <f>IF(V307="","",+VLOOKUP($U307,'Tenant Analysis (Sortable)'!$D$7:$O$144,W$1,FALSE))</f>
        <v>96100.709999999992</v>
      </c>
      <c r="X307" s="323">
        <f>IF(W307="","",+VLOOKUP($U307,'Tenant Analysis (Sortable)'!$D$7:$O$144,X$1,FALSE))</f>
        <v>227171.14</v>
      </c>
      <c r="Y307" s="323">
        <f>IF(X307="","",+VLOOKUP($U307,'Tenant Analysis (Sortable)'!$D$7:$O$144,Y$1,FALSE))</f>
        <v>239348.21999999997</v>
      </c>
      <c r="Z307" s="323">
        <f>IF(Y307="","",+VLOOKUP($U307,'Tenant Analysis (Sortable)'!$D$7:$O$144,Z$1,FALSE))</f>
        <v>103106.94</v>
      </c>
      <c r="AA307" s="324">
        <f>IF(Y307="","",+VLOOKUP($U307,'Tenant Analysis (Sortable)'!$D$7:$O$144,AA$1,FALSE))</f>
        <v>5.3603111733294809E-2</v>
      </c>
      <c r="AB307" s="323">
        <f>IF(AA307="","",+VLOOKUP($U307,'Tenant Analysis (Sortable)'!$D$7:$O$144,AB$1,FALSE))</f>
        <v>5</v>
      </c>
      <c r="AD307" s="323">
        <f>IF($AB307="","",+VLOOKUP($U307,'Tenant Analysis (Sortable)'!$D$7:$O$144,AD$1,FALSE))</f>
        <v>51940.34</v>
      </c>
      <c r="AE307" s="323">
        <f>IF($AB307="","",+VLOOKUP($U307,'Tenant Analysis (Sortable)'!$D$7:$O$144,AE$1,FALSE))</f>
        <v>103106.94</v>
      </c>
      <c r="AF307" s="324">
        <f>IF(AE307="","",+VLOOKUP($U307,'Tenant Analysis (Sortable)'!$D$7:$O$144,AF$1,FALSE))</f>
        <v>0.98510329350943815</v>
      </c>
      <c r="AG307" s="323">
        <f>+IF(AF307="","",+VLOOKUP($U307,'Tenant Analysis (Sortable)'!$D$7:$P$144,AG$1,FALSE))</f>
        <v>6</v>
      </c>
    </row>
    <row r="308" spans="1:33">
      <c r="A308" s="245"/>
      <c r="B308" s="244"/>
      <c r="C308" s="208"/>
      <c r="D308" s="207" t="s">
        <v>762</v>
      </c>
      <c r="E308" s="228"/>
      <c r="F308" s="358"/>
      <c r="G308" s="358"/>
      <c r="H308" s="359"/>
      <c r="I308" s="228"/>
      <c r="J308" s="228"/>
      <c r="K308" s="228"/>
      <c r="L308" s="207"/>
      <c r="M308" s="207"/>
      <c r="S308" s="216" t="str">
        <f>IFERROR(IF(T308="","",INDEX('Tenant Analysis (Sortable)'!$B$7:$B$144,MATCH('Property Snapshots'!$U308,'Tenant Analysis (Sortable)'!$D$7:$D$144,0))),"CHECK")</f>
        <v>Palmilla</v>
      </c>
      <c r="T308" s="215" t="str">
        <f>IFERROR(IF(U308="","",INDEX('Tenant Analysis (Sortable)'!$C$7:$C$144,MATCH('Property Snapshots'!$U308,'Tenant Analysis (Sortable)'!$D$7:$D$144,0))),"CHECK")</f>
        <v>Specialty Food</v>
      </c>
      <c r="U308" s="322" t="str">
        <v>Phu Tran dba Arizona Water and Ice (t0107757)</v>
      </c>
      <c r="V308" s="323">
        <f>IF(U308="","",+VLOOKUP($U308,'Tenant Analysis (Sortable)'!$D$7:$O$144,V$1,FALSE))</f>
        <v>0</v>
      </c>
      <c r="W308" s="323">
        <f>IF(V308="","",+VLOOKUP($U308,'Tenant Analysis (Sortable)'!$D$7:$O$144,W$1,FALSE))</f>
        <v>58623.57</v>
      </c>
      <c r="X308" s="323">
        <f>IF(W308="","",+VLOOKUP($U308,'Tenant Analysis (Sortable)'!$D$7:$O$144,X$1,FALSE))</f>
        <v>60406.850000000006</v>
      </c>
      <c r="Y308" s="323">
        <f>IF(X308="","",+VLOOKUP($U308,'Tenant Analysis (Sortable)'!$D$7:$O$144,Y$1,FALSE))</f>
        <v>63673.450000000004</v>
      </c>
      <c r="Z308" s="323">
        <f>IF(Y308="","",+VLOOKUP($U308,'Tenant Analysis (Sortable)'!$D$7:$O$144,Z$1,FALSE))</f>
        <v>22419.06</v>
      </c>
      <c r="AA308" s="324">
        <f>IF(Y308="","",+VLOOKUP($U308,'Tenant Analysis (Sortable)'!$D$7:$O$144,AA$1,FALSE))</f>
        <v>5.4076648592005679E-2</v>
      </c>
      <c r="AB308" s="323">
        <f>IF(AA308="","",+VLOOKUP($U308,'Tenant Analysis (Sortable)'!$D$7:$O$144,AB$1,FALSE))</f>
        <v>6</v>
      </c>
      <c r="AD308" s="323">
        <f>IF($AB308="","",+VLOOKUP($U308,'Tenant Analysis (Sortable)'!$D$7:$O$144,AD$1,FALSE))</f>
        <v>14005.27</v>
      </c>
      <c r="AE308" s="323">
        <f>IF($AB308="","",+VLOOKUP($U308,'Tenant Analysis (Sortable)'!$D$7:$O$144,AE$1,FALSE))</f>
        <v>16632.080000000002</v>
      </c>
      <c r="AF308" s="324">
        <f>IF(AE308="","",+VLOOKUP($U308,'Tenant Analysis (Sortable)'!$D$7:$O$144,AF$1,FALSE))</f>
        <v>0.18755868326708455</v>
      </c>
      <c r="AG308" s="323">
        <f>+IF(AF308="","",+VLOOKUP($U308,'Tenant Analysis (Sortable)'!$D$7:$P$144,AG$1,FALSE))</f>
        <v>3</v>
      </c>
    </row>
    <row r="309" spans="1:33">
      <c r="A309" s="245"/>
      <c r="B309" s="244"/>
      <c r="D309" s="205"/>
      <c r="E309" s="205"/>
      <c r="F309" s="360">
        <f>+$AD$4</f>
        <v>2020</v>
      </c>
      <c r="G309" s="360">
        <f>+$AE$4</f>
        <v>2021</v>
      </c>
      <c r="H309" s="361" t="s">
        <v>727</v>
      </c>
      <c r="I309" s="204"/>
      <c r="J309" s="204"/>
      <c r="K309" s="204"/>
      <c r="L309" s="204"/>
      <c r="M309" s="204"/>
      <c r="S309" s="216" t="str">
        <f>IFERROR(IF(T309="","",INDEX('Tenant Analysis (Sortable)'!$B$7:$B$144,MATCH('Property Snapshots'!$U309,'Tenant Analysis (Sortable)'!$D$7:$D$144,0))),"CHECK")</f>
        <v>Palmilla</v>
      </c>
      <c r="T309" s="215" t="str">
        <f>IFERROR(IF(U309="","",INDEX('Tenant Analysis (Sortable)'!$C$7:$C$144,MATCH('Property Snapshots'!$U309,'Tenant Analysis (Sortable)'!$D$7:$D$144,0))),"CHECK")</f>
        <v xml:space="preserve">Specialty </v>
      </c>
      <c r="U309" s="322" t="str">
        <v>xSave As They Grow, LLC (t0107760)</v>
      </c>
      <c r="V309" s="323" t="str">
        <f>IF(U309="","",+VLOOKUP($U309,'Tenant Analysis (Sortable)'!$D$7:$O$144,V$1,FALSE))</f>
        <v>Out</v>
      </c>
      <c r="W309" s="323">
        <f>IF(V309="","",+VLOOKUP($U309,'Tenant Analysis (Sortable)'!$D$7:$O$144,W$1,FALSE))</f>
        <v>201513</v>
      </c>
      <c r="X309" s="323">
        <f>IF(W309="","",+VLOOKUP($U309,'Tenant Analysis (Sortable)'!$D$7:$O$144,X$1,FALSE))</f>
        <v>0</v>
      </c>
      <c r="Y309" s="323">
        <f>IF(X309="","",+VLOOKUP($U309,'Tenant Analysis (Sortable)'!$D$7:$O$144,Y$1,FALSE))</f>
        <v>0</v>
      </c>
      <c r="Z309" s="323">
        <f>IF(Y309="","",+VLOOKUP($U309,'Tenant Analysis (Sortable)'!$D$7:$O$144,Z$1,FALSE))</f>
        <v>0</v>
      </c>
      <c r="AA309" s="324">
        <f>IF(Y309="","",+VLOOKUP($U309,'Tenant Analysis (Sortable)'!$D$7:$O$144,AA$1,FALSE))</f>
        <v>99</v>
      </c>
      <c r="AB309" s="323">
        <f>IF(AA309="","",+VLOOKUP($U309,'Tenant Analysis (Sortable)'!$D$7:$O$144,AB$1,FALSE))</f>
        <v>0</v>
      </c>
      <c r="AD309" s="323">
        <f>IF($AB309="","",+VLOOKUP($U309,'Tenant Analysis (Sortable)'!$D$7:$O$144,AD$1,FALSE))</f>
        <v>0</v>
      </c>
      <c r="AE309" s="323">
        <f>IF($AB309="","",+VLOOKUP($U309,'Tenant Analysis (Sortable)'!$D$7:$O$144,AE$1,FALSE))</f>
        <v>0</v>
      </c>
      <c r="AF309" s="324">
        <f>IF(AE309="","",+VLOOKUP($U309,'Tenant Analysis (Sortable)'!$D$7:$O$144,AF$1,FALSE))</f>
        <v>99</v>
      </c>
      <c r="AG309" s="323">
        <f>+IF(AF309="","",+VLOOKUP($U309,'Tenant Analysis (Sortable)'!$D$7:$P$144,AG$1,FALSE))</f>
        <v>0</v>
      </c>
    </row>
    <row r="310" spans="1:33" ht="15" customHeight="1">
      <c r="A310" s="245"/>
      <c r="B310" s="244"/>
      <c r="D310" s="221"/>
      <c r="E310" s="221"/>
      <c r="F310" s="352" t="str">
        <f>+$AD$5</f>
        <v>Q1</v>
      </c>
      <c r="G310" s="352" t="str">
        <f>+$AE$5</f>
        <v>Q1</v>
      </c>
      <c r="H310" s="353" t="s">
        <v>733</v>
      </c>
      <c r="I310" s="220"/>
      <c r="J310" s="202" t="s">
        <v>796</v>
      </c>
      <c r="K310" s="220"/>
      <c r="L310" s="220"/>
      <c r="M310" s="220"/>
      <c r="S310" s="216" t="str">
        <f>IFERROR(IF(T310="","",INDEX('Tenant Analysis (Sortable)'!$B$7:$B$144,MATCH('Property Snapshots'!$U310,'Tenant Analysis (Sortable)'!$D$7:$D$144,0))),"CHECK")</f>
        <v>Palmilla</v>
      </c>
      <c r="T310" s="215" t="str">
        <f>IFERROR(IF(U310="","",INDEX('Tenant Analysis (Sortable)'!$C$7:$C$144,MATCH('Property Snapshots'!$U310,'Tenant Analysis (Sortable)'!$D$7:$D$144,0))),"CHECK")</f>
        <v>Restaurant</v>
      </c>
      <c r="U310" s="322" t="str">
        <v>NWFI, LLC dba Fired Pie (t0107761)</v>
      </c>
      <c r="V310" s="323">
        <f>IF(U310="","",+VLOOKUP($U310,'Tenant Analysis (Sortable)'!$D$7:$O$144,V$1,FALSE))</f>
        <v>0</v>
      </c>
      <c r="W310" s="323">
        <f>IF(V310="","",+VLOOKUP($U310,'Tenant Analysis (Sortable)'!$D$7:$O$144,W$1,FALSE))</f>
        <v>748795.44</v>
      </c>
      <c r="X310" s="323">
        <f>IF(W310="","",+VLOOKUP($U310,'Tenant Analysis (Sortable)'!$D$7:$O$144,X$1,FALSE))</f>
        <v>779475.7</v>
      </c>
      <c r="Y310" s="323">
        <f>IF(X310="","",+VLOOKUP($U310,'Tenant Analysis (Sortable)'!$D$7:$O$144,Y$1,FALSE))</f>
        <v>771881.02000000014</v>
      </c>
      <c r="Z310" s="323">
        <f>IF(Y310="","",+VLOOKUP($U310,'Tenant Analysis (Sortable)'!$D$7:$O$144,Z$1,FALSE))</f>
        <v>225229.1</v>
      </c>
      <c r="AA310" s="324">
        <f>IF(Y310="","",+VLOOKUP($U310,'Tenant Analysis (Sortable)'!$D$7:$O$144,AA$1,FALSE))</f>
        <v>-9.7433184895947614E-3</v>
      </c>
      <c r="AB310" s="323">
        <f>IF(AA310="","",+VLOOKUP($U310,'Tenant Analysis (Sortable)'!$D$7:$O$144,AB$1,FALSE))</f>
        <v>3</v>
      </c>
      <c r="AD310" s="323">
        <f>IF($AB310="","",+VLOOKUP($U310,'Tenant Analysis (Sortable)'!$D$7:$O$144,AD$1,FALSE))</f>
        <v>176143.22999999998</v>
      </c>
      <c r="AE310" s="323">
        <f>IF($AB310="","",+VLOOKUP($U310,'Tenant Analysis (Sortable)'!$D$7:$O$144,AE$1,FALSE))</f>
        <v>225229.1</v>
      </c>
      <c r="AF310" s="324">
        <f>IF(AE310="","",+VLOOKUP($U310,'Tenant Analysis (Sortable)'!$D$7:$O$144,AF$1,FALSE))</f>
        <v>0.27867020492357286</v>
      </c>
      <c r="AG310" s="323">
        <f>+IF(AF310="","",+VLOOKUP($U310,'Tenant Analysis (Sortable)'!$D$7:$P$144,AG$1,FALSE))</f>
        <v>4</v>
      </c>
    </row>
    <row r="311" spans="1:33">
      <c r="A311" s="245" t="str">
        <f>+E304</f>
        <v>PALMILLA</v>
      </c>
      <c r="B311" s="244"/>
      <c r="D311" s="215" t="s">
        <v>186</v>
      </c>
      <c r="F311" s="362">
        <f t="shared" ref="F311:G315" si="65">SUMIFS(AD$7:AD$486,$T$7:$T$486,$D311,$S$7:$S$486,$A311)</f>
        <v>176143.22999999998</v>
      </c>
      <c r="G311" s="362">
        <f t="shared" si="65"/>
        <v>400076.70999999996</v>
      </c>
      <c r="H311" s="363">
        <f t="shared" ref="H311:H313" si="66">IFERROR(IF(G311=0,0,(G311-F311)/F311),0)</f>
        <v>1.2713147135998357</v>
      </c>
      <c r="I311" s="211"/>
      <c r="J311" s="404" t="s">
        <v>892</v>
      </c>
      <c r="K311" s="401"/>
      <c r="L311" s="401"/>
      <c r="M311" s="401"/>
      <c r="S311" s="216" t="str">
        <f>IFERROR(IF(T311="","",INDEX('Tenant Analysis (Sortable)'!$B$7:$B$144,MATCH('Property Snapshots'!$U311,'Tenant Analysis (Sortable)'!$D$7:$D$144,0))),"CHECK")</f>
        <v>Palmilla</v>
      </c>
      <c r="T311" s="215" t="str">
        <f>IFERROR(IF(U311="","",INDEX('Tenant Analysis (Sortable)'!$C$7:$C$144,MATCH('Property Snapshots'!$U311,'Tenant Analysis (Sortable)'!$D$7:$D$144,0))),"CHECK")</f>
        <v xml:space="preserve">Specialty </v>
      </c>
      <c r="U311" s="322" t="str">
        <v>Hi-Tec Vapor, LLC (t0107763)</v>
      </c>
      <c r="V311" s="323">
        <f>IF(U311="","",+VLOOKUP($U311,'Tenant Analysis (Sortable)'!$D$7:$O$144,V$1,FALSE))</f>
        <v>0</v>
      </c>
      <c r="W311" s="323">
        <f>IF(V311="","",+VLOOKUP($U311,'Tenant Analysis (Sortable)'!$D$7:$O$144,W$1,FALSE))</f>
        <v>396683.55</v>
      </c>
      <c r="X311" s="323">
        <f>IF(W311="","",+VLOOKUP($U311,'Tenant Analysis (Sortable)'!$D$7:$O$144,X$1,FALSE))</f>
        <v>191369.96999999997</v>
      </c>
      <c r="Y311" s="323">
        <f>IF(X311="","",+VLOOKUP($U311,'Tenant Analysis (Sortable)'!$D$7:$O$144,Y$1,FALSE))</f>
        <v>0</v>
      </c>
      <c r="Z311" s="323">
        <f>IF(Y311="","",+VLOOKUP($U311,'Tenant Analysis (Sortable)'!$D$7:$O$144,Z$1,FALSE))</f>
        <v>0</v>
      </c>
      <c r="AA311" s="324">
        <f>IF(Y311="","",+VLOOKUP($U311,'Tenant Analysis (Sortable)'!$D$7:$O$144,AA$1,FALSE))</f>
        <v>99</v>
      </c>
      <c r="AB311" s="323">
        <f>IF(AA311="","",+VLOOKUP($U311,'Tenant Analysis (Sortable)'!$D$7:$O$144,AB$1,FALSE))</f>
        <v>9</v>
      </c>
      <c r="AD311" s="323">
        <f>IF($AB311="","",+VLOOKUP($U311,'Tenant Analysis (Sortable)'!$D$7:$O$144,AD$1,FALSE))</f>
        <v>0</v>
      </c>
      <c r="AE311" s="323">
        <f>IF($AB311="","",+VLOOKUP($U311,'Tenant Analysis (Sortable)'!$D$7:$O$144,AE$1,FALSE))</f>
        <v>0</v>
      </c>
      <c r="AF311" s="324">
        <f>IF(AE311="","",+VLOOKUP($U311,'Tenant Analysis (Sortable)'!$D$7:$O$144,AF$1,FALSE))</f>
        <v>99</v>
      </c>
      <c r="AG311" s="323">
        <f>+IF(AF311="","",+VLOOKUP($U311,'Tenant Analysis (Sortable)'!$D$7:$P$144,AG$1,FALSE))</f>
        <v>0</v>
      </c>
    </row>
    <row r="312" spans="1:33">
      <c r="A312" s="245" t="str">
        <f t="shared" ref="A312:A315" si="67">+A311</f>
        <v>PALMILLA</v>
      </c>
      <c r="B312" s="244"/>
      <c r="D312" s="181" t="s">
        <v>189</v>
      </c>
      <c r="F312" s="362">
        <f t="shared" si="65"/>
        <v>236258.42</v>
      </c>
      <c r="G312" s="362">
        <f t="shared" si="65"/>
        <v>171418.48</v>
      </c>
      <c r="H312" s="363">
        <f t="shared" si="66"/>
        <v>-0.27444499120920218</v>
      </c>
      <c r="I312" s="211"/>
      <c r="J312" s="401"/>
      <c r="K312" s="401"/>
      <c r="L312" s="401"/>
      <c r="M312" s="401"/>
      <c r="S312" s="216" t="str">
        <f>IFERROR(IF(T312="","",INDEX('Tenant Analysis (Sortable)'!$B$7:$B$144,MATCH('Property Snapshots'!$U312,'Tenant Analysis (Sortable)'!$D$7:$D$144,0))),"CHECK")</f>
        <v>Palmilla</v>
      </c>
      <c r="T312" s="215" t="str">
        <f>IFERROR(IF(U312="","",INDEX('Tenant Analysis (Sortable)'!$C$7:$C$144,MATCH('Property Snapshots'!$U312,'Tenant Analysis (Sortable)'!$D$7:$D$144,0))),"CHECK")</f>
        <v>Quick Serve Food</v>
      </c>
      <c r="U312" s="322" t="str">
        <v>Avondale Rancho, LLC  DBA Ono Hawaiian BBQ (t0107766)</v>
      </c>
      <c r="V312" s="323">
        <f>IF(U312="","",+VLOOKUP($U312,'Tenant Analysis (Sortable)'!$D$7:$O$144,V$1,FALSE))</f>
        <v>0</v>
      </c>
      <c r="W312" s="323">
        <f>IF(V312="","",+VLOOKUP($U312,'Tenant Analysis (Sortable)'!$D$7:$O$144,W$1,FALSE))</f>
        <v>2131581.02</v>
      </c>
      <c r="X312" s="323">
        <f>IF(W312="","",+VLOOKUP($U312,'Tenant Analysis (Sortable)'!$D$7:$O$144,X$1,FALSE))</f>
        <v>2113981.48</v>
      </c>
      <c r="Y312" s="323">
        <f>IF(X312="","",+VLOOKUP($U312,'Tenant Analysis (Sortable)'!$D$7:$O$144,Y$1,FALSE))</f>
        <v>2556146.85</v>
      </c>
      <c r="Z312" s="323">
        <f>IF(Y312="","",+VLOOKUP($U312,'Tenant Analysis (Sortable)'!$D$7:$O$144,Z$1,FALSE))</f>
        <v>735094.66</v>
      </c>
      <c r="AA312" s="324">
        <f>IF(Y312="","",+VLOOKUP($U312,'Tenant Analysis (Sortable)'!$D$7:$O$144,AA$1,FALSE))</f>
        <v>0.20916236692858828</v>
      </c>
      <c r="AB312" s="323">
        <f>IF(AA312="","",+VLOOKUP($U312,'Tenant Analysis (Sortable)'!$D$7:$O$144,AB$1,FALSE))</f>
        <v>7</v>
      </c>
      <c r="AD312" s="323">
        <f>IF($AB312="","",+VLOOKUP($U312,'Tenant Analysis (Sortable)'!$D$7:$O$144,AD$1,FALSE))</f>
        <v>517658.30000000005</v>
      </c>
      <c r="AE312" s="323">
        <f>IF($AB312="","",+VLOOKUP($U312,'Tenant Analysis (Sortable)'!$D$7:$O$144,AE$1,FALSE))</f>
        <v>735094.66</v>
      </c>
      <c r="AF312" s="324">
        <f>IF(AE312="","",+VLOOKUP($U312,'Tenant Analysis (Sortable)'!$D$7:$O$144,AF$1,FALSE))</f>
        <v>0.42003839212082561</v>
      </c>
      <c r="AG312" s="323">
        <f>+IF(AF312="","",+VLOOKUP($U312,'Tenant Analysis (Sortable)'!$D$7:$P$144,AG$1,FALSE))</f>
        <v>5</v>
      </c>
    </row>
    <row r="313" spans="1:33">
      <c r="A313" s="245" t="str">
        <f t="shared" si="67"/>
        <v>PALMILLA</v>
      </c>
      <c r="B313" s="244"/>
      <c r="D313" s="181" t="s">
        <v>187</v>
      </c>
      <c r="F313" s="362">
        <f t="shared" si="65"/>
        <v>14005.27</v>
      </c>
      <c r="G313" s="362">
        <f t="shared" si="65"/>
        <v>16632.080000000002</v>
      </c>
      <c r="H313" s="363">
        <f t="shared" si="66"/>
        <v>0.18755868326708455</v>
      </c>
      <c r="I313" s="211"/>
      <c r="J313" s="401"/>
      <c r="K313" s="401"/>
      <c r="L313" s="401"/>
      <c r="M313" s="401"/>
      <c r="S313" s="216" t="str">
        <f>IFERROR(IF(T313="","",INDEX('Tenant Analysis (Sortable)'!$B$7:$B$144,MATCH('Property Snapshots'!$U313,'Tenant Analysis (Sortable)'!$D$7:$D$144,0))),"CHECK")</f>
        <v>Palmilla</v>
      </c>
      <c r="T313" s="215" t="str">
        <f>IFERROR(IF(U313="","",INDEX('Tenant Analysis (Sortable)'!$C$7:$C$144,MATCH('Property Snapshots'!$U313,'Tenant Analysis (Sortable)'!$D$7:$D$144,0))),"CHECK")</f>
        <v xml:space="preserve">Specialty </v>
      </c>
      <c r="U313" s="322" t="str">
        <v>xIMOT, LLC dba Smoke Shop (t0109625)</v>
      </c>
      <c r="V313" s="323" t="str">
        <f>IF(U313="","",+VLOOKUP($U313,'Tenant Analysis (Sortable)'!$D$7:$O$144,V$1,FALSE))</f>
        <v>Out</v>
      </c>
      <c r="W313" s="323">
        <f>IF(V313="","",+VLOOKUP($U313,'Tenant Analysis (Sortable)'!$D$7:$O$144,W$1,FALSE))</f>
        <v>72022.320000000007</v>
      </c>
      <c r="X313" s="323">
        <f>IF(W313="","",+VLOOKUP($U313,'Tenant Analysis (Sortable)'!$D$7:$O$144,X$1,FALSE))</f>
        <v>0</v>
      </c>
      <c r="Y313" s="323">
        <f>IF(X313="","",+VLOOKUP($U313,'Tenant Analysis (Sortable)'!$D$7:$O$144,Y$1,FALSE))</f>
        <v>0</v>
      </c>
      <c r="Z313" s="323">
        <f>IF(Y313="","",+VLOOKUP($U313,'Tenant Analysis (Sortable)'!$D$7:$O$144,Z$1,FALSE))</f>
        <v>0</v>
      </c>
      <c r="AA313" s="324">
        <f>IF(Y313="","",+VLOOKUP($U313,'Tenant Analysis (Sortable)'!$D$7:$O$144,AA$1,FALSE))</f>
        <v>99</v>
      </c>
      <c r="AB313" s="323">
        <f>IF(AA313="","",+VLOOKUP($U313,'Tenant Analysis (Sortable)'!$D$7:$O$144,AB$1,FALSE))</f>
        <v>0</v>
      </c>
      <c r="AD313" s="323">
        <f>IF($AB313="","",+VLOOKUP($U313,'Tenant Analysis (Sortable)'!$D$7:$O$144,AD$1,FALSE))</f>
        <v>0</v>
      </c>
      <c r="AE313" s="323">
        <f>IF($AB313="","",+VLOOKUP($U313,'Tenant Analysis (Sortable)'!$D$7:$O$144,AE$1,FALSE))</f>
        <v>0</v>
      </c>
      <c r="AF313" s="324">
        <f>IF(AE313="","",+VLOOKUP($U313,'Tenant Analysis (Sortable)'!$D$7:$O$144,AF$1,FALSE))</f>
        <v>99</v>
      </c>
      <c r="AG313" s="323">
        <f>+IF(AF313="","",+VLOOKUP($U313,'Tenant Analysis (Sortable)'!$D$7:$P$144,AG$1,FALSE))</f>
        <v>0</v>
      </c>
    </row>
    <row r="314" spans="1:33">
      <c r="A314" s="245" t="str">
        <f t="shared" si="67"/>
        <v>PALMILLA</v>
      </c>
      <c r="B314" s="244"/>
      <c r="D314" s="181" t="s">
        <v>728</v>
      </c>
      <c r="F314" s="362">
        <f t="shared" si="65"/>
        <v>0</v>
      </c>
      <c r="G314" s="362">
        <f t="shared" si="65"/>
        <v>0</v>
      </c>
      <c r="H314" s="363">
        <f t="shared" ref="H314:H315" si="68">IFERROR(IF(G314=0,0,(G314-F314)/F314),0)</f>
        <v>0</v>
      </c>
      <c r="I314" s="211"/>
      <c r="J314" s="401"/>
      <c r="K314" s="401"/>
      <c r="L314" s="401"/>
      <c r="M314" s="401"/>
      <c r="S314" s="216" t="str">
        <f>IFERROR(IF(T314="","",INDEX('Tenant Analysis (Sortable)'!$B$7:$B$144,MATCH('Property Snapshots'!$U314,'Tenant Analysis (Sortable)'!$D$7:$D$144,0))),"CHECK")</f>
        <v>Palmilla</v>
      </c>
      <c r="T314" s="215" t="str">
        <f>IFERROR(IF(U314="","",INDEX('Tenant Analysis (Sortable)'!$C$7:$C$144,MATCH('Property Snapshots'!$U314,'Tenant Analysis (Sortable)'!$D$7:$D$144,0))),"CHECK")</f>
        <v>Restaurant</v>
      </c>
      <c r="U314" s="322" t="str">
        <v>Juan Ortiz and Irene Ortiz dba Tacos El Chilango (t0111521)</v>
      </c>
      <c r="V314" s="323">
        <f>IF(U314="","",+VLOOKUP($U314,'Tenant Analysis (Sortable)'!$D$7:$O$144,V$1,FALSE))</f>
        <v>0</v>
      </c>
      <c r="W314" s="323">
        <f>IF(V314="","",+VLOOKUP($U314,'Tenant Analysis (Sortable)'!$D$7:$O$144,W$1,FALSE))</f>
        <v>22746.48</v>
      </c>
      <c r="X314" s="323">
        <f>IF(W314="","",+VLOOKUP($U314,'Tenant Analysis (Sortable)'!$D$7:$O$144,X$1,FALSE))</f>
        <v>85438.760000000009</v>
      </c>
      <c r="Y314" s="323">
        <f>IF(X314="","",+VLOOKUP($U314,'Tenant Analysis (Sortable)'!$D$7:$O$144,Y$1,FALSE))</f>
        <v>115574.70999999999</v>
      </c>
      <c r="Z314" s="323">
        <f>IF(Y314="","",+VLOOKUP($U314,'Tenant Analysis (Sortable)'!$D$7:$O$144,Z$1,FALSE))</f>
        <v>174847.61</v>
      </c>
      <c r="AA314" s="324">
        <f>IF(Y314="","",+VLOOKUP($U314,'Tenant Analysis (Sortable)'!$D$7:$O$144,AA$1,FALSE))</f>
        <v>0.35271988966131973</v>
      </c>
      <c r="AB314" s="323">
        <f>IF(AA314="","",+VLOOKUP($U314,'Tenant Analysis (Sortable)'!$D$7:$O$144,AB$1,FALSE))</f>
        <v>8</v>
      </c>
      <c r="AD314" s="323">
        <f>IF($AB314="","",+VLOOKUP($U314,'Tenant Analysis (Sortable)'!$D$7:$O$144,AD$1,FALSE))</f>
        <v>0</v>
      </c>
      <c r="AE314" s="323">
        <f>IF($AB314="","",+VLOOKUP($U314,'Tenant Analysis (Sortable)'!$D$7:$O$144,AE$1,FALSE))</f>
        <v>174847.61</v>
      </c>
      <c r="AF314" s="324">
        <f>IF(AE314="","",+VLOOKUP($U314,'Tenant Analysis (Sortable)'!$D$7:$O$144,AF$1,FALSE))</f>
        <v>0</v>
      </c>
      <c r="AG314" s="323">
        <f>+IF(AF314="","",+VLOOKUP($U314,'Tenant Analysis (Sortable)'!$D$7:$P$144,AG$1,FALSE))</f>
        <v>0</v>
      </c>
    </row>
    <row r="315" spans="1:33">
      <c r="A315" s="245" t="str">
        <f t="shared" si="67"/>
        <v>PALMILLA</v>
      </c>
      <c r="B315" s="244"/>
      <c r="D315" s="181" t="s">
        <v>193</v>
      </c>
      <c r="F315" s="362">
        <f t="shared" si="65"/>
        <v>517658.30000000005</v>
      </c>
      <c r="G315" s="362">
        <f t="shared" si="65"/>
        <v>735094.66</v>
      </c>
      <c r="H315" s="363">
        <f t="shared" si="68"/>
        <v>0.42003839212082561</v>
      </c>
      <c r="I315" s="211"/>
      <c r="J315" s="401"/>
      <c r="K315" s="401"/>
      <c r="L315" s="401"/>
      <c r="M315" s="401"/>
      <c r="S315" s="216" t="str">
        <f>IFERROR(IF(T315="","",INDEX('Tenant Analysis (Sortable)'!$B$7:$B$144,MATCH('Property Snapshots'!$U315,'Tenant Analysis (Sortable)'!$D$7:$D$144,0))),"CHECK")</f>
        <v>Palmilla</v>
      </c>
      <c r="T315" s="215" t="str">
        <f>IFERROR(IF(U315="","",INDEX('Tenant Analysis (Sortable)'!$C$7:$C$144,MATCH('Property Snapshots'!$U315,'Tenant Analysis (Sortable)'!$D$7:$D$144,0))),"CHECK")</f>
        <v>Restaurant</v>
      </c>
      <c r="U315" s="322" t="str">
        <v>Motivational Ville, LLC dba ATL Wings (t0160293)</v>
      </c>
      <c r="V315" s="323">
        <f>IF(U315="","",+VLOOKUP($U315,'Tenant Analysis (Sortable)'!$D$7:$O$144,V$1,FALSE))</f>
        <v>0</v>
      </c>
      <c r="W315" s="323">
        <f>IF(V315="","",+VLOOKUP($U315,'Tenant Analysis (Sortable)'!$D$7:$O$144,W$1,FALSE))</f>
        <v>0</v>
      </c>
      <c r="X315" s="323">
        <f>IF(W315="","",+VLOOKUP($U315,'Tenant Analysis (Sortable)'!$D$7:$O$144,X$1,FALSE))</f>
        <v>0</v>
      </c>
      <c r="Y315" s="323">
        <f>IF(X315="","",+VLOOKUP($U315,'Tenant Analysis (Sortable)'!$D$7:$O$144,Y$1,FALSE))</f>
        <v>309393.31</v>
      </c>
      <c r="Z315" s="323">
        <f>IF(Y315="","",+VLOOKUP($U315,'Tenant Analysis (Sortable)'!$D$7:$O$144,Z$1,FALSE))</f>
        <v>0</v>
      </c>
      <c r="AA315" s="324">
        <f>IF(Y315="","",+VLOOKUP($U315,'Tenant Analysis (Sortable)'!$D$7:$O$144,AA$1,FALSE))</f>
        <v>0</v>
      </c>
      <c r="AB315" s="323">
        <f>IF(AA315="","",+VLOOKUP($U315,'Tenant Analysis (Sortable)'!$D$7:$O$144,AB$1,FALSE))</f>
        <v>4</v>
      </c>
      <c r="AD315" s="323">
        <f>IF($AB315="","",+VLOOKUP($U315,'Tenant Analysis (Sortable)'!$D$7:$O$144,AD$1,FALSE))</f>
        <v>0</v>
      </c>
      <c r="AE315" s="323">
        <f>IF($AB315="","",+VLOOKUP($U315,'Tenant Analysis (Sortable)'!$D$7:$O$144,AE$1,FALSE))</f>
        <v>0</v>
      </c>
      <c r="AF315" s="324">
        <f>IF(AE315="","",+VLOOKUP($U315,'Tenant Analysis (Sortable)'!$D$7:$O$144,AF$1,FALSE))</f>
        <v>99</v>
      </c>
      <c r="AG315" s="323">
        <f>+IF(AF315="","",+VLOOKUP($U315,'Tenant Analysis (Sortable)'!$D$7:$P$144,AG$1,FALSE))</f>
        <v>0</v>
      </c>
    </row>
    <row r="316" spans="1:33">
      <c r="A316" s="245"/>
      <c r="B316" s="244"/>
      <c r="D316" s="181"/>
      <c r="F316" s="356"/>
      <c r="G316" s="356"/>
      <c r="H316" s="357"/>
      <c r="I316" s="211"/>
      <c r="J316" s="401"/>
      <c r="K316" s="401"/>
      <c r="L316" s="401"/>
      <c r="M316" s="401"/>
    </row>
    <row r="317" spans="1:33">
      <c r="A317" s="245"/>
      <c r="B317" s="244"/>
      <c r="D317" s="181"/>
      <c r="F317" s="356"/>
      <c r="G317" s="356"/>
      <c r="H317" s="357"/>
      <c r="I317" s="211"/>
      <c r="J317" s="401"/>
      <c r="K317" s="401"/>
      <c r="L317" s="401"/>
      <c r="M317" s="401"/>
      <c r="S317" s="216" t="str">
        <f>IFERROR(IF(T317="","",INDEX('Tenant Analysis (Sortable)'!$B$7:$B$144,MATCH('Property Snapshots'!$U317,'Tenant Analysis (Sortable)'!$D$7:$D$144,0))),"CHECK")</f>
        <v/>
      </c>
      <c r="T317" s="215" t="str">
        <f>IFERROR(IF(U317="","",INDEX('Tenant Analysis (Sortable)'!$C$7:$C$144,MATCH('Property Snapshots'!$U317,'Tenant Analysis (Sortable)'!$D$7:$D$144,0))),"CHECK")</f>
        <v/>
      </c>
      <c r="V317" s="323" t="str">
        <f>IF(U317="","",+VLOOKUP($U317,'Tenant Analysis (Sortable)'!$D$7:$O$144,V$1,FALSE))</f>
        <v/>
      </c>
      <c r="W317" s="323" t="str">
        <f>IF(V317="","",+VLOOKUP($U317,'Tenant Analysis (Sortable)'!$D$7:$O$144,W$1,FALSE))</f>
        <v/>
      </c>
      <c r="X317" s="323" t="str">
        <f>IF(W317="","",+VLOOKUP($U317,'Tenant Analysis (Sortable)'!$D$7:$O$144,X$1,FALSE))</f>
        <v/>
      </c>
      <c r="Y317" s="323" t="str">
        <f>IF(X317="","",+VLOOKUP($U317,'Tenant Analysis (Sortable)'!$D$7:$O$144,Y$1,FALSE))</f>
        <v/>
      </c>
      <c r="Z317" s="323"/>
      <c r="AA317" s="324" t="str">
        <f>IF(Y317="","",+VLOOKUP($U317,'Tenant Analysis (Sortable)'!$D$7:$O$144,AA$1,FALSE))</f>
        <v/>
      </c>
      <c r="AB317" s="323" t="str">
        <f>IF(AA317="","",+VLOOKUP($U317,'Tenant Analysis (Sortable)'!$D$7:$O$144,AB$1,FALSE))</f>
        <v/>
      </c>
      <c r="AD317" s="323" t="str">
        <f>IF($AB317="","",+VLOOKUP($U317,'Tenant Analysis (Sortable)'!$D$7:$O$144,AD$1,FALSE))</f>
        <v/>
      </c>
      <c r="AE317" s="323" t="str">
        <f>IF($AB317="","",+VLOOKUP($U317,'Tenant Analysis (Sortable)'!$D$7:$O$144,AE$1,FALSE))</f>
        <v/>
      </c>
      <c r="AF317" s="324" t="str">
        <f>IF(AE317="","",+VLOOKUP($U317,'Tenant Analysis (Sortable)'!$D$7:$O$144,AF$1,FALSE))</f>
        <v/>
      </c>
      <c r="AG317" s="324" t="str">
        <f>IF(AF317="","",+VLOOKUP($U317,'Tenant Analysis (Sortable)'!$D$7:$O$144,AG$1,FALSE))</f>
        <v/>
      </c>
    </row>
    <row r="318" spans="1:33">
      <c r="A318" s="245"/>
      <c r="B318" s="244"/>
      <c r="D318" s="170"/>
      <c r="F318" s="356"/>
      <c r="G318" s="356"/>
      <c r="H318" s="357"/>
      <c r="I318" s="211"/>
      <c r="J318" s="401"/>
      <c r="K318" s="401"/>
      <c r="L318" s="401"/>
      <c r="M318" s="401"/>
      <c r="S318" s="216" t="str">
        <f>IFERROR(IF(T318="","",INDEX('Tenant Analysis (Sortable)'!$B$7:$B$144,MATCH('Property Snapshots'!$U318,'Tenant Analysis (Sortable)'!$D$7:$D$144,0))),"CHECK")</f>
        <v/>
      </c>
      <c r="T318" s="215" t="str">
        <f>IFERROR(IF(U318="","",INDEX('Tenant Analysis (Sortable)'!$C$7:$C$144,MATCH('Property Snapshots'!$U318,'Tenant Analysis (Sortable)'!$D$7:$D$144,0))),"CHECK")</f>
        <v/>
      </c>
      <c r="V318" s="323" t="str">
        <f>IF(U318="","",+VLOOKUP($U318,'Tenant Analysis (Sortable)'!$D$7:$O$144,V$1,FALSE))</f>
        <v/>
      </c>
      <c r="W318" s="323" t="str">
        <f>IF(V318="","",+VLOOKUP($U318,'Tenant Analysis (Sortable)'!$D$7:$O$144,W$1,FALSE))</f>
        <v/>
      </c>
      <c r="X318" s="323" t="str">
        <f>IF(W318="","",+VLOOKUP($U318,'Tenant Analysis (Sortable)'!$D$7:$O$144,X$1,FALSE))</f>
        <v/>
      </c>
      <c r="Y318" s="323" t="str">
        <f>IF(X318="","",+VLOOKUP($U318,'Tenant Analysis (Sortable)'!$D$7:$O$144,Y$1,FALSE))</f>
        <v/>
      </c>
      <c r="Z318" s="323"/>
      <c r="AA318" s="324" t="str">
        <f>IF(Y318="","",+VLOOKUP($U318,'Tenant Analysis (Sortable)'!$D$7:$O$144,AA$1,FALSE))</f>
        <v/>
      </c>
      <c r="AB318" s="323" t="str">
        <f>IF(AA318="","",+VLOOKUP($U318,'Tenant Analysis (Sortable)'!$D$7:$O$144,AB$1,FALSE))</f>
        <v/>
      </c>
      <c r="AD318" s="323" t="str">
        <f>IF($AB318="","",+VLOOKUP($U318,'Tenant Analysis (Sortable)'!$D$7:$O$144,AD$1,FALSE))</f>
        <v/>
      </c>
      <c r="AE318" s="323" t="str">
        <f>IF($AB318="","",+VLOOKUP($U318,'Tenant Analysis (Sortable)'!$D$7:$O$144,AE$1,FALSE))</f>
        <v/>
      </c>
      <c r="AF318" s="324" t="str">
        <f>IF(AE318="","",+VLOOKUP($U318,'Tenant Analysis (Sortable)'!$D$7:$O$144,AF$1,FALSE))</f>
        <v/>
      </c>
      <c r="AG318" s="324" t="str">
        <f>IF(AF318="","",+VLOOKUP($U318,'Tenant Analysis (Sortable)'!$D$7:$O$144,AG$1,FALSE))</f>
        <v/>
      </c>
    </row>
    <row r="319" spans="1:33">
      <c r="A319" s="245"/>
      <c r="B319" s="244"/>
      <c r="D319" s="170"/>
      <c r="E319" s="170"/>
      <c r="F319" s="356"/>
      <c r="G319" s="356"/>
      <c r="H319" s="357"/>
      <c r="I319" s="211"/>
      <c r="J319" s="401"/>
      <c r="K319" s="401"/>
      <c r="L319" s="401"/>
      <c r="M319" s="401"/>
      <c r="S319" s="216" t="str">
        <f>IFERROR(IF(T319="","",INDEX('Tenant Analysis (Sortable)'!$B$7:$B$144,MATCH('Property Snapshots'!$U319,'Tenant Analysis (Sortable)'!$D$7:$D$144,0))),"CHECK")</f>
        <v/>
      </c>
      <c r="T319" s="215" t="str">
        <f>IFERROR(IF(U319="","",INDEX('Tenant Analysis (Sortable)'!$C$7:$C$144,MATCH('Property Snapshots'!$U319,'Tenant Analysis (Sortable)'!$D$7:$D$144,0))),"CHECK")</f>
        <v/>
      </c>
      <c r="V319" s="323" t="str">
        <f>IF(U319="","",+VLOOKUP($U319,'Tenant Analysis (Sortable)'!$D$7:$O$144,V$1,FALSE))</f>
        <v/>
      </c>
      <c r="W319" s="323" t="str">
        <f>IF(V319="","",+VLOOKUP($U319,'Tenant Analysis (Sortable)'!$D$7:$O$144,W$1,FALSE))</f>
        <v/>
      </c>
      <c r="X319" s="323" t="str">
        <f>IF(W319="","",+VLOOKUP($U319,'Tenant Analysis (Sortable)'!$D$7:$O$144,X$1,FALSE))</f>
        <v/>
      </c>
      <c r="Y319" s="323" t="str">
        <f>IF(X319="","",+VLOOKUP($U319,'Tenant Analysis (Sortable)'!$D$7:$O$144,Y$1,FALSE))</f>
        <v/>
      </c>
      <c r="Z319" s="323"/>
      <c r="AA319" s="324" t="str">
        <f>IF(Y319="","",+VLOOKUP($U319,'Tenant Analysis (Sortable)'!$D$7:$O$144,AA$1,FALSE))</f>
        <v/>
      </c>
      <c r="AB319" s="323" t="str">
        <f>IF(AA319="","",+VLOOKUP($U319,'Tenant Analysis (Sortable)'!$D$7:$O$144,AB$1,FALSE))</f>
        <v/>
      </c>
      <c r="AD319" s="323" t="str">
        <f>IF($AB319="","",+VLOOKUP($U319,'Tenant Analysis (Sortable)'!$D$7:$O$144,AD$1,FALSE))</f>
        <v/>
      </c>
      <c r="AE319" s="323" t="str">
        <f>IF($AB319="","",+VLOOKUP($U319,'Tenant Analysis (Sortable)'!$D$7:$O$144,AE$1,FALSE))</f>
        <v/>
      </c>
      <c r="AF319" s="324" t="str">
        <f>IF(AE319="","",+VLOOKUP($U319,'Tenant Analysis (Sortable)'!$D$7:$O$144,AF$1,FALSE))</f>
        <v/>
      </c>
      <c r="AG319" s="324" t="str">
        <f>IF(AF319="","",+VLOOKUP($U319,'Tenant Analysis (Sortable)'!$D$7:$O$144,AG$1,FALSE))</f>
        <v/>
      </c>
    </row>
    <row r="320" spans="1:33" ht="157.75" customHeight="1">
      <c r="A320" s="245"/>
      <c r="B320" s="244"/>
      <c r="D320" s="170"/>
      <c r="E320" s="170"/>
      <c r="F320" s="356"/>
      <c r="G320" s="356"/>
      <c r="H320" s="357"/>
      <c r="I320" s="211"/>
      <c r="J320" s="401"/>
      <c r="K320" s="401"/>
      <c r="L320" s="401"/>
      <c r="M320" s="401"/>
      <c r="S320" s="216" t="str">
        <f>IFERROR(IF(T320="","",INDEX('Tenant Analysis (Sortable)'!$B$7:$B$144,MATCH('Property Snapshots'!$U320,'Tenant Analysis (Sortable)'!$D$7:$D$144,0))),"CHECK")</f>
        <v/>
      </c>
      <c r="T320" s="215" t="str">
        <f>IFERROR(IF(U320="","",INDEX('Tenant Analysis (Sortable)'!$C$7:$C$144,MATCH('Property Snapshots'!$U320,'Tenant Analysis (Sortable)'!$D$7:$D$144,0))),"CHECK")</f>
        <v/>
      </c>
      <c r="V320" s="323" t="str">
        <f>IF(U320="","",+VLOOKUP($U320,'Tenant Analysis (Sortable)'!$D$7:$O$144,V$1,FALSE))</f>
        <v/>
      </c>
      <c r="W320" s="323" t="str">
        <f>IF(V320="","",+VLOOKUP($U320,'Tenant Analysis (Sortable)'!$D$7:$O$144,W$1,FALSE))</f>
        <v/>
      </c>
      <c r="X320" s="323" t="str">
        <f>IF(W320="","",+VLOOKUP($U320,'Tenant Analysis (Sortable)'!$D$7:$O$144,X$1,FALSE))</f>
        <v/>
      </c>
      <c r="Y320" s="323" t="str">
        <f>IF(X320="","",+VLOOKUP($U320,'Tenant Analysis (Sortable)'!$D$7:$O$144,Y$1,FALSE))</f>
        <v/>
      </c>
      <c r="Z320" s="323"/>
      <c r="AA320" s="324" t="str">
        <f>IF(Y320="","",+VLOOKUP($U320,'Tenant Analysis (Sortable)'!$D$7:$O$144,AA$1,FALSE))</f>
        <v/>
      </c>
      <c r="AB320" s="323" t="str">
        <f>IF(AA320="","",+VLOOKUP($U320,'Tenant Analysis (Sortable)'!$D$7:$O$144,AB$1,FALSE))</f>
        <v/>
      </c>
      <c r="AD320" s="323" t="str">
        <f>IF($AB320="","",+VLOOKUP($U320,'Tenant Analysis (Sortable)'!$D$7:$O$144,AD$1,FALSE))</f>
        <v/>
      </c>
      <c r="AE320" s="323" t="str">
        <f>IF($AB320="","",+VLOOKUP($U320,'Tenant Analysis (Sortable)'!$D$7:$O$144,AE$1,FALSE))</f>
        <v/>
      </c>
      <c r="AF320" s="324" t="str">
        <f>IF(AE320="","",+VLOOKUP($U320,'Tenant Analysis (Sortable)'!$D$7:$O$144,AF$1,FALSE))</f>
        <v/>
      </c>
      <c r="AG320" s="324" t="str">
        <f>IF(AF320="","",+VLOOKUP($U320,'Tenant Analysis (Sortable)'!$D$7:$O$144,AG$1,FALSE))</f>
        <v/>
      </c>
    </row>
    <row r="321" spans="1:33" s="386" customFormat="1">
      <c r="A321" s="383"/>
      <c r="B321" s="384"/>
      <c r="C321" s="396"/>
      <c r="D321" s="394" t="str">
        <f>"Top 3 tenants w/significant changes ("&amp;TEXT($AD$5,"")&amp;TEXT($AD$3," yyyy")&amp; " vs. "&amp;TEXT($AE$5,"")&amp;TEXT($AE$3," yyyy)")</f>
        <v>Top 3 tenants w/significant changes (Q1 2020 vs. Q1 2021)</v>
      </c>
      <c r="E321" s="394"/>
      <c r="F321" s="395"/>
      <c r="G321" s="395"/>
      <c r="H321" s="394"/>
      <c r="I321" s="394"/>
      <c r="N321" s="385"/>
      <c r="O321" s="385"/>
      <c r="P321" s="385"/>
      <c r="Q321" s="385"/>
      <c r="R321" s="393"/>
      <c r="S321" s="387" t="str">
        <f>IFERROR(IF(T321="","",INDEX('Tenant Analysis (Sortable)'!$B$7:$B$144,MATCH('Property Snapshots'!$U321,'Tenant Analysis (Sortable)'!$D$7:$D$144,0))),"CHECK")</f>
        <v/>
      </c>
      <c r="T321" s="388" t="str">
        <f>IFERROR(IF(U321="","",INDEX('Tenant Analysis (Sortable)'!$C$7:$C$144,MATCH('Property Snapshots'!$U321,'Tenant Analysis (Sortable)'!$D$7:$D$144,0))),"CHECK")</f>
        <v/>
      </c>
      <c r="U321" s="389"/>
      <c r="V321" s="390" t="str">
        <f>IF(U321="","",+VLOOKUP($U321,'Tenant Analysis (Sortable)'!$D$7:$O$144,V$1,FALSE))</f>
        <v/>
      </c>
      <c r="W321" s="390" t="str">
        <f>IF(V321="","",+VLOOKUP($U321,'Tenant Analysis (Sortable)'!$D$7:$O$144,W$1,FALSE))</f>
        <v/>
      </c>
      <c r="X321" s="390" t="str">
        <f>IF(W321="","",+VLOOKUP($U321,'Tenant Analysis (Sortable)'!$D$7:$O$144,X$1,FALSE))</f>
        <v/>
      </c>
      <c r="Y321" s="390" t="str">
        <f>IF(X321="","",+VLOOKUP($U321,'Tenant Analysis (Sortable)'!$D$7:$O$144,Y$1,FALSE))</f>
        <v/>
      </c>
      <c r="Z321" s="390" t="str">
        <f>IF(Y321="","",+VLOOKUP($U321,'Tenant Analysis (Sortable)'!$D$7:$O$144,Z$1,FALSE))</f>
        <v/>
      </c>
      <c r="AA321" s="391" t="str">
        <f>IF(Y321="","",+VLOOKUP($U321,'Tenant Analysis (Sortable)'!$D$7:$O$144,AA$1,FALSE))</f>
        <v/>
      </c>
      <c r="AB321" s="390" t="str">
        <f>IF(AA321="","",+VLOOKUP($U321,'Tenant Analysis (Sortable)'!$D$7:$O$144,AB$1,FALSE))</f>
        <v/>
      </c>
      <c r="AC321" s="392"/>
      <c r="AD321" s="390" t="str">
        <f>IF($AB321="","",+VLOOKUP($U321,'Tenant Analysis (Sortable)'!$D$7:$O$144,AD$1,FALSE))</f>
        <v/>
      </c>
      <c r="AE321" s="390" t="str">
        <f>IF($AB321="","",+VLOOKUP($U321,'Tenant Analysis (Sortable)'!$D$7:$O$144,AE$1,FALSE))</f>
        <v/>
      </c>
      <c r="AF321" s="391" t="str">
        <f>IF(AE321="","",+VLOOKUP($U321,'Tenant Analysis (Sortable)'!$D$7:$O$144,AF$1,FALSE))</f>
        <v/>
      </c>
      <c r="AG321" s="390" t="str">
        <f>+IF(AF321="","",+VLOOKUP($U321,'Tenant Analysis (Sortable)'!$D$7:$P$144,AG$1,FALSE))</f>
        <v/>
      </c>
    </row>
    <row r="322" spans="1:33">
      <c r="A322" s="245"/>
      <c r="B322" s="244"/>
      <c r="D322" s="320"/>
      <c r="E322" s="317"/>
      <c r="F322" s="365">
        <f>+$AD$3</f>
        <v>43921</v>
      </c>
      <c r="G322" s="365">
        <f>+$AE$3</f>
        <v>44286</v>
      </c>
      <c r="H322" s="320"/>
      <c r="I322" s="317"/>
      <c r="J322" s="317"/>
      <c r="K322" s="317"/>
      <c r="L322" s="317"/>
      <c r="M322" s="317"/>
      <c r="N322" s="170"/>
      <c r="O322" s="170"/>
      <c r="P322" s="170"/>
      <c r="Q322" s="170"/>
      <c r="R322" s="213"/>
      <c r="S322" s="216" t="str">
        <f>IFERROR(IF(T322="","",INDEX('Tenant Analysis (Sortable)'!$B$7:$B$144,MATCH('Property Snapshots'!$U322,'Tenant Analysis (Sortable)'!$D$7:$D$144,0))),"CHECK")</f>
        <v/>
      </c>
      <c r="T322" s="215" t="str">
        <f>IFERROR(IF(U322="","",INDEX('Tenant Analysis (Sortable)'!$C$7:$C$144,MATCH('Property Snapshots'!$U322,'Tenant Analysis (Sortable)'!$D$7:$D$144,0))),"CHECK")</f>
        <v/>
      </c>
      <c r="V322" s="323" t="str">
        <f>IF(U322="","",+VLOOKUP($U322,'Tenant Analysis (Sortable)'!$D$7:$O$144,V$1,FALSE))</f>
        <v/>
      </c>
      <c r="W322" s="323" t="str">
        <f>IF(V322="","",+VLOOKUP($U322,'Tenant Analysis (Sortable)'!$D$7:$O$144,W$1,FALSE))</f>
        <v/>
      </c>
      <c r="X322" s="323" t="str">
        <f>IF(W322="","",+VLOOKUP($U322,'Tenant Analysis (Sortable)'!$D$7:$O$144,X$1,FALSE))</f>
        <v/>
      </c>
      <c r="Y322" s="323" t="str">
        <f>IF(X322="","",+VLOOKUP($U322,'Tenant Analysis (Sortable)'!$D$7:$O$144,Y$1,FALSE))</f>
        <v/>
      </c>
      <c r="Z322" s="323" t="str">
        <f>IF(Y322="","",+VLOOKUP($U322,'Tenant Analysis (Sortable)'!$D$7:$O$144,Z$1,FALSE))</f>
        <v/>
      </c>
      <c r="AA322" s="324" t="str">
        <f>IF(Y322="","",+VLOOKUP($U322,'Tenant Analysis (Sortable)'!$D$7:$O$144,AA$1,FALSE))</f>
        <v/>
      </c>
      <c r="AB322" s="323" t="str">
        <f>IF(AA322="","",+VLOOKUP($U322,'Tenant Analysis (Sortable)'!$D$7:$O$144,AB$1,FALSE))</f>
        <v/>
      </c>
      <c r="AC322" s="342"/>
      <c r="AD322" s="323" t="str">
        <f>IF($AB322="","",+VLOOKUP($U322,'Tenant Analysis (Sortable)'!$D$7:$O$144,AD$1,FALSE))</f>
        <v/>
      </c>
      <c r="AE322" s="323" t="str">
        <f>IF($AB322="","",+VLOOKUP($U322,'Tenant Analysis (Sortable)'!$D$7:$O$144,AE$1,FALSE))</f>
        <v/>
      </c>
      <c r="AF322" s="324" t="str">
        <f>IF(AE322="","",+VLOOKUP($U322,'Tenant Analysis (Sortable)'!$D$7:$O$144,AF$1,FALSE))</f>
        <v/>
      </c>
      <c r="AG322" s="323" t="str">
        <f>+IF(AF322="","",+VLOOKUP($U322,'Tenant Analysis (Sortable)'!$D$7:$P$144,AG$1,FALSE))</f>
        <v/>
      </c>
    </row>
    <row r="323" spans="1:33">
      <c r="A323" s="245"/>
      <c r="B323" s="244"/>
      <c r="D323" s="317"/>
      <c r="E323" s="317"/>
      <c r="F323" s="366">
        <f>+F309</f>
        <v>2020</v>
      </c>
      <c r="G323" s="366">
        <f>+G309</f>
        <v>2021</v>
      </c>
      <c r="H323" s="320" t="s">
        <v>785</v>
      </c>
      <c r="I323" s="317"/>
      <c r="J323" s="317"/>
      <c r="K323" s="317"/>
      <c r="L323" s="317"/>
      <c r="M323" s="317"/>
      <c r="N323" s="170"/>
      <c r="O323" s="170"/>
      <c r="P323" s="170"/>
      <c r="Q323" s="170"/>
      <c r="R323" s="213"/>
      <c r="S323" s="216" t="str">
        <f>IFERROR(IF(T323="","",INDEX('Tenant Analysis (Sortable)'!$B$7:$B$144,MATCH('Property Snapshots'!$U323,'Tenant Analysis (Sortable)'!$D$7:$D$144,0))),"CHECK")</f>
        <v/>
      </c>
      <c r="T323" s="215" t="str">
        <f>IFERROR(IF(U323="","",INDEX('Tenant Analysis (Sortable)'!$C$7:$C$144,MATCH('Property Snapshots'!$U323,'Tenant Analysis (Sortable)'!$D$7:$D$144,0))),"CHECK")</f>
        <v/>
      </c>
      <c r="V323" s="323" t="str">
        <f>IF(U323="","",+VLOOKUP($U323,'Tenant Analysis (Sortable)'!$D$7:$O$144,V$1,FALSE))</f>
        <v/>
      </c>
      <c r="W323" s="323" t="str">
        <f>IF(V323="","",+VLOOKUP($U323,'Tenant Analysis (Sortable)'!$D$7:$O$144,W$1,FALSE))</f>
        <v/>
      </c>
      <c r="X323" s="323" t="str">
        <f>IF(W323="","",+VLOOKUP($U323,'Tenant Analysis (Sortable)'!$D$7:$O$144,X$1,FALSE))</f>
        <v/>
      </c>
      <c r="Y323" s="323" t="str">
        <f>IF(X323="","",+VLOOKUP($U323,'Tenant Analysis (Sortable)'!$D$7:$O$144,Y$1,FALSE))</f>
        <v/>
      </c>
      <c r="Z323" s="323" t="str">
        <f>IF(Y323="","",+VLOOKUP($U323,'Tenant Analysis (Sortable)'!$D$7:$O$144,Z$1,FALSE))</f>
        <v/>
      </c>
      <c r="AA323" s="324" t="str">
        <f>IF(Y323="","",+VLOOKUP($U323,'Tenant Analysis (Sortable)'!$D$7:$O$144,AA$1,FALSE))</f>
        <v/>
      </c>
      <c r="AB323" s="323" t="str">
        <f>IF(AA323="","",+VLOOKUP($U323,'Tenant Analysis (Sortable)'!$D$7:$O$144,AB$1,FALSE))</f>
        <v/>
      </c>
      <c r="AC323" s="342"/>
      <c r="AD323" s="323" t="str">
        <f>IF($AB323="","",+VLOOKUP($U323,'Tenant Analysis (Sortable)'!$D$7:$O$144,AD$1,FALSE))</f>
        <v/>
      </c>
      <c r="AE323" s="323" t="str">
        <f>IF($AB323="","",+VLOOKUP($U323,'Tenant Analysis (Sortable)'!$D$7:$O$144,AE$1,FALSE))</f>
        <v/>
      </c>
      <c r="AF323" s="324" t="str">
        <f>IF(AE323="","",+VLOOKUP($U323,'Tenant Analysis (Sortable)'!$D$7:$O$144,AF$1,FALSE))</f>
        <v/>
      </c>
      <c r="AG323" s="323" t="str">
        <f>+IF(AF323="","",+VLOOKUP($U323,'Tenant Analysis (Sortable)'!$D$7:$P$144,AG$1,FALSE))</f>
        <v/>
      </c>
    </row>
    <row r="324" spans="1:33">
      <c r="A324" s="245"/>
      <c r="B324" s="244"/>
      <c r="D324" s="200"/>
      <c r="E324" s="200"/>
      <c r="F324" s="367" t="str">
        <f>+F310</f>
        <v>Q1</v>
      </c>
      <c r="G324" s="367" t="str">
        <f>+G310</f>
        <v>Q1</v>
      </c>
      <c r="H324" s="368"/>
      <c r="I324" s="200"/>
      <c r="J324" s="200"/>
      <c r="K324" s="317"/>
      <c r="L324" s="317"/>
      <c r="M324" s="317"/>
      <c r="N324" s="170"/>
      <c r="O324" s="170"/>
      <c r="P324" s="170"/>
      <c r="Q324" s="170"/>
      <c r="R324" s="213"/>
      <c r="S324" s="216" t="str">
        <f>IFERROR(IF(T324="","",INDEX('Tenant Analysis (Sortable)'!$B$7:$B$144,MATCH('Property Snapshots'!$U324,'Tenant Analysis (Sortable)'!$D$7:$D$144,0))),"CHECK")</f>
        <v/>
      </c>
      <c r="T324" s="215" t="str">
        <f>IFERROR(IF(U324="","",INDEX('Tenant Analysis (Sortable)'!$C$7:$C$144,MATCH('Property Snapshots'!$U324,'Tenant Analysis (Sortable)'!$D$7:$D$144,0))),"CHECK")</f>
        <v/>
      </c>
      <c r="V324" s="323" t="str">
        <f>IF(U324="","",+VLOOKUP($U324,'Tenant Analysis (Sortable)'!$D$7:$O$144,V$1,FALSE))</f>
        <v/>
      </c>
      <c r="W324" s="323" t="str">
        <f>IF(V324="","",+VLOOKUP($U324,'Tenant Analysis (Sortable)'!$D$7:$O$144,W$1,FALSE))</f>
        <v/>
      </c>
      <c r="X324" s="323" t="str">
        <f>IF(W324="","",+VLOOKUP($U324,'Tenant Analysis (Sortable)'!$D$7:$O$144,X$1,FALSE))</f>
        <v/>
      </c>
      <c r="Y324" s="323" t="str">
        <f>IF(X324="","",+VLOOKUP($U324,'Tenant Analysis (Sortable)'!$D$7:$O$144,Y$1,FALSE))</f>
        <v/>
      </c>
      <c r="Z324" s="323" t="str">
        <f>IF(Y324="","",+VLOOKUP($U324,'Tenant Analysis (Sortable)'!$D$7:$O$144,Z$1,FALSE))</f>
        <v/>
      </c>
      <c r="AA324" s="324" t="str">
        <f>IF(Y324="","",+VLOOKUP($U324,'Tenant Analysis (Sortable)'!$D$7:$O$144,AA$1,FALSE))</f>
        <v/>
      </c>
      <c r="AB324" s="323" t="str">
        <f>IF(AA324="","",+VLOOKUP($U324,'Tenant Analysis (Sortable)'!$D$7:$O$144,AB$1,FALSE))</f>
        <v/>
      </c>
      <c r="AC324" s="342"/>
      <c r="AD324" s="323" t="str">
        <f>IF($AB324="","",+VLOOKUP($U324,'Tenant Analysis (Sortable)'!$D$7:$O$144,AD$1,FALSE))</f>
        <v/>
      </c>
      <c r="AE324" s="323" t="str">
        <f>IF($AB324="","",+VLOOKUP($U324,'Tenant Analysis (Sortable)'!$D$7:$O$144,AE$1,FALSE))</f>
        <v/>
      </c>
      <c r="AF324" s="324" t="str">
        <f>IF(AE324="","",+VLOOKUP($U324,'Tenant Analysis (Sortable)'!$D$7:$O$144,AF$1,FALSE))</f>
        <v/>
      </c>
      <c r="AG324" s="323" t="str">
        <f>+IF(AF324="","",+VLOOKUP($U324,'Tenant Analysis (Sortable)'!$D$7:$P$144,AG$1,FALSE))</f>
        <v/>
      </c>
    </row>
    <row r="325" spans="1:33">
      <c r="A325" s="245" t="str">
        <f>+E304</f>
        <v>PALMILLA</v>
      </c>
      <c r="B325" s="244">
        <v>1</v>
      </c>
      <c r="D325" s="171" t="str" cm="1">
        <f t="array" ref="D325">+IFERROR(INDEX($U$7:$U$486,MATCH($A325&amp;$B325,$S$7:$S$486&amp;$AG$7:$AG$486,0)),"")</f>
        <v>Headlines Enterprises, Inc. dba Great Clips (t0107748)</v>
      </c>
      <c r="F325" s="369">
        <f t="shared" ref="F325:G327" si="69">+IFERROR(IF($D325="","",INDEX($S$3:$AG$486,MATCH($D325,$U$3:$U$486,0),MATCH(F$25,$S$3:$AG$3,0))),"CHECK")</f>
        <v>79167.390000000014</v>
      </c>
      <c r="G325" s="369">
        <f t="shared" si="69"/>
        <v>68311.540000000008</v>
      </c>
      <c r="H325" s="380">
        <f>IFERROR(IF(G325=0,0,(G325-F325)/F325),"")</f>
        <v>-0.13712527342381761</v>
      </c>
      <c r="I325" s="211"/>
      <c r="J325" s="400"/>
      <c r="K325" s="401"/>
      <c r="L325" s="401"/>
      <c r="M325" s="401"/>
      <c r="N325" s="170"/>
      <c r="O325" s="170"/>
      <c r="P325" s="170"/>
      <c r="Q325" s="170"/>
      <c r="R325" s="213"/>
      <c r="S325" s="216" t="str">
        <f>IFERROR(IF(T325="","",INDEX('Tenant Analysis (Sortable)'!$B$7:$B$144,MATCH('Property Snapshots'!$U325,'Tenant Analysis (Sortable)'!$D$7:$D$144,0))),"CHECK")</f>
        <v/>
      </c>
      <c r="T325" s="215" t="str">
        <f>IFERROR(IF(U325="","",INDEX('Tenant Analysis (Sortable)'!$C$7:$C$144,MATCH('Property Snapshots'!$U325,'Tenant Analysis (Sortable)'!$D$7:$D$144,0))),"CHECK")</f>
        <v/>
      </c>
      <c r="V325" s="323" t="str">
        <f>IF(U325="","",+VLOOKUP($U325,'Tenant Analysis (Sortable)'!$D$7:$O$144,V$1,FALSE))</f>
        <v/>
      </c>
      <c r="W325" s="323" t="str">
        <f>IF(V325="","",+VLOOKUP($U325,'Tenant Analysis (Sortable)'!$D$7:$O$144,W$1,FALSE))</f>
        <v/>
      </c>
      <c r="X325" s="323" t="str">
        <f>IF(W325="","",+VLOOKUP($U325,'Tenant Analysis (Sortable)'!$D$7:$O$144,X$1,FALSE))</f>
        <v/>
      </c>
      <c r="Y325" s="323" t="str">
        <f>IF(X325="","",+VLOOKUP($U325,'Tenant Analysis (Sortable)'!$D$7:$O$144,Y$1,FALSE))</f>
        <v/>
      </c>
      <c r="Z325" s="323" t="str">
        <f>IF(Y325="","",+VLOOKUP($U325,'Tenant Analysis (Sortable)'!$D$7:$O$144,Z$1,FALSE))</f>
        <v/>
      </c>
      <c r="AA325" s="324" t="str">
        <f>IF(Y325="","",+VLOOKUP($U325,'Tenant Analysis (Sortable)'!$D$7:$O$144,AA$1,FALSE))</f>
        <v/>
      </c>
      <c r="AB325" s="323" t="str">
        <f>IF(AA325="","",+VLOOKUP($U325,'Tenant Analysis (Sortable)'!$D$7:$O$144,AB$1,FALSE))</f>
        <v/>
      </c>
      <c r="AC325" s="342"/>
      <c r="AD325" s="323" t="str">
        <f>IF($AB325="","",+VLOOKUP($U325,'Tenant Analysis (Sortable)'!$D$7:$O$144,AD$1,FALSE))</f>
        <v/>
      </c>
      <c r="AE325" s="323" t="str">
        <f>IF($AB325="","",+VLOOKUP($U325,'Tenant Analysis (Sortable)'!$D$7:$O$144,AE$1,FALSE))</f>
        <v/>
      </c>
      <c r="AF325" s="324" t="str">
        <f>IF(AE325="","",+VLOOKUP($U325,'Tenant Analysis (Sortable)'!$D$7:$O$144,AF$1,FALSE))</f>
        <v/>
      </c>
      <c r="AG325" s="323" t="str">
        <f>+IF(AF325="","",+VLOOKUP($U325,'Tenant Analysis (Sortable)'!$D$7:$P$144,AG$1,FALSE))</f>
        <v/>
      </c>
    </row>
    <row r="326" spans="1:33">
      <c r="A326" s="245" t="str">
        <f>+A325</f>
        <v>PALMILLA</v>
      </c>
      <c r="B326" s="244">
        <v>3</v>
      </c>
      <c r="D326" s="171" t="str">
        <f t="array" ref="D326">+IFERROR(INDEX($U$7:$U$486,MATCH($A326&amp;$B326,$S$7:$S$486&amp;$AG$7:$AG$486,0)),"")</f>
        <v>Phu Tran dba Arizona Water and Ice (t0107757)</v>
      </c>
      <c r="F326" s="369">
        <f t="shared" si="69"/>
        <v>14005.27</v>
      </c>
      <c r="G326" s="369">
        <f t="shared" si="69"/>
        <v>16632.080000000002</v>
      </c>
      <c r="H326" s="380">
        <f t="shared" ref="H326:H327" si="70">IFERROR(IF(G326=0,0,(G326-F326)/F326),"")</f>
        <v>0.18755868326708455</v>
      </c>
      <c r="I326" s="211"/>
      <c r="J326" s="399"/>
      <c r="K326" s="399"/>
      <c r="L326" s="399"/>
      <c r="M326" s="399"/>
      <c r="N326" s="170"/>
      <c r="O326" s="170"/>
      <c r="P326" s="170"/>
      <c r="Q326" s="170"/>
      <c r="R326" s="213"/>
      <c r="S326" s="216" t="str">
        <f>IFERROR(IF(T326="","",INDEX('Tenant Analysis (Sortable)'!$B$7:$B$144,MATCH('Property Snapshots'!$U326,'Tenant Analysis (Sortable)'!$D$7:$D$144,0))),"CHECK")</f>
        <v/>
      </c>
      <c r="T326" s="215" t="str">
        <f>IFERROR(IF(U326="","",INDEX('Tenant Analysis (Sortable)'!$C$7:$C$144,MATCH('Property Snapshots'!$U326,'Tenant Analysis (Sortable)'!$D$7:$D$144,0))),"CHECK")</f>
        <v/>
      </c>
      <c r="V326" s="323" t="str">
        <f>IF(U326="","",+VLOOKUP($U326,'Tenant Analysis (Sortable)'!$D$7:$O$144,V$1,FALSE))</f>
        <v/>
      </c>
      <c r="W326" s="323" t="str">
        <f>IF(V326="","",+VLOOKUP($U326,'Tenant Analysis (Sortable)'!$D$7:$O$144,W$1,FALSE))</f>
        <v/>
      </c>
      <c r="X326" s="323" t="str">
        <f>IF(W326="","",+VLOOKUP($U326,'Tenant Analysis (Sortable)'!$D$7:$O$144,X$1,FALSE))</f>
        <v/>
      </c>
      <c r="Y326" s="323" t="str">
        <f>IF(X326="","",+VLOOKUP($U326,'Tenant Analysis (Sortable)'!$D$7:$O$144,Y$1,FALSE))</f>
        <v/>
      </c>
      <c r="Z326" s="323" t="str">
        <f>IF(Y326="","",+VLOOKUP($U326,'Tenant Analysis (Sortable)'!$D$7:$O$144,Z$1,FALSE))</f>
        <v/>
      </c>
      <c r="AA326" s="324" t="str">
        <f>IF(Y326="","",+VLOOKUP($U326,'Tenant Analysis (Sortable)'!$D$7:$O$144,AA$1,FALSE))</f>
        <v/>
      </c>
      <c r="AB326" s="323" t="str">
        <f>IF(AA326="","",+VLOOKUP($U326,'Tenant Analysis (Sortable)'!$D$7:$O$144,AB$1,FALSE))</f>
        <v/>
      </c>
      <c r="AC326" s="342"/>
      <c r="AD326" s="323" t="str">
        <f>IF($AB326="","",+VLOOKUP($U326,'Tenant Analysis (Sortable)'!$D$7:$O$144,AD$1,FALSE))</f>
        <v/>
      </c>
      <c r="AE326" s="323" t="str">
        <f>IF($AB326="","",+VLOOKUP($U326,'Tenant Analysis (Sortable)'!$D$7:$O$144,AE$1,FALSE))</f>
        <v/>
      </c>
      <c r="AF326" s="324" t="str">
        <f>IF(AE326="","",+VLOOKUP($U326,'Tenant Analysis (Sortable)'!$D$7:$O$144,AF$1,FALSE))</f>
        <v/>
      </c>
      <c r="AG326" s="323" t="str">
        <f>+IF(AF326="","",+VLOOKUP($U326,'Tenant Analysis (Sortable)'!$D$7:$P$144,AG$1,FALSE))</f>
        <v/>
      </c>
    </row>
    <row r="327" spans="1:33">
      <c r="A327" s="245" t="str">
        <f>+A326</f>
        <v>PALMILLA</v>
      </c>
      <c r="B327" s="244">
        <v>4</v>
      </c>
      <c r="D327" s="171" t="str">
        <f t="array" ref="D327">+IFERROR(INDEX($U$7:$U$486,MATCH($A327&amp;$B327,$S$7:$S$486&amp;$AG$7:$AG$486,0)),"")</f>
        <v>NWFI, LLC dba Fired Pie (t0107761)</v>
      </c>
      <c r="F327" s="369">
        <f t="shared" si="69"/>
        <v>176143.22999999998</v>
      </c>
      <c r="G327" s="369">
        <f t="shared" si="69"/>
        <v>225229.1</v>
      </c>
      <c r="H327" s="380">
        <f t="shared" si="70"/>
        <v>0.27867020492357286</v>
      </c>
      <c r="I327" s="211"/>
      <c r="J327" s="399"/>
      <c r="K327" s="399"/>
      <c r="L327" s="399"/>
      <c r="M327" s="399"/>
      <c r="N327" s="170"/>
      <c r="O327" s="170"/>
      <c r="P327" s="170"/>
      <c r="Q327" s="170"/>
      <c r="R327" s="213"/>
      <c r="S327" s="216" t="str">
        <f>IFERROR(IF(T327="","",INDEX('Tenant Analysis (Sortable)'!$B$7:$B$144,MATCH('Property Snapshots'!$U327,'Tenant Analysis (Sortable)'!$D$7:$D$144,0))),"CHECK")</f>
        <v/>
      </c>
      <c r="T327" s="215" t="str">
        <f>IFERROR(IF(U327="","",INDEX('Tenant Analysis (Sortable)'!$C$7:$C$144,MATCH('Property Snapshots'!$U327,'Tenant Analysis (Sortable)'!$D$7:$D$144,0))),"CHECK")</f>
        <v/>
      </c>
      <c r="V327" s="323" t="str">
        <f>IF(U327="","",+VLOOKUP($U327,'Tenant Analysis (Sortable)'!$D$7:$O$144,V$1,FALSE))</f>
        <v/>
      </c>
      <c r="W327" s="323" t="str">
        <f>IF(V327="","",+VLOOKUP($U327,'Tenant Analysis (Sortable)'!$D$7:$O$144,W$1,FALSE))</f>
        <v/>
      </c>
      <c r="X327" s="323" t="str">
        <f>IF(W327="","",+VLOOKUP($U327,'Tenant Analysis (Sortable)'!$D$7:$O$144,X$1,FALSE))</f>
        <v/>
      </c>
      <c r="Y327" s="323" t="str">
        <f>IF(X327="","",+VLOOKUP($U327,'Tenant Analysis (Sortable)'!$D$7:$O$144,Y$1,FALSE))</f>
        <v/>
      </c>
      <c r="Z327" s="323" t="str">
        <f>IF(Y327="","",+VLOOKUP($U327,'Tenant Analysis (Sortable)'!$D$7:$O$144,Z$1,FALSE))</f>
        <v/>
      </c>
      <c r="AA327" s="324" t="str">
        <f>IF(Y327="","",+VLOOKUP($U327,'Tenant Analysis (Sortable)'!$D$7:$O$144,AA$1,FALSE))</f>
        <v/>
      </c>
      <c r="AB327" s="323" t="str">
        <f>IF(AA327="","",+VLOOKUP($U327,'Tenant Analysis (Sortable)'!$D$7:$O$144,AB$1,FALSE))</f>
        <v/>
      </c>
      <c r="AC327" s="342"/>
      <c r="AD327" s="323" t="str">
        <f>IF($AB327="","",+VLOOKUP($U327,'Tenant Analysis (Sortable)'!$D$7:$O$144,AD$1,FALSE))</f>
        <v/>
      </c>
      <c r="AE327" s="323" t="str">
        <f>IF($AB327="","",+VLOOKUP($U327,'Tenant Analysis (Sortable)'!$D$7:$O$144,AE$1,FALSE))</f>
        <v/>
      </c>
      <c r="AF327" s="324" t="str">
        <f>IF(AE327="","",+VLOOKUP($U327,'Tenant Analysis (Sortable)'!$D$7:$O$144,AF$1,FALSE))</f>
        <v/>
      </c>
      <c r="AG327" s="323" t="str">
        <f>+IF(AF327="","",+VLOOKUP($U327,'Tenant Analysis (Sortable)'!$D$7:$P$144,AG$1,FALSE))</f>
        <v/>
      </c>
    </row>
    <row r="328" spans="1:33">
      <c r="A328" s="245"/>
      <c r="B328" s="244"/>
      <c r="C328" s="208"/>
      <c r="D328" s="345" t="str">
        <f>"Top 3 tenants w/significant changes YoY ("&amp;F329&amp;" / "&amp;G329&amp;")"</f>
        <v>Top 3 tenants w/significant changes YoY (2019 / 2020)</v>
      </c>
      <c r="E328" s="227"/>
      <c r="F328" s="350"/>
      <c r="G328" s="350"/>
      <c r="H328" s="351"/>
      <c r="I328" s="227"/>
      <c r="J328" s="227"/>
      <c r="K328" s="227"/>
      <c r="L328" s="201"/>
      <c r="M328" s="201"/>
      <c r="S328" s="216" t="str">
        <f>IFERROR(IF(T328="","",INDEX('Tenant Analysis (Sortable)'!$B$7:$B$144,MATCH('Property Snapshots'!$U328,'Tenant Analysis (Sortable)'!$D$7:$D$144,0))),"CHECK")</f>
        <v/>
      </c>
      <c r="T328" s="215" t="str">
        <f>IFERROR(IF(U328="","",INDEX('Tenant Analysis (Sortable)'!$C$7:$C$144,MATCH('Property Snapshots'!$U328,'Tenant Analysis (Sortable)'!$D$7:$D$144,0))),"CHECK")</f>
        <v/>
      </c>
      <c r="V328" s="323" t="str">
        <f>IF(U328="","",+VLOOKUP($U328,'Tenant Analysis (Sortable)'!$D$7:$O$144,V$1,FALSE))</f>
        <v/>
      </c>
      <c r="W328" s="323" t="str">
        <f>IF(V328="","",+VLOOKUP($U328,'Tenant Analysis (Sortable)'!$D$7:$O$144,W$1,FALSE))</f>
        <v/>
      </c>
      <c r="X328" s="323" t="str">
        <f>IF(W328="","",+VLOOKUP($U328,'Tenant Analysis (Sortable)'!$D$7:$O$144,X$1,FALSE))</f>
        <v/>
      </c>
      <c r="Y328" s="323" t="str">
        <f>IF(X328="","",+VLOOKUP($U328,'Tenant Analysis (Sortable)'!$D$7:$O$144,Y$1,FALSE))</f>
        <v/>
      </c>
      <c r="Z328" s="323"/>
      <c r="AA328" s="324" t="str">
        <f>IF(Y328="","",+VLOOKUP($U328,'Tenant Analysis (Sortable)'!$D$7:$O$144,AA$1,FALSE))</f>
        <v/>
      </c>
      <c r="AB328" s="323" t="str">
        <f>IF(AA328="","",+VLOOKUP($U328,'Tenant Analysis (Sortable)'!$D$7:$O$144,AB$1,FALSE))</f>
        <v/>
      </c>
      <c r="AD328" s="323" t="str">
        <f>IF($AB328="","",+VLOOKUP($U328,'Tenant Analysis (Sortable)'!$D$7:$O$144,AD$1,FALSE))</f>
        <v/>
      </c>
      <c r="AE328" s="323" t="str">
        <f>IF($AB328="","",+VLOOKUP($U328,'Tenant Analysis (Sortable)'!$D$7:$O$144,AE$1,FALSE))</f>
        <v/>
      </c>
      <c r="AF328" s="324" t="str">
        <f>IF(AE328="","",+VLOOKUP($U328,'Tenant Analysis (Sortable)'!$D$7:$O$144,AF$1,FALSE))</f>
        <v/>
      </c>
      <c r="AG328" s="324" t="str">
        <f>IF(AF328="","",+VLOOKUP($U328,'Tenant Analysis (Sortable)'!$D$7:$O$144,AG$1,FALSE))</f>
        <v/>
      </c>
    </row>
    <row r="329" spans="1:33">
      <c r="A329" s="245"/>
      <c r="B329" s="244"/>
      <c r="D329" s="200"/>
      <c r="E329" s="200"/>
      <c r="F329" s="367">
        <f>+$F$32</f>
        <v>2019</v>
      </c>
      <c r="G329" s="367">
        <f>+$G$32</f>
        <v>2020</v>
      </c>
      <c r="H329" s="368" t="s">
        <v>785</v>
      </c>
      <c r="I329" s="200"/>
      <c r="J329" s="200"/>
      <c r="K329" s="200"/>
      <c r="L329" s="200"/>
      <c r="M329" s="200"/>
      <c r="S329" s="216" t="str">
        <f>IFERROR(IF(T329="","",INDEX('Tenant Analysis (Sortable)'!$B$7:$B$144,MATCH('Property Snapshots'!$U329,'Tenant Analysis (Sortable)'!$D$7:$D$144,0))),"CHECK")</f>
        <v/>
      </c>
      <c r="T329" s="215" t="str">
        <f>IFERROR(IF(U329="","",INDEX('Tenant Analysis (Sortable)'!$C$7:$C$144,MATCH('Property Snapshots'!$U329,'Tenant Analysis (Sortable)'!$D$7:$D$144,0))),"CHECK")</f>
        <v/>
      </c>
      <c r="V329" s="323" t="str">
        <f>IF(U329="","",+VLOOKUP($U329,'Tenant Analysis (Sortable)'!$D$7:$O$144,V$1,FALSE))</f>
        <v/>
      </c>
      <c r="W329" s="323" t="str">
        <f>IF(V329="","",+VLOOKUP($U329,'Tenant Analysis (Sortable)'!$D$7:$O$144,W$1,FALSE))</f>
        <v/>
      </c>
      <c r="X329" s="323" t="str">
        <f>IF(W329="","",+VLOOKUP($U329,'Tenant Analysis (Sortable)'!$D$7:$O$144,X$1,FALSE))</f>
        <v/>
      </c>
      <c r="Y329" s="323" t="str">
        <f>IF(X329="","",+VLOOKUP($U329,'Tenant Analysis (Sortable)'!$D$7:$O$144,Y$1,FALSE))</f>
        <v/>
      </c>
      <c r="Z329" s="323"/>
      <c r="AA329" s="324" t="str">
        <f>IF(Y329="","",+VLOOKUP($U329,'Tenant Analysis (Sortable)'!$D$7:$O$144,AA$1,FALSE))</f>
        <v/>
      </c>
      <c r="AB329" s="323" t="str">
        <f>IF(AA329="","",+VLOOKUP($U329,'Tenant Analysis (Sortable)'!$D$7:$O$144,AB$1,FALSE))</f>
        <v/>
      </c>
      <c r="AD329" s="323" t="str">
        <f>IF($AB329="","",+VLOOKUP($U329,'Tenant Analysis (Sortable)'!$D$7:$O$144,AD$1,FALSE))</f>
        <v/>
      </c>
      <c r="AE329" s="323" t="str">
        <f>IF($AB329="","",+VLOOKUP($U329,'Tenant Analysis (Sortable)'!$D$7:$O$144,AE$1,FALSE))</f>
        <v/>
      </c>
      <c r="AF329" s="324" t="str">
        <f>IF(AE329="","",+VLOOKUP($U329,'Tenant Analysis (Sortable)'!$D$7:$O$144,AF$1,FALSE))</f>
        <v/>
      </c>
      <c r="AG329" s="324" t="str">
        <f>IF(AF329="","",+VLOOKUP($U329,'Tenant Analysis (Sortable)'!$D$7:$O$144,AG$1,FALSE))</f>
        <v/>
      </c>
    </row>
    <row r="330" spans="1:33">
      <c r="A330" s="245" t="str">
        <f>+E304</f>
        <v>PALMILLA</v>
      </c>
      <c r="B330" s="244">
        <v>1</v>
      </c>
      <c r="D330" s="171" t="str">
        <f t="array" ref="D330">+IFERROR(INDEX($U$7:$U$486,MATCH($A330&amp;$B330,$S$7:$S$486&amp;$AB$7:$AB$486,0)),"")</f>
        <v>Eastern Enterprises, Inc. dba Avondale Cleaners (t0107747)</v>
      </c>
      <c r="F330" s="369">
        <f t="shared" ref="F330:G332" si="71">+IFERROR(IF($D330="","",INDEX($S$3:$AF$486,MATCH($D330,$U$3:$U$486,0),MATCH(F$32,$S$3:$AF$3,0))),"CHECK")</f>
        <v>441915.75</v>
      </c>
      <c r="G330" s="369">
        <f t="shared" si="71"/>
        <v>251444.79</v>
      </c>
      <c r="H330" s="363">
        <f>IFERROR(IF(G330=0,0,(G330-F330)/F330),"")</f>
        <v>-0.43101192931005511</v>
      </c>
      <c r="I330" s="211"/>
      <c r="J330" s="182"/>
      <c r="K330" s="210"/>
      <c r="L330" s="209"/>
      <c r="M330" s="182"/>
      <c r="S330" s="216" t="str">
        <f>IFERROR(IF(T330="","",INDEX('Tenant Analysis (Sortable)'!$B$7:$B$144,MATCH('Property Snapshots'!$U330,'Tenant Analysis (Sortable)'!$D$7:$D$144,0))),"CHECK")</f>
        <v/>
      </c>
      <c r="T330" s="215" t="str">
        <f>IFERROR(IF(U330="","",INDEX('Tenant Analysis (Sortable)'!$C$7:$C$144,MATCH('Property Snapshots'!$U330,'Tenant Analysis (Sortable)'!$D$7:$D$144,0))),"CHECK")</f>
        <v/>
      </c>
      <c r="V330" s="323" t="str">
        <f>IF(U330="","",+VLOOKUP($U330,'Tenant Analysis (Sortable)'!$D$7:$O$144,V$1,FALSE))</f>
        <v/>
      </c>
      <c r="W330" s="323" t="str">
        <f>IF(V330="","",+VLOOKUP($U330,'Tenant Analysis (Sortable)'!$D$7:$O$144,W$1,FALSE))</f>
        <v/>
      </c>
      <c r="X330" s="323" t="str">
        <f>IF(W330="","",+VLOOKUP($U330,'Tenant Analysis (Sortable)'!$D$7:$O$144,X$1,FALSE))</f>
        <v/>
      </c>
      <c r="Y330" s="323" t="str">
        <f>IF(X330="","",+VLOOKUP($U330,'Tenant Analysis (Sortable)'!$D$7:$O$144,Y$1,FALSE))</f>
        <v/>
      </c>
      <c r="Z330" s="323"/>
      <c r="AA330" s="324" t="str">
        <f>IF(Y330="","",+VLOOKUP($U330,'Tenant Analysis (Sortable)'!$D$7:$O$144,AA$1,FALSE))</f>
        <v/>
      </c>
      <c r="AB330" s="323" t="str">
        <f>IF(AA330="","",+VLOOKUP($U330,'Tenant Analysis (Sortable)'!$D$7:$O$144,AB$1,FALSE))</f>
        <v/>
      </c>
      <c r="AD330" s="323" t="str">
        <f>IF($AB330="","",+VLOOKUP($U330,'Tenant Analysis (Sortable)'!$D$7:$O$144,AD$1,FALSE))</f>
        <v/>
      </c>
      <c r="AE330" s="323" t="str">
        <f>IF($AB330="","",+VLOOKUP($U330,'Tenant Analysis (Sortable)'!$D$7:$O$144,AE$1,FALSE))</f>
        <v/>
      </c>
      <c r="AF330" s="324" t="str">
        <f>IF(AE330="","",+VLOOKUP($U330,'Tenant Analysis (Sortable)'!$D$7:$O$144,AF$1,FALSE))</f>
        <v/>
      </c>
      <c r="AG330" s="324" t="str">
        <f>IF(AF330="","",+VLOOKUP($U330,'Tenant Analysis (Sortable)'!$D$7:$O$144,AG$1,FALSE))</f>
        <v/>
      </c>
    </row>
    <row r="331" spans="1:33">
      <c r="A331" s="245" t="str">
        <f>+A330</f>
        <v>PALMILLA</v>
      </c>
      <c r="B331" s="244">
        <v>2</v>
      </c>
      <c r="D331" s="171" t="str">
        <f t="array" ref="D331">+IFERROR(INDEX($U$7:$U$486,MATCH($A331&amp;$B331,$S$7:$S$486&amp;$AB$7:$AB$486,0)),"")</f>
        <v>Headlines Enterprises, Inc. dba Great Clips (t0107748)</v>
      </c>
      <c r="F331" s="369">
        <f t="shared" si="71"/>
        <v>320065.80000000005</v>
      </c>
      <c r="G331" s="369">
        <f t="shared" si="71"/>
        <v>216125.73</v>
      </c>
      <c r="H331" s="363">
        <f t="shared" ref="H331:H332" si="72">IFERROR(IF(G331=0,0,(G331-F331)/F331),"")</f>
        <v>-0.32474594286549835</v>
      </c>
      <c r="I331" s="211"/>
      <c r="J331" s="182"/>
      <c r="K331" s="210"/>
      <c r="L331" s="209"/>
      <c r="M331" s="182"/>
      <c r="S331" s="216" t="str">
        <f>IFERROR(IF(T331="","",INDEX('Tenant Analysis (Sortable)'!$B$7:$B$144,MATCH('Property Snapshots'!$U331,'Tenant Analysis (Sortable)'!$D$7:$D$144,0))),"CHECK")</f>
        <v/>
      </c>
      <c r="T331" s="215" t="str">
        <f>IFERROR(IF(U331="","",INDEX('Tenant Analysis (Sortable)'!$C$7:$C$144,MATCH('Property Snapshots'!$U331,'Tenant Analysis (Sortable)'!$D$7:$D$144,0))),"CHECK")</f>
        <v/>
      </c>
      <c r="V331" s="323" t="str">
        <f>IF(U331="","",+VLOOKUP($U331,'Tenant Analysis (Sortable)'!$D$7:$O$144,V$1,FALSE))</f>
        <v/>
      </c>
      <c r="W331" s="323" t="str">
        <f>IF(V331="","",+VLOOKUP($U331,'Tenant Analysis (Sortable)'!$D$7:$O$144,W$1,FALSE))</f>
        <v/>
      </c>
      <c r="X331" s="323" t="str">
        <f>IF(W331="","",+VLOOKUP($U331,'Tenant Analysis (Sortable)'!$D$7:$O$144,X$1,FALSE))</f>
        <v/>
      </c>
      <c r="Y331" s="323" t="str">
        <f>IF(X331="","",+VLOOKUP($U331,'Tenant Analysis (Sortable)'!$D$7:$O$144,Y$1,FALSE))</f>
        <v/>
      </c>
      <c r="Z331" s="323"/>
      <c r="AA331" s="324" t="str">
        <f>IF(Y331="","",+VLOOKUP($U331,'Tenant Analysis (Sortable)'!$D$7:$O$144,AA$1,FALSE))</f>
        <v/>
      </c>
      <c r="AB331" s="323" t="str">
        <f>IF(AA331="","",+VLOOKUP($U331,'Tenant Analysis (Sortable)'!$D$7:$O$144,AB$1,FALSE))</f>
        <v/>
      </c>
      <c r="AD331" s="323" t="str">
        <f>IF($AB331="","",+VLOOKUP($U331,'Tenant Analysis (Sortable)'!$D$7:$O$144,AD$1,FALSE))</f>
        <v/>
      </c>
      <c r="AE331" s="323" t="str">
        <f>IF($AB331="","",+VLOOKUP($U331,'Tenant Analysis (Sortable)'!$D$7:$O$144,AE$1,FALSE))</f>
        <v/>
      </c>
      <c r="AF331" s="324" t="str">
        <f>IF(AE331="","",+VLOOKUP($U331,'Tenant Analysis (Sortable)'!$D$7:$O$144,AF$1,FALSE))</f>
        <v/>
      </c>
      <c r="AG331" s="324" t="str">
        <f>IF(AF331="","",+VLOOKUP($U331,'Tenant Analysis (Sortable)'!$D$7:$O$144,AG$1,FALSE))</f>
        <v/>
      </c>
    </row>
    <row r="332" spans="1:33">
      <c r="A332" s="245" t="str">
        <f>+A331</f>
        <v>PALMILLA</v>
      </c>
      <c r="B332" s="244">
        <v>3</v>
      </c>
      <c r="D332" s="171" t="str">
        <f t="array" ref="D332">+IFERROR(INDEX($U$7:$U$486,MATCH($A332&amp;$B332,$S$7:$S$486&amp;$AB$7:$AB$486,0)),"")</f>
        <v>NWFI, LLC dba Fired Pie (t0107761)</v>
      </c>
      <c r="F332" s="369">
        <f t="shared" si="71"/>
        <v>779475.7</v>
      </c>
      <c r="G332" s="369">
        <f t="shared" si="71"/>
        <v>771881.02000000014</v>
      </c>
      <c r="H332" s="363">
        <f t="shared" si="72"/>
        <v>-9.7433184895947614E-3</v>
      </c>
      <c r="I332" s="211"/>
      <c r="J332" s="182"/>
      <c r="K332" s="210"/>
      <c r="L332" s="209"/>
      <c r="M332" s="182"/>
      <c r="S332" s="216" t="str">
        <f>IFERROR(IF(T332="","",INDEX('Tenant Analysis (Sortable)'!$B$7:$B$144,MATCH('Property Snapshots'!$U332,'Tenant Analysis (Sortable)'!$D$7:$D$144,0))),"CHECK")</f>
        <v/>
      </c>
      <c r="T332" s="215" t="str">
        <f>IFERROR(IF(U332="","",INDEX('Tenant Analysis (Sortable)'!$C$7:$C$144,MATCH('Property Snapshots'!$U332,'Tenant Analysis (Sortable)'!$D$7:$D$144,0))),"CHECK")</f>
        <v/>
      </c>
      <c r="V332" s="323" t="str">
        <f>IF(U332="","",+VLOOKUP($U332,'Tenant Analysis (Sortable)'!$D$7:$O$144,V$1,FALSE))</f>
        <v/>
      </c>
      <c r="W332" s="323" t="str">
        <f>IF(V332="","",+VLOOKUP($U332,'Tenant Analysis (Sortable)'!$D$7:$O$144,W$1,FALSE))</f>
        <v/>
      </c>
      <c r="X332" s="323" t="str">
        <f>IF(W332="","",+VLOOKUP($U332,'Tenant Analysis (Sortable)'!$D$7:$O$144,X$1,FALSE))</f>
        <v/>
      </c>
      <c r="Y332" s="323" t="str">
        <f>IF(X332="","",+VLOOKUP($U332,'Tenant Analysis (Sortable)'!$D$7:$O$144,Y$1,FALSE))</f>
        <v/>
      </c>
      <c r="Z332" s="323"/>
      <c r="AA332" s="324" t="str">
        <f>IF(Y332="","",+VLOOKUP($U332,'Tenant Analysis (Sortable)'!$D$7:$O$144,AA$1,FALSE))</f>
        <v/>
      </c>
      <c r="AB332" s="323" t="str">
        <f>IF(AA332="","",+VLOOKUP($U332,'Tenant Analysis (Sortable)'!$D$7:$O$144,AB$1,FALSE))</f>
        <v/>
      </c>
      <c r="AD332" s="323" t="str">
        <f>IF($AB332="","",+VLOOKUP($U332,'Tenant Analysis (Sortable)'!$D$7:$O$144,AD$1,FALSE))</f>
        <v/>
      </c>
      <c r="AE332" s="323" t="str">
        <f>IF($AB332="","",+VLOOKUP($U332,'Tenant Analysis (Sortable)'!$D$7:$O$144,AE$1,FALSE))</f>
        <v/>
      </c>
      <c r="AF332" s="324" t="str">
        <f>IF(AE332="","",+VLOOKUP($U332,'Tenant Analysis (Sortable)'!$D$7:$O$144,AF$1,FALSE))</f>
        <v/>
      </c>
      <c r="AG332" s="324" t="str">
        <f>IF(AF332="","",+VLOOKUP($U332,'Tenant Analysis (Sortable)'!$D$7:$O$144,AG$1,FALSE))</f>
        <v/>
      </c>
    </row>
    <row r="333" spans="1:33">
      <c r="A333" s="245"/>
      <c r="B333" s="244"/>
      <c r="S333" s="216" t="str">
        <f>IFERROR(IF(T333="","",INDEX('Tenant Analysis (Sortable)'!$B$7:$B$144,MATCH('Property Snapshots'!$U333,'Tenant Analysis (Sortable)'!$D$7:$D$144,0))),"CHECK")</f>
        <v/>
      </c>
      <c r="T333" s="215" t="str">
        <f>IFERROR(IF(U333="","",INDEX('Tenant Analysis (Sortable)'!$C$7:$C$144,MATCH('Property Snapshots'!$U333,'Tenant Analysis (Sortable)'!$D$7:$D$144,0))),"CHECK")</f>
        <v/>
      </c>
      <c r="V333" s="323" t="str">
        <f>IF(U333="","",+VLOOKUP($U333,'Tenant Analysis (Sortable)'!$D$7:$O$144,V$1,FALSE))</f>
        <v/>
      </c>
      <c r="W333" s="323" t="str">
        <f>IF(V333="","",+VLOOKUP($U333,'Tenant Analysis (Sortable)'!$D$7:$O$144,W$1,FALSE))</f>
        <v/>
      </c>
      <c r="X333" s="323" t="str">
        <f>IF(W333="","",+VLOOKUP($U333,'Tenant Analysis (Sortable)'!$D$7:$O$144,X$1,FALSE))</f>
        <v/>
      </c>
      <c r="Y333" s="323" t="str">
        <f>IF(X333="","",+VLOOKUP($U333,'Tenant Analysis (Sortable)'!$D$7:$O$144,Y$1,FALSE))</f>
        <v/>
      </c>
      <c r="Z333" s="323"/>
      <c r="AA333" s="324" t="str">
        <f>IF(Y333="","",+VLOOKUP($U333,'Tenant Analysis (Sortable)'!$D$7:$O$144,AA$1,FALSE))</f>
        <v/>
      </c>
      <c r="AB333" s="323" t="str">
        <f>IF(AA333="","",+VLOOKUP($U333,'Tenant Analysis (Sortable)'!$D$7:$O$144,AB$1,FALSE))</f>
        <v/>
      </c>
      <c r="AD333" s="323" t="str">
        <f>IF($AB333="","",+VLOOKUP($U333,'Tenant Analysis (Sortable)'!$D$7:$O$144,AD$1,FALSE))</f>
        <v/>
      </c>
      <c r="AE333" s="323" t="str">
        <f>IF($AB333="","",+VLOOKUP($U333,'Tenant Analysis (Sortable)'!$D$7:$O$144,AE$1,FALSE))</f>
        <v/>
      </c>
      <c r="AF333" s="324" t="str">
        <f>IF(AE333="","",+VLOOKUP($U333,'Tenant Analysis (Sortable)'!$D$7:$O$144,AF$1,FALSE))</f>
        <v/>
      </c>
      <c r="AG333" s="324" t="str">
        <f>IF(AF333="","",+VLOOKUP($U333,'Tenant Analysis (Sortable)'!$D$7:$O$144,AG$1,FALSE))</f>
        <v/>
      </c>
    </row>
    <row r="334" spans="1:33" ht="16.25" customHeight="1">
      <c r="A334" s="245"/>
      <c r="B334" s="244"/>
      <c r="D334" s="199"/>
      <c r="E334" s="198"/>
      <c r="F334" s="370"/>
      <c r="G334" s="370"/>
      <c r="H334" s="371"/>
      <c r="I334" s="197"/>
      <c r="J334" s="196"/>
      <c r="K334" s="195"/>
      <c r="L334" s="194"/>
      <c r="M334" s="196"/>
      <c r="S334" s="216" t="str">
        <f>IFERROR(IF(T334="","",INDEX('Tenant Analysis (Sortable)'!$B$7:$B$144,MATCH('Property Snapshots'!$U334,'Tenant Analysis (Sortable)'!$D$7:$D$144,0))),"CHECK")</f>
        <v/>
      </c>
      <c r="T334" s="215" t="str">
        <f>IFERROR(IF(U334="","",INDEX('Tenant Analysis (Sortable)'!$C$7:$C$144,MATCH('Property Snapshots'!$U334,'Tenant Analysis (Sortable)'!$D$7:$D$144,0))),"CHECK")</f>
        <v/>
      </c>
      <c r="V334" s="323" t="str">
        <f>IF(U334="","",+VLOOKUP($U334,'Tenant Analysis (Sortable)'!$D$7:$O$144,V$1,FALSE))</f>
        <v/>
      </c>
      <c r="W334" s="323" t="str">
        <f>IF(V334="","",+VLOOKUP($U334,'Tenant Analysis (Sortable)'!$D$7:$O$144,W$1,FALSE))</f>
        <v/>
      </c>
      <c r="X334" s="323" t="str">
        <f>IF(W334="","",+VLOOKUP($U334,'Tenant Analysis (Sortable)'!$D$7:$O$144,X$1,FALSE))</f>
        <v/>
      </c>
      <c r="Y334" s="323" t="str">
        <f>IF(X334="","",+VLOOKUP($U334,'Tenant Analysis (Sortable)'!$D$7:$O$144,Y$1,FALSE))</f>
        <v/>
      </c>
      <c r="Z334" s="323"/>
      <c r="AA334" s="324" t="str">
        <f>IF(Y334="","",+VLOOKUP($U334,'Tenant Analysis (Sortable)'!$D$7:$O$144,AA$1,FALSE))</f>
        <v/>
      </c>
      <c r="AB334" s="323" t="str">
        <f>IF(AA334="","",+VLOOKUP($U334,'Tenant Analysis (Sortable)'!$D$7:$O$144,AB$1,FALSE))</f>
        <v/>
      </c>
      <c r="AD334" s="323" t="str">
        <f>IF($AB334="","",+VLOOKUP($U334,'Tenant Analysis (Sortable)'!$D$7:$O$144,AD$1,FALSE))</f>
        <v/>
      </c>
      <c r="AE334" s="323" t="str">
        <f>IF($AB334="","",+VLOOKUP($U334,'Tenant Analysis (Sortable)'!$D$7:$O$144,AE$1,FALSE))</f>
        <v/>
      </c>
      <c r="AF334" s="324" t="str">
        <f>IF(AE334="","",+VLOOKUP($U334,'Tenant Analysis (Sortable)'!$D$7:$O$144,AF$1,FALSE))</f>
        <v/>
      </c>
      <c r="AG334" s="324" t="str">
        <f>IF(AF334="","",+VLOOKUP($U334,'Tenant Analysis (Sortable)'!$D$7:$O$144,AG$1,FALSE))</f>
        <v/>
      </c>
    </row>
    <row r="335" spans="1:33" ht="16">
      <c r="A335" s="245" t="s">
        <v>784</v>
      </c>
      <c r="B335" s="244"/>
      <c r="D335" s="229" t="s">
        <v>797</v>
      </c>
      <c r="E335" s="229"/>
      <c r="F335" s="350"/>
      <c r="G335" s="350"/>
      <c r="H335" s="351"/>
      <c r="I335" s="227"/>
      <c r="J335" s="227"/>
      <c r="K335" s="227"/>
      <c r="L335" s="227"/>
      <c r="M335" s="227"/>
      <c r="S335" s="216" t="str">
        <f>IFERROR(IF(T335="","",INDEX('Tenant Analysis (Sortable)'!$B$7:$B$144,MATCH('Property Snapshots'!$U335,'Tenant Analysis (Sortable)'!$D$7:$D$144,0))),"CHECK")</f>
        <v/>
      </c>
      <c r="T335" s="215" t="str">
        <f>IFERROR(IF(U335="","",INDEX('Tenant Analysis (Sortable)'!$C$7:$C$144,MATCH('Property Snapshots'!$U335,'Tenant Analysis (Sortable)'!$D$7:$D$144,0))),"CHECK")</f>
        <v/>
      </c>
      <c r="V335" s="323" t="str">
        <f>IF(U335="","",+VLOOKUP($U335,'Tenant Analysis (Sortable)'!$D$7:$O$144,V$1,FALSE))</f>
        <v/>
      </c>
      <c r="W335" s="323" t="str">
        <f>IF(V335="","",+VLOOKUP($U335,'Tenant Analysis (Sortable)'!$D$7:$O$144,W$1,FALSE))</f>
        <v/>
      </c>
      <c r="X335" s="323" t="str">
        <f>IF(W335="","",+VLOOKUP($U335,'Tenant Analysis (Sortable)'!$D$7:$O$144,X$1,FALSE))</f>
        <v/>
      </c>
      <c r="Y335" s="323" t="str">
        <f>IF(X335="","",+VLOOKUP($U335,'Tenant Analysis (Sortable)'!$D$7:$O$144,Y$1,FALSE))</f>
        <v/>
      </c>
      <c r="Z335" s="323"/>
      <c r="AA335" s="324" t="str">
        <f>IF(Y335="","",+VLOOKUP($U335,'Tenant Analysis (Sortable)'!$D$7:$O$144,AA$1,FALSE))</f>
        <v/>
      </c>
      <c r="AB335" s="323" t="str">
        <f>IF(AA335="","",+VLOOKUP($U335,'Tenant Analysis (Sortable)'!$D$7:$O$144,AB$1,FALSE))</f>
        <v/>
      </c>
      <c r="AD335" s="323" t="str">
        <f>IF($AB335="","",+VLOOKUP($U335,'Tenant Analysis (Sortable)'!$D$7:$O$144,AD$1,FALSE))</f>
        <v/>
      </c>
      <c r="AE335" s="323" t="str">
        <f>IF($AB335="","",+VLOOKUP($U335,'Tenant Analysis (Sortable)'!$D$7:$O$144,AE$1,FALSE))</f>
        <v/>
      </c>
      <c r="AF335" s="324" t="str">
        <f>IF(AE335="","",+VLOOKUP($U335,'Tenant Analysis (Sortable)'!$D$7:$O$144,AF$1,FALSE))</f>
        <v/>
      </c>
      <c r="AG335" s="324" t="str">
        <f>IF(AF335="","",+VLOOKUP($U335,'Tenant Analysis (Sortable)'!$D$7:$O$144,AG$1,FALSE))</f>
        <v/>
      </c>
    </row>
    <row r="336" spans="1:33" ht="32">
      <c r="A336" s="245"/>
      <c r="B336" s="244"/>
      <c r="C336" s="187"/>
      <c r="D336" s="186"/>
      <c r="E336" s="185"/>
      <c r="F336" s="352" t="s">
        <v>770</v>
      </c>
      <c r="G336" s="352" t="s">
        <v>769</v>
      </c>
      <c r="H336" s="353" t="s">
        <v>725</v>
      </c>
      <c r="I336" s="220" t="s">
        <v>768</v>
      </c>
      <c r="J336" s="220" t="s">
        <v>767</v>
      </c>
      <c r="K336" s="220" t="s">
        <v>766</v>
      </c>
      <c r="L336" s="220"/>
      <c r="M336" s="220"/>
      <c r="S336" s="216" t="str">
        <f>IFERROR(IF(T336="","",INDEX('Tenant Analysis (Sortable)'!$B$7:$B$144,MATCH('Property Snapshots'!$U336,'Tenant Analysis (Sortable)'!$D$7:$D$144,0))),"CHECK")</f>
        <v/>
      </c>
      <c r="T336" s="215" t="str">
        <f>IFERROR(IF(U336="","",INDEX('Tenant Analysis (Sortable)'!$C$7:$C$144,MATCH('Property Snapshots'!$U336,'Tenant Analysis (Sortable)'!$D$7:$D$144,0))),"CHECK")</f>
        <v/>
      </c>
      <c r="V336" s="323" t="str">
        <f>IF(U336="","",+VLOOKUP($U336,'Tenant Analysis (Sortable)'!$D$7:$O$144,V$1,FALSE))</f>
        <v/>
      </c>
      <c r="W336" s="323" t="str">
        <f>IF(V336="","",+VLOOKUP($U336,'Tenant Analysis (Sortable)'!$D$7:$O$144,W$1,FALSE))</f>
        <v/>
      </c>
      <c r="X336" s="323" t="str">
        <f>IF(W336="","",+VLOOKUP($U336,'Tenant Analysis (Sortable)'!$D$7:$O$144,X$1,FALSE))</f>
        <v/>
      </c>
      <c r="Y336" s="323" t="str">
        <f>IF(X336="","",+VLOOKUP($U336,'Tenant Analysis (Sortable)'!$D$7:$O$144,Y$1,FALSE))</f>
        <v/>
      </c>
      <c r="Z336" s="323"/>
      <c r="AA336" s="324" t="str">
        <f>IF(Y336="","",+VLOOKUP($U336,'Tenant Analysis (Sortable)'!$D$7:$O$144,AA$1,FALSE))</f>
        <v/>
      </c>
      <c r="AB336" s="323" t="str">
        <f>IF(AA336="","",+VLOOKUP($U336,'Tenant Analysis (Sortable)'!$D$7:$O$144,AB$1,FALSE))</f>
        <v/>
      </c>
      <c r="AD336" s="323" t="str">
        <f>IF($AB336="","",+VLOOKUP($U336,'Tenant Analysis (Sortable)'!$D$7:$O$144,AD$1,FALSE))</f>
        <v/>
      </c>
      <c r="AE336" s="323" t="str">
        <f>IF($AB336="","",+VLOOKUP($U336,'Tenant Analysis (Sortable)'!$D$7:$O$144,AE$1,FALSE))</f>
        <v/>
      </c>
      <c r="AF336" s="324" t="str">
        <f>IF(AE336="","",+VLOOKUP($U336,'Tenant Analysis (Sortable)'!$D$7:$O$144,AF$1,FALSE))</f>
        <v/>
      </c>
      <c r="AG336" s="324" t="str">
        <f>IF(AF336="","",+VLOOKUP($U336,'Tenant Analysis (Sortable)'!$D$7:$O$144,AG$1,FALSE))</f>
        <v/>
      </c>
    </row>
    <row r="337" spans="1:33" ht="16">
      <c r="A337" s="245"/>
      <c r="B337" s="244"/>
      <c r="D337" s="219" t="s">
        <v>765</v>
      </c>
      <c r="E337" s="219" t="s">
        <v>816</v>
      </c>
      <c r="F337" s="346">
        <f>+INDEX(Summary!C$9:C$23,MATCH('Property Snapshots'!E337,Summary!$B$9:$B$23,0))</f>
        <v>24</v>
      </c>
      <c r="G337" s="346">
        <f>+COUNTIFS($S$7:$S$577,E337,$Y$7:$Y$577,"&gt;0")</f>
        <v>15</v>
      </c>
      <c r="H337" s="354">
        <f>+INDEX(Summary!$D$9:$D$23,MATCH('Property Snapshots'!E337,Summary!$B$9:$B$23,0))</f>
        <v>136792</v>
      </c>
      <c r="I337" s="218">
        <f>+INDEX(Summary!$E$9:$E$23,MATCH('Property Snapshots'!E337,Summary!$B$9:$B$23,0))</f>
        <v>133963</v>
      </c>
      <c r="J337" s="218">
        <f>+INDEX(Summary!$F$9:$F$23,MATCH('Property Snapshots'!E337,Summary!$B$9:$B$23,0))</f>
        <v>2829</v>
      </c>
      <c r="K337" s="217">
        <f>+I337/H337</f>
        <v>0.97931896602140478</v>
      </c>
      <c r="L337" s="217"/>
      <c r="S337" s="216" t="str">
        <f>IFERROR(IF(T337="","",INDEX('Tenant Analysis (Sortable)'!$B$7:$B$144,MATCH('Property Snapshots'!$U337,'Tenant Analysis (Sortable)'!$D$7:$D$144,0))),"CHECK")</f>
        <v>Pavilion</v>
      </c>
      <c r="T337" s="215" t="str">
        <f>IFERROR(IF(U337="","",INDEX('Tenant Analysis (Sortable)'!$C$7:$C$144,MATCH('Property Snapshots'!$U337,'Tenant Analysis (Sortable)'!$D$7:$D$144,0))),"CHECK")</f>
        <v>Merchandise</v>
      </c>
      <c r="U337" s="322" t="str" cm="1">
        <f t="array" ref="U337:U353">+_xlfn._xlws.FILTER('Tenant Analysis (Sortable)'!$D$7:$D$144,'Tenant Analysis (Sortable)'!$B$7:$B$144='Property Snapshots'!E337)</f>
        <v>Young J. Kim    dba Price Save Mart (t0041875)</v>
      </c>
      <c r="V337" s="323">
        <f>IF(U337="","",+VLOOKUP($U337,'Tenant Analysis (Sortable)'!$D$7:$O$144,V$1,FALSE))</f>
        <v>0</v>
      </c>
      <c r="W337" s="323">
        <f>IF(V337="","",+VLOOKUP($U337,'Tenant Analysis (Sortable)'!$D$7:$O$144,W$1,FALSE))</f>
        <v>1006697.63</v>
      </c>
      <c r="X337" s="323">
        <f>IF(W337="","",+VLOOKUP($U337,'Tenant Analysis (Sortable)'!$D$7:$O$144,X$1,FALSE))</f>
        <v>880237.79999999993</v>
      </c>
      <c r="Y337" s="323">
        <f>IF(X337="","",+VLOOKUP($U337,'Tenant Analysis (Sortable)'!$D$7:$O$144,Y$1,FALSE))</f>
        <v>1074118.3199999998</v>
      </c>
      <c r="Z337" s="323">
        <f>IF(Y337="","",+VLOOKUP($U337,'Tenant Analysis (Sortable)'!$D$7:$O$144,Z$1,FALSE))</f>
        <v>339004</v>
      </c>
      <c r="AA337" s="324">
        <f>IF(Y337="","",+VLOOKUP($U337,'Tenant Analysis (Sortable)'!$D$7:$O$144,AA$1,FALSE))</f>
        <v>0.22025925267013063</v>
      </c>
      <c r="AB337" s="323">
        <f>IF(AA337="","",+VLOOKUP($U337,'Tenant Analysis (Sortable)'!$D$7:$O$144,AB$1,FALSE))</f>
        <v>13</v>
      </c>
      <c r="AD337" s="323">
        <f>IF($AB337="","",+VLOOKUP($U337,'Tenant Analysis (Sortable)'!$D$7:$O$144,AD$1,FALSE))</f>
        <v>228425.61</v>
      </c>
      <c r="AE337" s="323">
        <f>IF($AB337="","",+VLOOKUP($U337,'Tenant Analysis (Sortable)'!$D$7:$O$144,AE$1,FALSE))</f>
        <v>339004</v>
      </c>
      <c r="AF337" s="324">
        <f>IF(AE337="","",+VLOOKUP($U337,'Tenant Analysis (Sortable)'!$D$7:$O$144,AF$1,FALSE))</f>
        <v>0.48408928403430779</v>
      </c>
      <c r="AG337" s="323">
        <f>+IF(AF337="","",+VLOOKUP($U337,'Tenant Analysis (Sortable)'!$D$7:$P$144,AG$1,FALSE))</f>
        <v>9</v>
      </c>
    </row>
    <row r="338" spans="1:33" ht="16">
      <c r="A338" s="245"/>
      <c r="B338" s="244"/>
      <c r="D338" s="219" t="s">
        <v>764</v>
      </c>
      <c r="E338" s="219" t="s">
        <v>817</v>
      </c>
      <c r="H338" s="355"/>
      <c r="I338" s="218"/>
      <c r="J338" s="214"/>
      <c r="K338" s="217"/>
      <c r="L338" s="217"/>
      <c r="S338" s="216" t="str">
        <f>IFERROR(IF(T338="","",INDEX('Tenant Analysis (Sortable)'!$B$7:$B$144,MATCH('Property Snapshots'!$U338,'Tenant Analysis (Sortable)'!$D$7:$D$144,0))),"CHECK")</f>
        <v>Pavilion</v>
      </c>
      <c r="T338" s="215" t="str">
        <f>IFERROR(IF(U338="","",INDEX('Tenant Analysis (Sortable)'!$C$7:$C$144,MATCH('Property Snapshots'!$U338,'Tenant Analysis (Sortable)'!$D$7:$D$144,0))),"CHECK")</f>
        <v>Merchandise</v>
      </c>
      <c r="U338" s="322" t="str">
        <v>Christopher Hancock and Catina Hancock dba Crossfit Purged (t0041876)</v>
      </c>
      <c r="V338" s="323">
        <f>IF(U338="","",+VLOOKUP($U338,'Tenant Analysis (Sortable)'!$D$7:$O$144,V$1,FALSE))</f>
        <v>0</v>
      </c>
      <c r="W338" s="323">
        <f>IF(V338="","",+VLOOKUP($U338,'Tenant Analysis (Sortable)'!$D$7:$O$144,W$1,FALSE))</f>
        <v>73112</v>
      </c>
      <c r="X338" s="323">
        <f>IF(W338="","",+VLOOKUP($U338,'Tenant Analysis (Sortable)'!$D$7:$O$144,X$1,FALSE))</f>
        <v>75800</v>
      </c>
      <c r="Y338" s="323">
        <f>IF(X338="","",+VLOOKUP($U338,'Tenant Analysis (Sortable)'!$D$7:$O$144,Y$1,FALSE))</f>
        <v>65500</v>
      </c>
      <c r="Z338" s="323">
        <f>IF(Y338="","",+VLOOKUP($U338,'Tenant Analysis (Sortable)'!$D$7:$O$144,Z$1,FALSE))</f>
        <v>20500</v>
      </c>
      <c r="AA338" s="324">
        <f>IF(Y338="","",+VLOOKUP($U338,'Tenant Analysis (Sortable)'!$D$7:$O$144,AA$1,FALSE))</f>
        <v>-0.13588390501319261</v>
      </c>
      <c r="AB338" s="323">
        <f>IF(AA338="","",+VLOOKUP($U338,'Tenant Analysis (Sortable)'!$D$7:$O$144,AB$1,FALSE))</f>
        <v>10</v>
      </c>
      <c r="AD338" s="323">
        <f>IF($AB338="","",+VLOOKUP($U338,'Tenant Analysis (Sortable)'!$D$7:$O$144,AD$1,FALSE))</f>
        <v>18700</v>
      </c>
      <c r="AE338" s="323">
        <f>IF($AB338="","",+VLOOKUP($U338,'Tenant Analysis (Sortable)'!$D$7:$O$144,AE$1,FALSE))</f>
        <v>20500</v>
      </c>
      <c r="AF338" s="324">
        <f>IF(AE338="","",+VLOOKUP($U338,'Tenant Analysis (Sortable)'!$D$7:$O$144,AF$1,FALSE))</f>
        <v>9.6256684491978606E-2</v>
      </c>
      <c r="AG338" s="323">
        <f>+IF(AF338="","",+VLOOKUP($U338,'Tenant Analysis (Sortable)'!$D$7:$P$144,AG$1,FALSE))</f>
        <v>6</v>
      </c>
    </row>
    <row r="339" spans="1:33" ht="16">
      <c r="A339" s="245"/>
      <c r="B339" s="244"/>
      <c r="D339" s="219" t="s">
        <v>763</v>
      </c>
      <c r="E339" s="219" t="s">
        <v>838</v>
      </c>
      <c r="H339" s="355"/>
      <c r="I339" s="218"/>
      <c r="J339" s="214"/>
      <c r="K339" s="217"/>
      <c r="L339" s="217"/>
      <c r="S339" s="216" t="str">
        <f>IFERROR(IF(T339="","",INDEX('Tenant Analysis (Sortable)'!$B$7:$B$144,MATCH('Property Snapshots'!$U339,'Tenant Analysis (Sortable)'!$D$7:$D$144,0))),"CHECK")</f>
        <v>Pavilion</v>
      </c>
      <c r="T339" s="215" t="str">
        <f>IFERROR(IF(U339="","",INDEX('Tenant Analysis (Sortable)'!$C$7:$C$144,MATCH('Property Snapshots'!$U339,'Tenant Analysis (Sortable)'!$D$7:$D$144,0))),"CHECK")</f>
        <v>Merchandise</v>
      </c>
      <c r="U339" s="322" t="str">
        <v>Southwest Indian Arts &amp; Supplies, Inc. (t0041877)</v>
      </c>
      <c r="V339" s="323">
        <f>IF(U339="","",+VLOOKUP($U339,'Tenant Analysis (Sortable)'!$D$7:$O$144,V$1,FALSE))</f>
        <v>0</v>
      </c>
      <c r="W339" s="323">
        <f>IF(V339="","",+VLOOKUP($U339,'Tenant Analysis (Sortable)'!$D$7:$O$144,W$1,FALSE))</f>
        <v>1230854.94</v>
      </c>
      <c r="X339" s="323">
        <f>IF(W339="","",+VLOOKUP($U339,'Tenant Analysis (Sortable)'!$D$7:$O$144,X$1,FALSE))</f>
        <v>1255893.0499999998</v>
      </c>
      <c r="Y339" s="323">
        <f>IF(X339="","",+VLOOKUP($U339,'Tenant Analysis (Sortable)'!$D$7:$O$144,Y$1,FALSE))</f>
        <v>1304789.19</v>
      </c>
      <c r="Z339" s="323">
        <f>IF(Y339="","",+VLOOKUP($U339,'Tenant Analysis (Sortable)'!$D$7:$O$144,Z$1,FALSE))</f>
        <v>517334.95999999996</v>
      </c>
      <c r="AA339" s="324">
        <f>IF(Y339="","",+VLOOKUP($U339,'Tenant Analysis (Sortable)'!$D$7:$O$144,AA$1,FALSE))</f>
        <v>3.8933362996156511E-2</v>
      </c>
      <c r="AB339" s="323">
        <f>IF(AA339="","",+VLOOKUP($U339,'Tenant Analysis (Sortable)'!$D$7:$O$144,AB$1,FALSE))</f>
        <v>11</v>
      </c>
      <c r="AD339" s="323">
        <f>IF($AB339="","",+VLOOKUP($U339,'Tenant Analysis (Sortable)'!$D$7:$O$144,AD$1,FALSE))</f>
        <v>243070.16999999998</v>
      </c>
      <c r="AE339" s="323">
        <f>IF($AB339="","",+VLOOKUP($U339,'Tenant Analysis (Sortable)'!$D$7:$O$144,AE$1,FALSE))</f>
        <v>367957</v>
      </c>
      <c r="AF339" s="324">
        <f>IF(AE339="","",+VLOOKUP($U339,'Tenant Analysis (Sortable)'!$D$7:$O$144,AF$1,FALSE))</f>
        <v>0.51378920745396284</v>
      </c>
      <c r="AG339" s="323">
        <f>+IF(AF339="","",+VLOOKUP($U339,'Tenant Analysis (Sortable)'!$D$7:$P$144,AG$1,FALSE))</f>
        <v>10</v>
      </c>
    </row>
    <row r="340" spans="1:33" ht="16">
      <c r="A340" s="245"/>
      <c r="B340" s="244"/>
      <c r="D340" s="212"/>
      <c r="E340" s="212"/>
      <c r="F340" s="356"/>
      <c r="G340" s="356"/>
      <c r="H340" s="357"/>
      <c r="I340" s="211"/>
      <c r="J340" s="182"/>
      <c r="K340" s="210"/>
      <c r="L340" s="209"/>
      <c r="M340" s="182"/>
      <c r="S340" s="216" t="str">
        <f>IFERROR(IF(T340="","",INDEX('Tenant Analysis (Sortable)'!$B$7:$B$144,MATCH('Property Snapshots'!$U340,'Tenant Analysis (Sortable)'!$D$7:$D$144,0))),"CHECK")</f>
        <v>Pavilion</v>
      </c>
      <c r="T340" s="215" t="str">
        <f>IFERROR(IF(U340="","",INDEX('Tenant Analysis (Sortable)'!$C$7:$C$144,MATCH('Property Snapshots'!$U340,'Tenant Analysis (Sortable)'!$D$7:$D$144,0))),"CHECK")</f>
        <v>Merchandise</v>
      </c>
      <c r="U340" s="322" t="str">
        <v>Dunn-Edwards Corporation (t0041879)</v>
      </c>
      <c r="V340" s="323">
        <f>IF(U340="","",+VLOOKUP($U340,'Tenant Analysis (Sortable)'!$D$7:$O$144,V$1,FALSE))</f>
        <v>0</v>
      </c>
      <c r="W340" s="323">
        <f>IF(V340="","",+VLOOKUP($U340,'Tenant Analysis (Sortable)'!$D$7:$O$144,W$1,FALSE))</f>
        <v>3776328.0500000003</v>
      </c>
      <c r="X340" s="323">
        <f>IF(W340="","",+VLOOKUP($U340,'Tenant Analysis (Sortable)'!$D$7:$O$144,X$1,FALSE))</f>
        <v>3369095.4999999995</v>
      </c>
      <c r="Y340" s="323">
        <f>IF(X340="","",+VLOOKUP($U340,'Tenant Analysis (Sortable)'!$D$7:$O$144,Y$1,FALSE))</f>
        <v>3937457.18</v>
      </c>
      <c r="Z340" s="323">
        <f>IF(Y340="","",+VLOOKUP($U340,'Tenant Analysis (Sortable)'!$D$7:$O$144,Z$1,FALSE))</f>
        <v>824046.2</v>
      </c>
      <c r="AA340" s="324">
        <f>IF(Y340="","",+VLOOKUP($U340,'Tenant Analysis (Sortable)'!$D$7:$O$144,AA$1,FALSE))</f>
        <v>0.16869859581006258</v>
      </c>
      <c r="AB340" s="323">
        <f>IF(AA340="","",+VLOOKUP($U340,'Tenant Analysis (Sortable)'!$D$7:$O$144,AB$1,FALSE))</f>
        <v>12</v>
      </c>
      <c r="AD340" s="323">
        <f>IF($AB340="","",+VLOOKUP($U340,'Tenant Analysis (Sortable)'!$D$7:$O$144,AD$1,FALSE))</f>
        <v>859876.78</v>
      </c>
      <c r="AE340" s="323">
        <f>IF($AB340="","",+VLOOKUP($U340,'Tenant Analysis (Sortable)'!$D$7:$O$144,AE$1,FALSE))</f>
        <v>824046.2</v>
      </c>
      <c r="AF340" s="324">
        <f>IF(AE340="","",+VLOOKUP($U340,'Tenant Analysis (Sortable)'!$D$7:$O$144,AF$1,FALSE))</f>
        <v>-4.1669435474231638E-2</v>
      </c>
      <c r="AG340" s="323">
        <f>+IF(AF340="","",+VLOOKUP($U340,'Tenant Analysis (Sortable)'!$D$7:$P$144,AG$1,FALSE))</f>
        <v>4</v>
      </c>
    </row>
    <row r="341" spans="1:33">
      <c r="A341" s="245"/>
      <c r="B341" s="244"/>
      <c r="C341" s="208"/>
      <c r="D341" s="207" t="s">
        <v>762</v>
      </c>
      <c r="E341" s="228"/>
      <c r="F341" s="358"/>
      <c r="G341" s="358"/>
      <c r="H341" s="359"/>
      <c r="I341" s="228"/>
      <c r="J341" s="228"/>
      <c r="K341" s="228"/>
      <c r="L341" s="207"/>
      <c r="M341" s="207"/>
      <c r="S341" s="216" t="str">
        <f>IFERROR(IF(T341="","",INDEX('Tenant Analysis (Sortable)'!$B$7:$B$144,MATCH('Property Snapshots'!$U341,'Tenant Analysis (Sortable)'!$D$7:$D$144,0))),"CHECK")</f>
        <v>Pavilion</v>
      </c>
      <c r="T341" s="215" t="str">
        <f>IFERROR(IF(U341="","",INDEX('Tenant Analysis (Sortable)'!$C$7:$C$144,MATCH('Property Snapshots'!$U341,'Tenant Analysis (Sortable)'!$D$7:$D$144,0))),"CHECK")</f>
        <v>Merchandise</v>
      </c>
      <c r="U341" s="322" t="str">
        <v>Four J's Family Food, Inc. dba North Park Produce (t0041880)</v>
      </c>
      <c r="V341" s="323">
        <f>IF(U341="","",+VLOOKUP($U341,'Tenant Analysis (Sortable)'!$D$7:$O$144,V$1,FALSE))</f>
        <v>0</v>
      </c>
      <c r="W341" s="323">
        <f>IF(V341="","",+VLOOKUP($U341,'Tenant Analysis (Sortable)'!$D$7:$O$144,W$1,FALSE))</f>
        <v>3175880.24</v>
      </c>
      <c r="X341" s="323">
        <f>IF(W341="","",+VLOOKUP($U341,'Tenant Analysis (Sortable)'!$D$7:$O$144,X$1,FALSE))</f>
        <v>3012204.7299999995</v>
      </c>
      <c r="Y341" s="323">
        <f>IF(X341="","",+VLOOKUP($U341,'Tenant Analysis (Sortable)'!$D$7:$O$144,Y$1,FALSE))</f>
        <v>3760077.06</v>
      </c>
      <c r="Z341" s="323">
        <f>IF(Y341="","",+VLOOKUP($U341,'Tenant Analysis (Sortable)'!$D$7:$O$144,Z$1,FALSE))</f>
        <v>962781.14</v>
      </c>
      <c r="AA341" s="324">
        <f>IF(Y341="","",+VLOOKUP($U341,'Tenant Analysis (Sortable)'!$D$7:$O$144,AA$1,FALSE))</f>
        <v>0.24828071032210372</v>
      </c>
      <c r="AB341" s="323">
        <f>IF(AA341="","",+VLOOKUP($U341,'Tenant Analysis (Sortable)'!$D$7:$O$144,AB$1,FALSE))</f>
        <v>14</v>
      </c>
      <c r="AD341" s="323">
        <f>IF($AB341="","",+VLOOKUP($U341,'Tenant Analysis (Sortable)'!$D$7:$O$144,AD$1,FALSE))</f>
        <v>930494.9</v>
      </c>
      <c r="AE341" s="323">
        <f>IF($AB341="","",+VLOOKUP($U341,'Tenant Analysis (Sortable)'!$D$7:$O$144,AE$1,FALSE))</f>
        <v>962781.14</v>
      </c>
      <c r="AF341" s="324">
        <f>IF(AE341="","",+VLOOKUP($U341,'Tenant Analysis (Sortable)'!$D$7:$O$144,AF$1,FALSE))</f>
        <v>3.4697922578619173E-2</v>
      </c>
      <c r="AG341" s="323">
        <f>+IF(AF341="","",+VLOOKUP($U341,'Tenant Analysis (Sortable)'!$D$7:$P$144,AG$1,FALSE))</f>
        <v>5</v>
      </c>
    </row>
    <row r="342" spans="1:33" ht="16">
      <c r="A342" s="245"/>
      <c r="B342" s="244"/>
      <c r="D342" s="205"/>
      <c r="E342" s="205"/>
      <c r="F342" s="360">
        <f>+$AD$4</f>
        <v>2020</v>
      </c>
      <c r="G342" s="360">
        <f>+$AE$4</f>
        <v>2021</v>
      </c>
      <c r="H342" s="353" t="s">
        <v>727</v>
      </c>
      <c r="I342" s="204"/>
      <c r="J342" s="220"/>
      <c r="K342" s="204"/>
      <c r="L342" s="204"/>
      <c r="M342" s="204"/>
      <c r="S342" s="216" t="str">
        <f>IFERROR(IF(T342="","",INDEX('Tenant Analysis (Sortable)'!$B$7:$B$144,MATCH('Property Snapshots'!$U342,'Tenant Analysis (Sortable)'!$D$7:$D$144,0))),"CHECK")</f>
        <v>Pavilion</v>
      </c>
      <c r="T342" s="215" t="str">
        <f>IFERROR(IF(U342="","",INDEX('Tenant Analysis (Sortable)'!$C$7:$C$144,MATCH('Property Snapshots'!$U342,'Tenant Analysis (Sortable)'!$D$7:$D$144,0))),"CHECK")</f>
        <v>Restaurant</v>
      </c>
      <c r="U342" s="322" t="str">
        <v>Sun Hing Buffet (t0041881)</v>
      </c>
      <c r="V342" s="323">
        <f>IF(U342="","",+VLOOKUP($U342,'Tenant Analysis (Sortable)'!$D$7:$O$144,V$1,FALSE))</f>
        <v>0</v>
      </c>
      <c r="W342" s="323">
        <f>IF(V342="","",+VLOOKUP($U342,'Tenant Analysis (Sortable)'!$D$7:$O$144,W$1,FALSE))</f>
        <v>1171385</v>
      </c>
      <c r="X342" s="323">
        <f>IF(W342="","",+VLOOKUP($U342,'Tenant Analysis (Sortable)'!$D$7:$O$144,X$1,FALSE))</f>
        <v>1157533</v>
      </c>
      <c r="Y342" s="323">
        <f>IF(X342="","",+VLOOKUP($U342,'Tenant Analysis (Sortable)'!$D$7:$O$144,Y$1,FALSE))</f>
        <v>265292</v>
      </c>
      <c r="Z342" s="323">
        <f>IF(Y342="","",+VLOOKUP($U342,'Tenant Analysis (Sortable)'!$D$7:$O$144,Z$1,FALSE))</f>
        <v>0</v>
      </c>
      <c r="AA342" s="324">
        <f>IF(Y342="","",+VLOOKUP($U342,'Tenant Analysis (Sortable)'!$D$7:$O$144,AA$1,FALSE))</f>
        <v>-0.77081258158514698</v>
      </c>
      <c r="AB342" s="323">
        <f>IF(AA342="","",+VLOOKUP($U342,'Tenant Analysis (Sortable)'!$D$7:$O$144,AB$1,FALSE))</f>
        <v>2</v>
      </c>
      <c r="AD342" s="323">
        <f>IF($AB342="","",+VLOOKUP($U342,'Tenant Analysis (Sortable)'!$D$7:$O$144,AD$1,FALSE))</f>
        <v>211741</v>
      </c>
      <c r="AE342" s="323">
        <f>IF($AB342="","",+VLOOKUP($U342,'Tenant Analysis (Sortable)'!$D$7:$O$144,AE$1,FALSE))</f>
        <v>0</v>
      </c>
      <c r="AF342" s="324">
        <f>IF(AE342="","",+VLOOKUP($U342,'Tenant Analysis (Sortable)'!$D$7:$O$144,AF$1,FALSE))</f>
        <v>99</v>
      </c>
      <c r="AG342" s="323">
        <f>+IF(AF342="","",+VLOOKUP($U342,'Tenant Analysis (Sortable)'!$D$7:$P$144,AG$1,FALSE))</f>
        <v>0</v>
      </c>
    </row>
    <row r="343" spans="1:33" ht="16">
      <c r="A343" s="245"/>
      <c r="B343" s="244"/>
      <c r="D343" s="221"/>
      <c r="E343" s="221"/>
      <c r="F343" s="352" t="str">
        <f>+$AD$5</f>
        <v>Q1</v>
      </c>
      <c r="G343" s="352" t="str">
        <f>+$AE$5</f>
        <v>Q1</v>
      </c>
      <c r="H343" s="353" t="s">
        <v>733</v>
      </c>
      <c r="I343" s="220"/>
      <c r="J343" s="202" t="s">
        <v>796</v>
      </c>
      <c r="K343" s="220"/>
      <c r="L343" s="220"/>
      <c r="M343" s="220"/>
      <c r="S343" s="216" t="str">
        <f>IFERROR(IF(T343="","",INDEX('Tenant Analysis (Sortable)'!$B$7:$B$144,MATCH('Property Snapshots'!$U343,'Tenant Analysis (Sortable)'!$D$7:$D$144,0))),"CHECK")</f>
        <v>Pavilion</v>
      </c>
      <c r="T343" s="215" t="str">
        <f>IFERROR(IF(U343="","",INDEX('Tenant Analysis (Sortable)'!$C$7:$C$144,MATCH('Property Snapshots'!$U343,'Tenant Analysis (Sortable)'!$D$7:$D$144,0))),"CHECK")</f>
        <v>Merchandise</v>
      </c>
      <c r="U343" s="322" t="str">
        <v>Friar Tux Shops, Inc (t0041882)</v>
      </c>
      <c r="V343" s="323">
        <f>IF(U343="","",+VLOOKUP($U343,'Tenant Analysis (Sortable)'!$D$7:$O$144,V$1,FALSE))</f>
        <v>0</v>
      </c>
      <c r="W343" s="323">
        <f>IF(V343="","",+VLOOKUP($U343,'Tenant Analysis (Sortable)'!$D$7:$O$144,W$1,FALSE))</f>
        <v>462077</v>
      </c>
      <c r="X343" s="323">
        <f>IF(W343="","",+VLOOKUP($U343,'Tenant Analysis (Sortable)'!$D$7:$O$144,X$1,FALSE))</f>
        <v>430234</v>
      </c>
      <c r="Y343" s="323">
        <f>IF(X343="","",+VLOOKUP($U343,'Tenant Analysis (Sortable)'!$D$7:$O$144,Y$1,FALSE))</f>
        <v>203406</v>
      </c>
      <c r="Z343" s="323">
        <f>IF(Y343="","",+VLOOKUP($U343,'Tenant Analysis (Sortable)'!$D$7:$O$144,Z$1,FALSE))</f>
        <v>44775</v>
      </c>
      <c r="AA343" s="324">
        <f>IF(Y343="","",+VLOOKUP($U343,'Tenant Analysis (Sortable)'!$D$7:$O$144,AA$1,FALSE))</f>
        <v>-0.52722007093814061</v>
      </c>
      <c r="AB343" s="323">
        <f>IF(AA343="","",+VLOOKUP($U343,'Tenant Analysis (Sortable)'!$D$7:$O$144,AB$1,FALSE))</f>
        <v>3</v>
      </c>
      <c r="AD343" s="323">
        <f>IF($AB343="","",+VLOOKUP($U343,'Tenant Analysis (Sortable)'!$D$7:$O$144,AD$1,FALSE))</f>
        <v>53292</v>
      </c>
      <c r="AE343" s="323">
        <f>IF($AB343="","",+VLOOKUP($U343,'Tenant Analysis (Sortable)'!$D$7:$O$144,AE$1,FALSE))</f>
        <v>44775</v>
      </c>
      <c r="AF343" s="324">
        <f>IF(AE343="","",+VLOOKUP($U343,'Tenant Analysis (Sortable)'!$D$7:$O$144,AF$1,FALSE))</f>
        <v>-0.15981760864670119</v>
      </c>
      <c r="AG343" s="323">
        <f>+IF(AF343="","",+VLOOKUP($U343,'Tenant Analysis (Sortable)'!$D$7:$P$144,AG$1,FALSE))</f>
        <v>2</v>
      </c>
    </row>
    <row r="344" spans="1:33">
      <c r="A344" s="245" t="str">
        <f>+E337</f>
        <v>PAVILION</v>
      </c>
      <c r="B344" s="244"/>
      <c r="D344" s="215" t="s">
        <v>197</v>
      </c>
      <c r="F344" s="362">
        <f t="shared" ref="F344:G346" si="73">SUMIFS(AD$7:AD$486,$T$7:$T$486,$D344,$S$7:$S$486,$A344)</f>
        <v>2481956.14</v>
      </c>
      <c r="G344" s="362">
        <f t="shared" si="73"/>
        <v>2733493.7399999998</v>
      </c>
      <c r="H344" s="363">
        <f t="shared" ref="H344" si="74">IFERROR(IF(G344=0,0,(G344-F344)/F344),0)</f>
        <v>0.10134651291621923</v>
      </c>
      <c r="I344" s="211"/>
      <c r="J344" s="402" t="s">
        <v>886</v>
      </c>
      <c r="K344" s="401"/>
      <c r="L344" s="401"/>
      <c r="M344" s="401"/>
      <c r="S344" s="216" t="str">
        <f>IFERROR(IF(T344="","",INDEX('Tenant Analysis (Sortable)'!$B$7:$B$144,MATCH('Property Snapshots'!$U344,'Tenant Analysis (Sortable)'!$D$7:$D$144,0))),"CHECK")</f>
        <v>Pavilion</v>
      </c>
      <c r="T344" s="215" t="str">
        <f>IFERROR(IF(U344="","",INDEX('Tenant Analysis (Sortable)'!$C$7:$C$144,MATCH('Property Snapshots'!$U344,'Tenant Analysis (Sortable)'!$D$7:$D$144,0))),"CHECK")</f>
        <v>Merchandise</v>
      </c>
      <c r="U344" s="322" t="str">
        <v>zSubway Real Eastate Corp dba Subway (t0041889)</v>
      </c>
      <c r="V344" s="323" t="str">
        <f>IF(U344="","",+VLOOKUP($U344,'Tenant Analysis (Sortable)'!$D$7:$O$144,V$1,FALSE))</f>
        <v>Out</v>
      </c>
      <c r="W344" s="323">
        <f>IF(V344="","",+VLOOKUP($U344,'Tenant Analysis (Sortable)'!$D$7:$O$144,W$1,FALSE))</f>
        <v>411000</v>
      </c>
      <c r="X344" s="323">
        <f>IF(W344="","",+VLOOKUP($U344,'Tenant Analysis (Sortable)'!$D$7:$O$144,X$1,FALSE))</f>
        <v>390000</v>
      </c>
      <c r="Y344" s="323">
        <f>IF(X344="","",+VLOOKUP($U344,'Tenant Analysis (Sortable)'!$D$7:$O$144,Y$1,FALSE))</f>
        <v>0</v>
      </c>
      <c r="Z344" s="323">
        <f>IF(Y344="","",+VLOOKUP($U344,'Tenant Analysis (Sortable)'!$D$7:$O$144,Z$1,FALSE))</f>
        <v>0</v>
      </c>
      <c r="AA344" s="324">
        <f>IF(Y344="","",+VLOOKUP($U344,'Tenant Analysis (Sortable)'!$D$7:$O$144,AA$1,FALSE))</f>
        <v>99</v>
      </c>
      <c r="AB344" s="323">
        <f>IF(AA344="","",+VLOOKUP($U344,'Tenant Analysis (Sortable)'!$D$7:$O$144,AB$1,FALSE))</f>
        <v>0</v>
      </c>
      <c r="AD344" s="323">
        <f>IF($AB344="","",+VLOOKUP($U344,'Tenant Analysis (Sortable)'!$D$7:$O$144,AD$1,FALSE))</f>
        <v>0</v>
      </c>
      <c r="AE344" s="323">
        <f>IF($AB344="","",+VLOOKUP($U344,'Tenant Analysis (Sortable)'!$D$7:$O$144,AE$1,FALSE))</f>
        <v>0</v>
      </c>
      <c r="AF344" s="324">
        <f>IF(AE344="","",+VLOOKUP($U344,'Tenant Analysis (Sortable)'!$D$7:$O$144,AF$1,FALSE))</f>
        <v>99</v>
      </c>
      <c r="AG344" s="323">
        <f>+IF(AF344="","",+VLOOKUP($U344,'Tenant Analysis (Sortable)'!$D$7:$P$144,AG$1,FALSE))</f>
        <v>0</v>
      </c>
    </row>
    <row r="345" spans="1:33">
      <c r="A345" s="245" t="str">
        <f>+A344</f>
        <v>PAVILION</v>
      </c>
      <c r="B345" s="244"/>
      <c r="D345" s="181" t="s">
        <v>186</v>
      </c>
      <c r="F345" s="362">
        <f t="shared" si="73"/>
        <v>211741</v>
      </c>
      <c r="G345" s="362">
        <f t="shared" si="73"/>
        <v>0</v>
      </c>
      <c r="H345" s="363">
        <f t="shared" ref="H345:H346" si="75">IFERROR(IF(G345=0,0,(G345-F345)/F345),0)</f>
        <v>0</v>
      </c>
      <c r="I345" s="211"/>
      <c r="J345" s="401"/>
      <c r="K345" s="401"/>
      <c r="L345" s="401"/>
      <c r="M345" s="401"/>
      <c r="S345" s="216" t="str">
        <f>IFERROR(IF(T345="","",INDEX('Tenant Analysis (Sortable)'!$B$7:$B$144,MATCH('Property Snapshots'!$U345,'Tenant Analysis (Sortable)'!$D$7:$D$144,0))),"CHECK")</f>
        <v>Pavilion</v>
      </c>
      <c r="T345" s="215" t="str">
        <f>IFERROR(IF(U345="","",INDEX('Tenant Analysis (Sortable)'!$C$7:$C$144,MATCH('Property Snapshots'!$U345,'Tenant Analysis (Sortable)'!$D$7:$D$144,0))),"CHECK")</f>
        <v>Merchandise</v>
      </c>
      <c r="U345" s="322" t="str">
        <v>Maria Soto dba Bridal Showcase (t0041893)</v>
      </c>
      <c r="V345" s="323">
        <f>IF(U345="","",+VLOOKUP($U345,'Tenant Analysis (Sortable)'!$D$7:$O$144,V$1,FALSE))</f>
        <v>0</v>
      </c>
      <c r="W345" s="323">
        <f>IF(V345="","",+VLOOKUP($U345,'Tenant Analysis (Sortable)'!$D$7:$O$144,W$1,FALSE))</f>
        <v>190084.77</v>
      </c>
      <c r="X345" s="323">
        <f>IF(W345="","",+VLOOKUP($U345,'Tenant Analysis (Sortable)'!$D$7:$O$144,X$1,FALSE))</f>
        <v>255804.47</v>
      </c>
      <c r="Y345" s="323">
        <f>IF(X345="","",+VLOOKUP($U345,'Tenant Analysis (Sortable)'!$D$7:$O$144,Y$1,FALSE))</f>
        <v>211502.09999999998</v>
      </c>
      <c r="Z345" s="323">
        <f>IF(Y345="","",+VLOOKUP($U345,'Tenant Analysis (Sortable)'!$D$7:$O$144,Z$1,FALSE))</f>
        <v>90661.9</v>
      </c>
      <c r="AA345" s="324">
        <f>IF(Y345="","",+VLOOKUP($U345,'Tenant Analysis (Sortable)'!$D$7:$O$144,AA$1,FALSE))</f>
        <v>-0.17318841222751122</v>
      </c>
      <c r="AB345" s="323">
        <f>IF(AA345="","",+VLOOKUP($U345,'Tenant Analysis (Sortable)'!$D$7:$O$144,AB$1,FALSE))</f>
        <v>9</v>
      </c>
      <c r="AD345" s="323">
        <f>IF($AB345="","",+VLOOKUP($U345,'Tenant Analysis (Sortable)'!$D$7:$O$144,AD$1,FALSE))</f>
        <v>82617.350000000006</v>
      </c>
      <c r="AE345" s="323">
        <f>IF($AB345="","",+VLOOKUP($U345,'Tenant Analysis (Sortable)'!$D$7:$O$144,AE$1,FALSE))</f>
        <v>90661.9</v>
      </c>
      <c r="AF345" s="324">
        <f>IF(AE345="","",+VLOOKUP($U345,'Tenant Analysis (Sortable)'!$D$7:$O$144,AF$1,FALSE))</f>
        <v>9.7371193823089064E-2</v>
      </c>
      <c r="AG345" s="323">
        <f>+IF(AF345="","",+VLOOKUP($U345,'Tenant Analysis (Sortable)'!$D$7:$P$144,AG$1,FALSE))</f>
        <v>7</v>
      </c>
    </row>
    <row r="346" spans="1:33">
      <c r="A346" s="245" t="str">
        <f>+A345</f>
        <v>PAVILION</v>
      </c>
      <c r="B346" s="244"/>
      <c r="D346" s="181" t="s">
        <v>189</v>
      </c>
      <c r="F346" s="362">
        <f t="shared" si="73"/>
        <v>317325.28999999998</v>
      </c>
      <c r="G346" s="362">
        <f t="shared" si="73"/>
        <v>254795.18999999997</v>
      </c>
      <c r="H346" s="363">
        <f t="shared" si="75"/>
        <v>-0.19705362910091412</v>
      </c>
      <c r="I346" s="211"/>
      <c r="J346" s="401"/>
      <c r="K346" s="401"/>
      <c r="L346" s="401"/>
      <c r="M346" s="401"/>
      <c r="S346" s="216" t="str">
        <f>IFERROR(IF(T346="","",INDEX('Tenant Analysis (Sortable)'!$B$7:$B$144,MATCH('Property Snapshots'!$U346,'Tenant Analysis (Sortable)'!$D$7:$D$144,0))),"CHECK")</f>
        <v>Pavilion</v>
      </c>
      <c r="T346" s="215" t="str">
        <f>IFERROR(IF(U346="","",INDEX('Tenant Analysis (Sortable)'!$C$7:$C$144,MATCH('Property Snapshots'!$U346,'Tenant Analysis (Sortable)'!$D$7:$D$144,0))),"CHECK")</f>
        <v>Merchandise</v>
      </c>
      <c r="U346" s="322" t="str">
        <v>David Yocom and Duc M. Hua dba Pixie Nails (t0041894)</v>
      </c>
      <c r="V346" s="323">
        <f>IF(U346="","",+VLOOKUP($U346,'Tenant Analysis (Sortable)'!$D$7:$O$144,V$1,FALSE))</f>
        <v>0</v>
      </c>
      <c r="W346" s="323">
        <f>IF(V346="","",+VLOOKUP($U346,'Tenant Analysis (Sortable)'!$D$7:$O$144,W$1,FALSE))</f>
        <v>125020</v>
      </c>
      <c r="X346" s="323">
        <f>IF(W346="","",+VLOOKUP($U346,'Tenant Analysis (Sortable)'!$D$7:$O$144,X$1,FALSE))</f>
        <v>151764</v>
      </c>
      <c r="Y346" s="323">
        <f>IF(X346="","",+VLOOKUP($U346,'Tenant Analysis (Sortable)'!$D$7:$O$144,Y$1,FALSE))</f>
        <v>74409.459999999992</v>
      </c>
      <c r="Z346" s="323">
        <f>IF(Y346="","",+VLOOKUP($U346,'Tenant Analysis (Sortable)'!$D$7:$O$144,Z$1,FALSE))</f>
        <v>41895.240000000005</v>
      </c>
      <c r="AA346" s="324">
        <f>IF(Y346="","",+VLOOKUP($U346,'Tenant Analysis (Sortable)'!$D$7:$O$144,AA$1,FALSE))</f>
        <v>-0.50970282807516942</v>
      </c>
      <c r="AB346" s="323">
        <f>IF(AA346="","",+VLOOKUP($U346,'Tenant Analysis (Sortable)'!$D$7:$O$144,AB$1,FALSE))</f>
        <v>4</v>
      </c>
      <c r="AD346" s="323">
        <f>IF($AB346="","",+VLOOKUP($U346,'Tenant Analysis (Sortable)'!$D$7:$O$144,AD$1,FALSE))</f>
        <v>13447</v>
      </c>
      <c r="AE346" s="323">
        <f>IF($AB346="","",+VLOOKUP($U346,'Tenant Analysis (Sortable)'!$D$7:$O$144,AE$1,FALSE))</f>
        <v>23829.5</v>
      </c>
      <c r="AF346" s="324">
        <f>IF(AE346="","",+VLOOKUP($U346,'Tenant Analysis (Sortable)'!$D$7:$O$144,AF$1,FALSE))</f>
        <v>0.7721053022979103</v>
      </c>
      <c r="AG346" s="323">
        <f>+IF(AF346="","",+VLOOKUP($U346,'Tenant Analysis (Sortable)'!$D$7:$P$144,AG$1,FALSE))</f>
        <v>11</v>
      </c>
    </row>
    <row r="347" spans="1:33">
      <c r="A347" s="245"/>
      <c r="B347" s="244"/>
      <c r="D347" s="181"/>
      <c r="F347" s="356"/>
      <c r="G347" s="356"/>
      <c r="H347" s="357"/>
      <c r="I347" s="211"/>
      <c r="J347" s="401"/>
      <c r="K347" s="401"/>
      <c r="L347" s="401"/>
      <c r="M347" s="401"/>
      <c r="S347" s="216" t="str">
        <f>IFERROR(IF(T347="","",INDEX('Tenant Analysis (Sortable)'!$B$7:$B$144,MATCH('Property Snapshots'!$U347,'Tenant Analysis (Sortable)'!$D$7:$D$144,0))),"CHECK")</f>
        <v>Pavilion</v>
      </c>
      <c r="T347" s="215" t="str">
        <f>IFERROR(IF(U347="","",INDEX('Tenant Analysis (Sortable)'!$C$7:$C$144,MATCH('Property Snapshots'!$U347,'Tenant Analysis (Sortable)'!$D$7:$D$144,0))),"CHECK")</f>
        <v>Merchandise</v>
      </c>
      <c r="U347" s="322" t="str">
        <v>Frank Ewing and Gary M. Kopren dba Sun on the Run (t0041896)</v>
      </c>
      <c r="V347" s="323">
        <f>IF(U347="","",+VLOOKUP($U347,'Tenant Analysis (Sortable)'!$D$7:$O$144,V$1,FALSE))</f>
        <v>0</v>
      </c>
      <c r="W347" s="323">
        <f>IF(V347="","",+VLOOKUP($U347,'Tenant Analysis (Sortable)'!$D$7:$O$144,W$1,FALSE))</f>
        <v>268879.77</v>
      </c>
      <c r="X347" s="323">
        <f>IF(W347="","",+VLOOKUP($U347,'Tenant Analysis (Sortable)'!$D$7:$O$144,X$1,FALSE))</f>
        <v>278563.75</v>
      </c>
      <c r="Y347" s="323">
        <f>IF(X347="","",+VLOOKUP($U347,'Tenant Analysis (Sortable)'!$D$7:$O$144,Y$1,FALSE))</f>
        <v>176388.39</v>
      </c>
      <c r="Z347" s="323">
        <f>IF(Y347="","",+VLOOKUP($U347,'Tenant Analysis (Sortable)'!$D$7:$O$144,Z$1,FALSE))</f>
        <v>59939</v>
      </c>
      <c r="AA347" s="324">
        <f>IF(Y347="","",+VLOOKUP($U347,'Tenant Analysis (Sortable)'!$D$7:$O$144,AA$1,FALSE))</f>
        <v>-0.36679345392212731</v>
      </c>
      <c r="AB347" s="323">
        <f>IF(AA347="","",+VLOOKUP($U347,'Tenant Analysis (Sortable)'!$D$7:$O$144,AB$1,FALSE))</f>
        <v>7</v>
      </c>
      <c r="AD347" s="323">
        <f>IF($AB347="","",+VLOOKUP($U347,'Tenant Analysis (Sortable)'!$D$7:$O$144,AD$1,FALSE))</f>
        <v>52032.33</v>
      </c>
      <c r="AE347" s="323">
        <f>IF($AB347="","",+VLOOKUP($U347,'Tenant Analysis (Sortable)'!$D$7:$O$144,AE$1,FALSE))</f>
        <v>59939</v>
      </c>
      <c r="AF347" s="324">
        <f>IF(AE347="","",+VLOOKUP($U347,'Tenant Analysis (Sortable)'!$D$7:$O$144,AF$1,FALSE))</f>
        <v>0.15195686989223811</v>
      </c>
      <c r="AG347" s="323">
        <f>+IF(AF347="","",+VLOOKUP($U347,'Tenant Analysis (Sortable)'!$D$7:$P$144,AG$1,FALSE))</f>
        <v>8</v>
      </c>
    </row>
    <row r="348" spans="1:33">
      <c r="A348" s="245"/>
      <c r="B348" s="244"/>
      <c r="D348" s="181"/>
      <c r="F348" s="356"/>
      <c r="G348" s="356"/>
      <c r="H348" s="357"/>
      <c r="I348" s="211"/>
      <c r="J348" s="401"/>
      <c r="K348" s="401"/>
      <c r="L348" s="401"/>
      <c r="M348" s="401"/>
      <c r="S348" s="216" t="str">
        <f>IFERROR(IF(T348="","",INDEX('Tenant Analysis (Sortable)'!$B$7:$B$144,MATCH('Property Snapshots'!$U348,'Tenant Analysis (Sortable)'!$D$7:$D$144,0))),"CHECK")</f>
        <v>Pavilion</v>
      </c>
      <c r="T348" s="215" t="str">
        <f>IFERROR(IF(U348="","",INDEX('Tenant Analysis (Sortable)'!$C$7:$C$144,MATCH('Property Snapshots'!$U348,'Tenant Analysis (Sortable)'!$D$7:$D$144,0))),"CHECK")</f>
        <v>Merchandise</v>
      </c>
      <c r="U348" s="322" t="str">
        <v>Grandview Ventures, LLC dba Altitude Trampoline Park (t0061520)</v>
      </c>
      <c r="V348" s="323">
        <f>IF(U348="","",+VLOOKUP($U348,'Tenant Analysis (Sortable)'!$D$7:$O$144,V$1,FALSE))</f>
        <v>0</v>
      </c>
      <c r="W348" s="323">
        <f>IF(V348="","",+VLOOKUP($U348,'Tenant Analysis (Sortable)'!$D$7:$O$144,W$1,FALSE))</f>
        <v>1595215.13</v>
      </c>
      <c r="X348" s="323">
        <f>IF(W348="","",+VLOOKUP($U348,'Tenant Analysis (Sortable)'!$D$7:$O$144,X$1,FALSE))</f>
        <v>2158305.63</v>
      </c>
      <c r="Y348" s="323">
        <f>IF(X348="","",+VLOOKUP($U348,'Tenant Analysis (Sortable)'!$D$7:$O$144,Y$1,FALSE))</f>
        <v>477930.27</v>
      </c>
      <c r="Z348" s="323">
        <f>IF(Y348="","",+VLOOKUP($U348,'Tenant Analysis (Sortable)'!$D$7:$O$144,Z$1,FALSE))</f>
        <v>0</v>
      </c>
      <c r="AA348" s="324">
        <f>IF(Y348="","",+VLOOKUP($U348,'Tenant Analysis (Sortable)'!$D$7:$O$144,AA$1,FALSE))</f>
        <v>-0.77856228360021462</v>
      </c>
      <c r="AB348" s="323">
        <f>IF(AA348="","",+VLOOKUP($U348,'Tenant Analysis (Sortable)'!$D$7:$O$144,AB$1,FALSE))</f>
        <v>1</v>
      </c>
      <c r="AD348" s="323">
        <f>IF($AB348="","",+VLOOKUP($U348,'Tenant Analysis (Sortable)'!$D$7:$O$144,AD$1,FALSE))</f>
        <v>0</v>
      </c>
      <c r="AE348" s="323">
        <f>IF($AB348="","",+VLOOKUP($U348,'Tenant Analysis (Sortable)'!$D$7:$O$144,AE$1,FALSE))</f>
        <v>0</v>
      </c>
      <c r="AF348" s="324">
        <f>IF(AE348="","",+VLOOKUP($U348,'Tenant Analysis (Sortable)'!$D$7:$O$144,AF$1,FALSE))</f>
        <v>99</v>
      </c>
      <c r="AG348" s="323">
        <f>+IF(AF348="","",+VLOOKUP($U348,'Tenant Analysis (Sortable)'!$D$7:$P$144,AG$1,FALSE))</f>
        <v>0</v>
      </c>
    </row>
    <row r="349" spans="1:33">
      <c r="A349" s="245"/>
      <c r="B349" s="244"/>
      <c r="D349" s="181"/>
      <c r="F349" s="356"/>
      <c r="G349" s="356"/>
      <c r="H349" s="357"/>
      <c r="I349" s="211"/>
      <c r="J349" s="401"/>
      <c r="K349" s="401"/>
      <c r="L349" s="401"/>
      <c r="M349" s="401"/>
      <c r="S349" s="216" t="str">
        <f>IFERROR(IF(T349="","",INDEX('Tenant Analysis (Sortable)'!$B$7:$B$144,MATCH('Property Snapshots'!$U349,'Tenant Analysis (Sortable)'!$D$7:$D$144,0))),"CHECK")</f>
        <v>Pavilion</v>
      </c>
      <c r="T349" s="215" t="str">
        <f>IFERROR(IF(U349="","",INDEX('Tenant Analysis (Sortable)'!$C$7:$C$144,MATCH('Property Snapshots'!$U349,'Tenant Analysis (Sortable)'!$D$7:$D$144,0))),"CHECK")</f>
        <v>Personal Services</v>
      </c>
      <c r="U349" s="322" t="str">
        <v>Hardcore Fitness North County, LLC (t0063215)</v>
      </c>
      <c r="V349" s="323">
        <f>IF(U349="","",+VLOOKUP($U349,'Tenant Analysis (Sortable)'!$D$7:$O$144,V$1,FALSE))</f>
        <v>0</v>
      </c>
      <c r="W349" s="323">
        <f>IF(V349="","",+VLOOKUP($U349,'Tenant Analysis (Sortable)'!$D$7:$O$144,W$1,FALSE))</f>
        <v>1044643.7500000001</v>
      </c>
      <c r="X349" s="323">
        <f>IF(W349="","",+VLOOKUP($U349,'Tenant Analysis (Sortable)'!$D$7:$O$144,X$1,FALSE))</f>
        <v>1173359.23</v>
      </c>
      <c r="Y349" s="323">
        <f>IF(X349="","",+VLOOKUP($U349,'Tenant Analysis (Sortable)'!$D$7:$O$144,Y$1,FALSE))</f>
        <v>768193.35000000009</v>
      </c>
      <c r="Z349" s="323">
        <f>IF(Y349="","",+VLOOKUP($U349,'Tenant Analysis (Sortable)'!$D$7:$O$144,Z$1,FALSE))</f>
        <v>325337.14</v>
      </c>
      <c r="AA349" s="324">
        <f>IF(Y349="","",+VLOOKUP($U349,'Tenant Analysis (Sortable)'!$D$7:$O$144,AA$1,FALSE))</f>
        <v>-0.34530420832842462</v>
      </c>
      <c r="AB349" s="323">
        <f>IF(AA349="","",+VLOOKUP($U349,'Tenant Analysis (Sortable)'!$D$7:$O$144,AB$1,FALSE))</f>
        <v>8</v>
      </c>
      <c r="AD349" s="323">
        <f>IF($AB349="","",+VLOOKUP($U349,'Tenant Analysis (Sortable)'!$D$7:$O$144,AD$1,FALSE))</f>
        <v>278144.28999999998</v>
      </c>
      <c r="AE349" s="323">
        <f>IF($AB349="","",+VLOOKUP($U349,'Tenant Analysis (Sortable)'!$D$7:$O$144,AE$1,FALSE))</f>
        <v>247317.22999999998</v>
      </c>
      <c r="AF349" s="324">
        <f>IF(AE349="","",+VLOOKUP($U349,'Tenant Analysis (Sortable)'!$D$7:$O$144,AF$1,FALSE))</f>
        <v>-0.11083118046392396</v>
      </c>
      <c r="AG349" s="323">
        <f>+IF(AF349="","",+VLOOKUP($U349,'Tenant Analysis (Sortable)'!$D$7:$P$144,AG$1,FALSE))</f>
        <v>3</v>
      </c>
    </row>
    <row r="350" spans="1:33">
      <c r="A350" s="245"/>
      <c r="B350" s="244"/>
      <c r="D350" s="181"/>
      <c r="F350" s="356"/>
      <c r="G350" s="356"/>
      <c r="H350" s="357"/>
      <c r="I350" s="211"/>
      <c r="J350" s="401"/>
      <c r="K350" s="401"/>
      <c r="L350" s="401"/>
      <c r="M350" s="401"/>
      <c r="S350" s="216" t="str">
        <f>IFERROR(IF(T350="","",INDEX('Tenant Analysis (Sortable)'!$B$7:$B$144,MATCH('Property Snapshots'!$U350,'Tenant Analysis (Sortable)'!$D$7:$D$144,0))),"CHECK")</f>
        <v>Pavilion</v>
      </c>
      <c r="T350" s="215" t="str">
        <f>IFERROR(IF(U350="","",INDEX('Tenant Analysis (Sortable)'!$C$7:$C$144,MATCH('Property Snapshots'!$U350,'Tenant Analysis (Sortable)'!$D$7:$D$144,0))),"CHECK")</f>
        <v>Merchandise</v>
      </c>
      <c r="U350" s="322" t="str">
        <v>Juan Ibarra and Sadeer Youna dba CPR Phone Repair (t0064875)</v>
      </c>
      <c r="V350" s="323">
        <f>IF(U350="","",+VLOOKUP($U350,'Tenant Analysis (Sortable)'!$D$7:$O$144,V$1,FALSE))</f>
        <v>0</v>
      </c>
      <c r="W350" s="323">
        <f>IF(V350="","",+VLOOKUP($U350,'Tenant Analysis (Sortable)'!$D$7:$O$144,W$1,FALSE))</f>
        <v>209938.9</v>
      </c>
      <c r="X350" s="323">
        <f>IF(W350="","",+VLOOKUP($U350,'Tenant Analysis (Sortable)'!$D$7:$O$144,X$1,FALSE))</f>
        <v>203396.84</v>
      </c>
      <c r="Y350" s="323">
        <f>IF(X350="","",+VLOOKUP($U350,'Tenant Analysis (Sortable)'!$D$7:$O$144,Y$1,FALSE))</f>
        <v>273233.93</v>
      </c>
      <c r="Z350" s="323">
        <f>IF(Y350="","",+VLOOKUP($U350,'Tenant Analysis (Sortable)'!$D$7:$O$144,Z$1,FALSE))</f>
        <v>0</v>
      </c>
      <c r="AA350" s="324">
        <f>IF(Y350="","",+VLOOKUP($U350,'Tenant Analysis (Sortable)'!$D$7:$O$144,AA$1,FALSE))</f>
        <v>0.34335385938149282</v>
      </c>
      <c r="AB350" s="323">
        <f>IF(AA350="","",+VLOOKUP($U350,'Tenant Analysis (Sortable)'!$D$7:$O$144,AB$1,FALSE))</f>
        <v>15</v>
      </c>
      <c r="AD350" s="323">
        <f>IF($AB350="","",+VLOOKUP($U350,'Tenant Analysis (Sortable)'!$D$7:$O$144,AD$1,FALSE))</f>
        <v>0</v>
      </c>
      <c r="AE350" s="323">
        <f>IF($AB350="","",+VLOOKUP($U350,'Tenant Analysis (Sortable)'!$D$7:$O$144,AE$1,FALSE))</f>
        <v>0</v>
      </c>
      <c r="AF350" s="324">
        <f>IF(AE350="","",+VLOOKUP($U350,'Tenant Analysis (Sortable)'!$D$7:$O$144,AF$1,FALSE))</f>
        <v>99</v>
      </c>
      <c r="AG350" s="323">
        <f>+IF(AF350="","",+VLOOKUP($U350,'Tenant Analysis (Sortable)'!$D$7:$P$144,AG$1,FALSE))</f>
        <v>0</v>
      </c>
    </row>
    <row r="351" spans="1:33">
      <c r="A351" s="245"/>
      <c r="B351" s="244"/>
      <c r="D351" s="170"/>
      <c r="F351" s="356"/>
      <c r="G351" s="356"/>
      <c r="H351" s="357"/>
      <c r="I351" s="211"/>
      <c r="J351" s="401"/>
      <c r="K351" s="401"/>
      <c r="L351" s="401"/>
      <c r="M351" s="401"/>
      <c r="S351" s="216" t="str">
        <f>IFERROR(IF(T351="","",INDEX('Tenant Analysis (Sortable)'!$B$7:$B$144,MATCH('Property Snapshots'!$U351,'Tenant Analysis (Sortable)'!$D$7:$D$144,0))),"CHECK")</f>
        <v>Pavilion</v>
      </c>
      <c r="T351" s="215" t="str">
        <f>IFERROR(IF(U351="","",INDEX('Tenant Analysis (Sortable)'!$C$7:$C$144,MATCH('Property Snapshots'!$U351,'Tenant Analysis (Sortable)'!$D$7:$D$144,0))),"CHECK")</f>
        <v>Apparel Sales</v>
      </c>
      <c r="U351" s="322" t="str">
        <v>zYesenia Molano dba Queensworth Fashion (t0065139)</v>
      </c>
      <c r="V351" s="323" t="str">
        <f>IF(U351="","",+VLOOKUP($U351,'Tenant Analysis (Sortable)'!$D$7:$O$144,V$1,FALSE))</f>
        <v>Out</v>
      </c>
      <c r="W351" s="323">
        <f>IF(V351="","",+VLOOKUP($U351,'Tenant Analysis (Sortable)'!$D$7:$O$144,W$1,FALSE))</f>
        <v>1263.23</v>
      </c>
      <c r="X351" s="323">
        <f>IF(W351="","",+VLOOKUP($U351,'Tenant Analysis (Sortable)'!$D$7:$O$144,X$1,FALSE))</f>
        <v>0</v>
      </c>
      <c r="Y351" s="323">
        <f>IF(X351="","",+VLOOKUP($U351,'Tenant Analysis (Sortable)'!$D$7:$O$144,Y$1,FALSE))</f>
        <v>0</v>
      </c>
      <c r="Z351" s="323">
        <f>IF(Y351="","",+VLOOKUP($U351,'Tenant Analysis (Sortable)'!$D$7:$O$144,Z$1,FALSE))</f>
        <v>0</v>
      </c>
      <c r="AA351" s="324">
        <f>IF(Y351="","",+VLOOKUP($U351,'Tenant Analysis (Sortable)'!$D$7:$O$144,AA$1,FALSE))</f>
        <v>99</v>
      </c>
      <c r="AB351" s="323">
        <f>IF(AA351="","",+VLOOKUP($U351,'Tenant Analysis (Sortable)'!$D$7:$O$144,AB$1,FALSE))</f>
        <v>0</v>
      </c>
      <c r="AD351" s="323">
        <f>IF($AB351="","",+VLOOKUP($U351,'Tenant Analysis (Sortable)'!$D$7:$O$144,AD$1,FALSE))</f>
        <v>0</v>
      </c>
      <c r="AE351" s="323">
        <f>IF($AB351="","",+VLOOKUP($U351,'Tenant Analysis (Sortable)'!$D$7:$O$144,AE$1,FALSE))</f>
        <v>0</v>
      </c>
      <c r="AF351" s="324">
        <f>IF(AE351="","",+VLOOKUP($U351,'Tenant Analysis (Sortable)'!$D$7:$O$144,AF$1,FALSE))</f>
        <v>99</v>
      </c>
      <c r="AG351" s="323">
        <f>+IF(AF351="","",+VLOOKUP($U351,'Tenant Analysis (Sortable)'!$D$7:$P$144,AG$1,FALSE))</f>
        <v>0</v>
      </c>
    </row>
    <row r="352" spans="1:33">
      <c r="A352" s="245"/>
      <c r="B352" s="244"/>
      <c r="D352" s="170"/>
      <c r="E352" s="170"/>
      <c r="F352" s="356"/>
      <c r="G352" s="356"/>
      <c r="H352" s="357"/>
      <c r="I352" s="211"/>
      <c r="J352" s="401"/>
      <c r="K352" s="401"/>
      <c r="L352" s="401"/>
      <c r="M352" s="401"/>
      <c r="S352" s="216" t="str">
        <f>IFERROR(IF(T352="","",INDEX('Tenant Analysis (Sortable)'!$B$7:$B$144,MATCH('Property Snapshots'!$U352,'Tenant Analysis (Sortable)'!$D$7:$D$144,0))),"CHECK")</f>
        <v>Pavilion</v>
      </c>
      <c r="T352" s="215" t="str">
        <f>IFERROR(IF(U352="","",INDEX('Tenant Analysis (Sortable)'!$C$7:$C$144,MATCH('Property Snapshots'!$U352,'Tenant Analysis (Sortable)'!$D$7:$D$144,0))),"CHECK")</f>
        <v>Personal Services</v>
      </c>
      <c r="U352" s="322" t="str">
        <v>Caifang Qi dba Oriental Natural Treatment (t0105647)</v>
      </c>
      <c r="V352" s="323">
        <f>IF(U352="","",+VLOOKUP($U352,'Tenant Analysis (Sortable)'!$D$7:$O$144,V$1,FALSE))</f>
        <v>0</v>
      </c>
      <c r="W352" s="323">
        <f>IF(V352="","",+VLOOKUP($U352,'Tenant Analysis (Sortable)'!$D$7:$O$144,W$1,FALSE))</f>
        <v>27693.56</v>
      </c>
      <c r="X352" s="323">
        <f>IF(W352="","",+VLOOKUP($U352,'Tenant Analysis (Sortable)'!$D$7:$O$144,X$1,FALSE))</f>
        <v>111304.95999999999</v>
      </c>
      <c r="Y352" s="323">
        <f>IF(X352="","",+VLOOKUP($U352,'Tenant Analysis (Sortable)'!$D$7:$O$144,Y$1,FALSE))</f>
        <v>69534.149999999994</v>
      </c>
      <c r="Z352" s="323">
        <f>IF(Y352="","",+VLOOKUP($U352,'Tenant Analysis (Sortable)'!$D$7:$O$144,Z$1,FALSE))</f>
        <v>7477.96</v>
      </c>
      <c r="AA352" s="324">
        <f>IF(Y352="","",+VLOOKUP($U352,'Tenant Analysis (Sortable)'!$D$7:$O$144,AA$1,FALSE))</f>
        <v>-0.37528255703968627</v>
      </c>
      <c r="AB352" s="323">
        <f>IF(AA352="","",+VLOOKUP($U352,'Tenant Analysis (Sortable)'!$D$7:$O$144,AB$1,FALSE))</f>
        <v>6</v>
      </c>
      <c r="AD352" s="323">
        <f>IF($AB352="","",+VLOOKUP($U352,'Tenant Analysis (Sortable)'!$D$7:$O$144,AD$1,FALSE))</f>
        <v>31181</v>
      </c>
      <c r="AE352" s="323">
        <f>IF($AB352="","",+VLOOKUP($U352,'Tenant Analysis (Sortable)'!$D$7:$O$144,AE$1,FALSE))</f>
        <v>7477.96</v>
      </c>
      <c r="AF352" s="324">
        <f>IF(AE352="","",+VLOOKUP($U352,'Tenant Analysis (Sortable)'!$D$7:$O$144,AF$1,FALSE))</f>
        <v>-0.76017574805169819</v>
      </c>
      <c r="AG352" s="323">
        <f>+IF(AF352="","",+VLOOKUP($U352,'Tenant Analysis (Sortable)'!$D$7:$P$144,AG$1,FALSE))</f>
        <v>1</v>
      </c>
    </row>
    <row r="353" spans="1:33" ht="50" customHeight="1">
      <c r="A353" s="245"/>
      <c r="B353" s="244"/>
      <c r="D353" s="170"/>
      <c r="E353" s="170"/>
      <c r="F353" s="356"/>
      <c r="G353" s="356"/>
      <c r="H353" s="357"/>
      <c r="I353" s="211"/>
      <c r="J353" s="401"/>
      <c r="K353" s="401"/>
      <c r="L353" s="401"/>
      <c r="M353" s="401"/>
      <c r="S353" s="216" t="str">
        <f>IFERROR(IF(T353="","",INDEX('Tenant Analysis (Sortable)'!$B$7:$B$144,MATCH('Property Snapshots'!$U353,'Tenant Analysis (Sortable)'!$D$7:$D$144,0))),"CHECK")</f>
        <v>Pavilion</v>
      </c>
      <c r="T353" s="215" t="str">
        <f>IFERROR(IF(U353="","",INDEX('Tenant Analysis (Sortable)'!$C$7:$C$144,MATCH('Property Snapshots'!$U353,'Tenant Analysis (Sortable)'!$D$7:$D$144,0))),"CHECK")</f>
        <v>Personal Services</v>
      </c>
      <c r="U353" s="322" t="str">
        <v>Gilberto Betancourt, Jr. dba Self Made Barber Shop (t0139519)</v>
      </c>
      <c r="V353" s="323">
        <f>IF(U353="","",+VLOOKUP($U353,'Tenant Analysis (Sortable)'!$D$7:$O$144,V$1,FALSE))</f>
        <v>0</v>
      </c>
      <c r="W353" s="323">
        <f>IF(V353="","",+VLOOKUP($U353,'Tenant Analysis (Sortable)'!$D$7:$O$144,W$1,FALSE))</f>
        <v>21300</v>
      </c>
      <c r="X353" s="323">
        <f>IF(W353="","",+VLOOKUP($U353,'Tenant Analysis (Sortable)'!$D$7:$O$144,X$1,FALSE))</f>
        <v>21300</v>
      </c>
      <c r="Y353" s="323">
        <f>IF(X353="","",+VLOOKUP($U353,'Tenant Analysis (Sortable)'!$D$7:$O$144,Y$1,FALSE))</f>
        <v>11000</v>
      </c>
      <c r="Z353" s="323">
        <f>IF(Y353="","",+VLOOKUP($U353,'Tenant Analysis (Sortable)'!$D$7:$O$144,Z$1,FALSE))</f>
        <v>0</v>
      </c>
      <c r="AA353" s="324">
        <f>IF(Y353="","",+VLOOKUP($U353,'Tenant Analysis (Sortable)'!$D$7:$O$144,AA$1,FALSE))</f>
        <v>-0.48356807511737088</v>
      </c>
      <c r="AB353" s="323">
        <f>IF(AA353="","",+VLOOKUP($U353,'Tenant Analysis (Sortable)'!$D$7:$O$144,AB$1,FALSE))</f>
        <v>5</v>
      </c>
      <c r="AD353" s="323">
        <f>IF($AB353="","",+VLOOKUP($U353,'Tenant Analysis (Sortable)'!$D$7:$O$144,AD$1,FALSE))</f>
        <v>8000</v>
      </c>
      <c r="AE353" s="323">
        <f>IF($AB353="","",+VLOOKUP($U353,'Tenant Analysis (Sortable)'!$D$7:$O$144,AE$1,FALSE))</f>
        <v>0</v>
      </c>
      <c r="AF353" s="324">
        <f>IF(AE353="","",+VLOOKUP($U353,'Tenant Analysis (Sortable)'!$D$7:$O$144,AF$1,FALSE))</f>
        <v>99</v>
      </c>
      <c r="AG353" s="323">
        <f>+IF(AF353="","",+VLOOKUP($U353,'Tenant Analysis (Sortable)'!$D$7:$P$144,AG$1,FALSE))</f>
        <v>0</v>
      </c>
    </row>
    <row r="354" spans="1:33">
      <c r="A354" s="245"/>
      <c r="B354" s="244"/>
      <c r="C354" s="208"/>
      <c r="D354" s="345" t="str">
        <f>"Top 3 tenants w/significant changes YoY ("&amp;F355&amp;" / "&amp;G355&amp;")"</f>
        <v>Top 3 tenants w/significant changes YoY (2019 / 2020)</v>
      </c>
      <c r="E354" s="227"/>
      <c r="F354" s="350"/>
      <c r="G354" s="350"/>
      <c r="H354" s="351"/>
      <c r="I354" s="227"/>
      <c r="J354" s="227"/>
      <c r="K354" s="227"/>
      <c r="L354" s="201"/>
      <c r="M354" s="201"/>
      <c r="S354" s="216" t="str">
        <f>IFERROR(IF(T354="","",INDEX('Tenant Analysis (Sortable)'!$B$7:$B$144,MATCH('Property Snapshots'!$U354,'Tenant Analysis (Sortable)'!$D$7:$D$144,0))),"CHECK")</f>
        <v/>
      </c>
      <c r="T354" s="215" t="str">
        <f>IFERROR(IF(U354="","",INDEX('Tenant Analysis (Sortable)'!$C$7:$C$144,MATCH('Property Snapshots'!$U354,'Tenant Analysis (Sortable)'!$D$7:$D$144,0))),"CHECK")</f>
        <v/>
      </c>
      <c r="V354" s="323" t="str">
        <f>IF(U354="","",+VLOOKUP($U354,'Tenant Analysis (Sortable)'!$D$7:$O$144,V$1,FALSE))</f>
        <v/>
      </c>
      <c r="W354" s="323" t="str">
        <f>IF(V354="","",+VLOOKUP($U354,'Tenant Analysis (Sortable)'!$D$7:$O$144,W$1,FALSE))</f>
        <v/>
      </c>
      <c r="X354" s="323" t="str">
        <f>IF(W354="","",+VLOOKUP($U354,'Tenant Analysis (Sortable)'!$D$7:$O$144,X$1,FALSE))</f>
        <v/>
      </c>
      <c r="Y354" s="323" t="str">
        <f>IF(X354="","",+VLOOKUP($U354,'Tenant Analysis (Sortable)'!$D$7:$O$144,Y$1,FALSE))</f>
        <v/>
      </c>
      <c r="Z354" s="323"/>
      <c r="AA354" s="324" t="str">
        <f>IF(Y354="","",+VLOOKUP($U354,'Tenant Analysis (Sortable)'!$D$7:$O$144,AA$1,FALSE))</f>
        <v/>
      </c>
      <c r="AB354" s="323" t="str">
        <f>IF(AA354="","",+VLOOKUP($U354,'Tenant Analysis (Sortable)'!$D$7:$O$144,AB$1,FALSE))</f>
        <v/>
      </c>
      <c r="AD354" s="323" t="str">
        <f>IF($AB354="","",+VLOOKUP($U354,'Tenant Analysis (Sortable)'!$D$7:$O$144,AD$1,FALSE))</f>
        <v/>
      </c>
      <c r="AE354" s="323" t="str">
        <f>IF($AB354="","",+VLOOKUP($U354,'Tenant Analysis (Sortable)'!$D$7:$O$144,AE$1,FALSE))</f>
        <v/>
      </c>
      <c r="AF354" s="324" t="str">
        <f>IF(AE354="","",+VLOOKUP($U354,'Tenant Analysis (Sortable)'!$D$7:$O$144,AF$1,FALSE))</f>
        <v/>
      </c>
      <c r="AG354" s="324" t="str">
        <f>IF(AF354="","",+VLOOKUP($U354,'Tenant Analysis (Sortable)'!$D$7:$O$144,AG$1,FALSE))</f>
        <v/>
      </c>
    </row>
    <row r="355" spans="1:33">
      <c r="A355" s="245"/>
      <c r="B355" s="244"/>
      <c r="D355" s="200"/>
      <c r="E355" s="200"/>
      <c r="F355" s="367">
        <f>+$F$32</f>
        <v>2019</v>
      </c>
      <c r="G355" s="367">
        <f>+$G$32</f>
        <v>2020</v>
      </c>
      <c r="H355" s="368" t="s">
        <v>785</v>
      </c>
      <c r="I355" s="200"/>
      <c r="J355" s="200"/>
      <c r="K355" s="200"/>
      <c r="L355" s="200"/>
      <c r="M355" s="200"/>
      <c r="S355" s="216" t="str">
        <f>IFERROR(IF(T355="","",INDEX('Tenant Analysis (Sortable)'!$B$7:$B$144,MATCH('Property Snapshots'!$U355,'Tenant Analysis (Sortable)'!$D$7:$D$144,0))),"CHECK")</f>
        <v/>
      </c>
      <c r="T355" s="215" t="str">
        <f>IFERROR(IF(U355="","",INDEX('Tenant Analysis (Sortable)'!$C$7:$C$144,MATCH('Property Snapshots'!$U355,'Tenant Analysis (Sortable)'!$D$7:$D$144,0))),"CHECK")</f>
        <v/>
      </c>
      <c r="V355" s="323" t="str">
        <f>IF(U355="","",+VLOOKUP($U355,'Tenant Analysis (Sortable)'!$D$7:$O$144,V$1,FALSE))</f>
        <v/>
      </c>
      <c r="W355" s="323" t="str">
        <f>IF(V355="","",+VLOOKUP($U355,'Tenant Analysis (Sortable)'!$D$7:$O$144,W$1,FALSE))</f>
        <v/>
      </c>
      <c r="X355" s="323" t="str">
        <f>IF(W355="","",+VLOOKUP($U355,'Tenant Analysis (Sortable)'!$D$7:$O$144,X$1,FALSE))</f>
        <v/>
      </c>
      <c r="Y355" s="323" t="str">
        <f>IF(X355="","",+VLOOKUP($U355,'Tenant Analysis (Sortable)'!$D$7:$O$144,Y$1,FALSE))</f>
        <v/>
      </c>
      <c r="Z355" s="323"/>
      <c r="AA355" s="324" t="str">
        <f>IF(Y355="","",+VLOOKUP($U355,'Tenant Analysis (Sortable)'!$D$7:$O$144,AA$1,FALSE))</f>
        <v/>
      </c>
      <c r="AB355" s="323" t="str">
        <f>IF(AA355="","",+VLOOKUP($U355,'Tenant Analysis (Sortable)'!$D$7:$O$144,AB$1,FALSE))</f>
        <v/>
      </c>
      <c r="AD355" s="323" t="str">
        <f>IF($AB355="","",+VLOOKUP($U355,'Tenant Analysis (Sortable)'!$D$7:$O$144,AD$1,FALSE))</f>
        <v/>
      </c>
      <c r="AE355" s="323" t="str">
        <f>IF($AB355="","",+VLOOKUP($U355,'Tenant Analysis (Sortable)'!$D$7:$O$144,AE$1,FALSE))</f>
        <v/>
      </c>
      <c r="AF355" s="324" t="str">
        <f>IF(AE355="","",+VLOOKUP($U355,'Tenant Analysis (Sortable)'!$D$7:$O$144,AF$1,FALSE))</f>
        <v/>
      </c>
      <c r="AG355" s="324" t="str">
        <f>IF(AF355="","",+VLOOKUP($U355,'Tenant Analysis (Sortable)'!$D$7:$O$144,AG$1,FALSE))</f>
        <v/>
      </c>
    </row>
    <row r="356" spans="1:33">
      <c r="A356" s="245" t="str">
        <f>+E337</f>
        <v>PAVILION</v>
      </c>
      <c r="B356" s="244">
        <v>1</v>
      </c>
      <c r="D356" s="171" t="str">
        <f t="array" ref="D356">+IFERROR(INDEX($U$7:$U$486,MATCH($A356&amp;$B356,$S$7:$S$486&amp;$AB$7:$AB$486,0)),"")</f>
        <v>Grandview Ventures, LLC dba Altitude Trampoline Park (t0061520)</v>
      </c>
      <c r="F356" s="369">
        <f t="shared" ref="F356:G358" si="76">+IFERROR(IF($D356="","",INDEX($S$3:$AF$486,MATCH($D356,$U$3:$U$486,0),MATCH(F$32,$S$3:$AF$3,0))),"CHECK")</f>
        <v>2158305.63</v>
      </c>
      <c r="G356" s="369">
        <f t="shared" si="76"/>
        <v>477930.27</v>
      </c>
      <c r="H356" s="363">
        <f>IFERROR(IF(G356=0,0,(G356-F356)/F356),"")</f>
        <v>-0.77856228360021462</v>
      </c>
      <c r="I356" s="211"/>
      <c r="J356" s="182"/>
      <c r="K356" s="210"/>
      <c r="L356" s="209"/>
      <c r="M356" s="182"/>
      <c r="S356" s="216" t="str">
        <f>IFERROR(IF(T356="","",INDEX('Tenant Analysis (Sortable)'!$B$7:$B$144,MATCH('Property Snapshots'!$U356,'Tenant Analysis (Sortable)'!$D$7:$D$144,0))),"CHECK")</f>
        <v/>
      </c>
      <c r="T356" s="215" t="str">
        <f>IFERROR(IF(U356="","",INDEX('Tenant Analysis (Sortable)'!$C$7:$C$144,MATCH('Property Snapshots'!$U356,'Tenant Analysis (Sortable)'!$D$7:$D$144,0))),"CHECK")</f>
        <v/>
      </c>
      <c r="V356" s="323" t="str">
        <f>IF(U356="","",+VLOOKUP($U356,'Tenant Analysis (Sortable)'!$D$7:$O$144,V$1,FALSE))</f>
        <v/>
      </c>
      <c r="W356" s="323" t="str">
        <f>IF(V356="","",+VLOOKUP($U356,'Tenant Analysis (Sortable)'!$D$7:$O$144,W$1,FALSE))</f>
        <v/>
      </c>
      <c r="X356" s="323" t="str">
        <f>IF(W356="","",+VLOOKUP($U356,'Tenant Analysis (Sortable)'!$D$7:$O$144,X$1,FALSE))</f>
        <v/>
      </c>
      <c r="Y356" s="323" t="str">
        <f>IF(X356="","",+VLOOKUP($U356,'Tenant Analysis (Sortable)'!$D$7:$O$144,Y$1,FALSE))</f>
        <v/>
      </c>
      <c r="Z356" s="323"/>
      <c r="AA356" s="324" t="str">
        <f>IF(Y356="","",+VLOOKUP($U356,'Tenant Analysis (Sortable)'!$D$7:$O$144,AA$1,FALSE))</f>
        <v/>
      </c>
      <c r="AB356" s="323" t="str">
        <f>IF(AA356="","",+VLOOKUP($U356,'Tenant Analysis (Sortable)'!$D$7:$O$144,AB$1,FALSE))</f>
        <v/>
      </c>
      <c r="AD356" s="323" t="str">
        <f>IF($AB356="","",+VLOOKUP($U356,'Tenant Analysis (Sortable)'!$D$7:$O$144,AD$1,FALSE))</f>
        <v/>
      </c>
      <c r="AE356" s="323" t="str">
        <f>IF($AB356="","",+VLOOKUP($U356,'Tenant Analysis (Sortable)'!$D$7:$O$144,AE$1,FALSE))</f>
        <v/>
      </c>
      <c r="AF356" s="324" t="str">
        <f>IF(AE356="","",+VLOOKUP($U356,'Tenant Analysis (Sortable)'!$D$7:$O$144,AF$1,FALSE))</f>
        <v/>
      </c>
      <c r="AG356" s="324" t="str">
        <f>IF(AF356="","",+VLOOKUP($U356,'Tenant Analysis (Sortable)'!$D$7:$O$144,AG$1,FALSE))</f>
        <v/>
      </c>
    </row>
    <row r="357" spans="1:33">
      <c r="A357" s="245" t="str">
        <f>+A356</f>
        <v>PAVILION</v>
      </c>
      <c r="B357" s="244">
        <v>2</v>
      </c>
      <c r="D357" s="171" t="str">
        <f t="array" ref="D357">+IFERROR(INDEX($U$7:$U$486,MATCH($A357&amp;$B357,$S$7:$S$486&amp;$AB$7:$AB$486,0)),"")</f>
        <v>Sun Hing Buffet (t0041881)</v>
      </c>
      <c r="F357" s="369">
        <f t="shared" si="76"/>
        <v>1157533</v>
      </c>
      <c r="G357" s="369">
        <f t="shared" si="76"/>
        <v>265292</v>
      </c>
      <c r="H357" s="363">
        <f t="shared" ref="H357" si="77">IFERROR(IF(G357=0,0,(G357-F357)/F357),"")</f>
        <v>-0.77081258158514698</v>
      </c>
      <c r="I357" s="211"/>
      <c r="J357" s="182"/>
      <c r="K357" s="210"/>
      <c r="L357" s="209"/>
      <c r="M357" s="182"/>
      <c r="S357" s="216" t="str">
        <f>IFERROR(IF(T357="","",INDEX('Tenant Analysis (Sortable)'!$B$7:$B$144,MATCH('Property Snapshots'!$U357,'Tenant Analysis (Sortable)'!$D$7:$D$144,0))),"CHECK")</f>
        <v/>
      </c>
      <c r="T357" s="215" t="str">
        <f>IFERROR(IF(U357="","",INDEX('Tenant Analysis (Sortable)'!$C$7:$C$144,MATCH('Property Snapshots'!$U357,'Tenant Analysis (Sortable)'!$D$7:$D$144,0))),"CHECK")</f>
        <v/>
      </c>
      <c r="V357" s="323" t="str">
        <f>IF(U357="","",+VLOOKUP($U357,'Tenant Analysis (Sortable)'!$D$7:$O$144,V$1,FALSE))</f>
        <v/>
      </c>
      <c r="W357" s="323" t="str">
        <f>IF(V357="","",+VLOOKUP($U357,'Tenant Analysis (Sortable)'!$D$7:$O$144,W$1,FALSE))</f>
        <v/>
      </c>
      <c r="X357" s="323" t="str">
        <f>IF(W357="","",+VLOOKUP($U357,'Tenant Analysis (Sortable)'!$D$7:$O$144,X$1,FALSE))</f>
        <v/>
      </c>
      <c r="Y357" s="323" t="str">
        <f>IF(X357="","",+VLOOKUP($U357,'Tenant Analysis (Sortable)'!$D$7:$O$144,Y$1,FALSE))</f>
        <v/>
      </c>
      <c r="Z357" s="323"/>
      <c r="AA357" s="324" t="str">
        <f>IF(Y357="","",+VLOOKUP($U357,'Tenant Analysis (Sortable)'!$D$7:$O$144,AA$1,FALSE))</f>
        <v/>
      </c>
      <c r="AB357" s="323" t="str">
        <f>IF(AA357="","",+VLOOKUP($U357,'Tenant Analysis (Sortable)'!$D$7:$O$144,AB$1,FALSE))</f>
        <v/>
      </c>
      <c r="AD357" s="323" t="str">
        <f>IF($AB357="","",+VLOOKUP($U357,'Tenant Analysis (Sortable)'!$D$7:$O$144,AD$1,FALSE))</f>
        <v/>
      </c>
      <c r="AE357" s="323" t="str">
        <f>IF($AB357="","",+VLOOKUP($U357,'Tenant Analysis (Sortable)'!$D$7:$O$144,AE$1,FALSE))</f>
        <v/>
      </c>
      <c r="AF357" s="324" t="str">
        <f>IF(AE357="","",+VLOOKUP($U357,'Tenant Analysis (Sortable)'!$D$7:$O$144,AF$1,FALSE))</f>
        <v/>
      </c>
      <c r="AG357" s="324" t="str">
        <f>IF(AF357="","",+VLOOKUP($U357,'Tenant Analysis (Sortable)'!$D$7:$O$144,AG$1,FALSE))</f>
        <v/>
      </c>
    </row>
    <row r="358" spans="1:33">
      <c r="A358" s="245" t="str">
        <f>+A357</f>
        <v>PAVILION</v>
      </c>
      <c r="B358" s="244">
        <v>3</v>
      </c>
      <c r="D358" s="171" t="str">
        <f t="array" ref="D358">+IFERROR(INDEX($U$7:$U$486,MATCH($A358&amp;$B358,$S$7:$S$486&amp;$AB$7:$AB$486,0)),"")</f>
        <v>Friar Tux Shops, Inc (t0041882)</v>
      </c>
      <c r="F358" s="369">
        <f t="shared" si="76"/>
        <v>430234</v>
      </c>
      <c r="G358" s="369">
        <f t="shared" si="76"/>
        <v>203406</v>
      </c>
      <c r="H358" s="363">
        <f>IFERROR(IF(G358=0,0,(G358-F358)/F358),"")</f>
        <v>-0.52722007093814061</v>
      </c>
      <c r="I358" s="211"/>
      <c r="J358" s="182"/>
      <c r="K358" s="210"/>
      <c r="L358" s="209"/>
      <c r="M358" s="182"/>
      <c r="S358" s="216" t="str">
        <f>IFERROR(IF(T358="","",INDEX('Tenant Analysis (Sortable)'!$B$7:$B$144,MATCH('Property Snapshots'!$U358,'Tenant Analysis (Sortable)'!$D$7:$D$144,0))),"CHECK")</f>
        <v/>
      </c>
      <c r="T358" s="215" t="str">
        <f>IFERROR(IF(U358="","",INDEX('Tenant Analysis (Sortable)'!$C$7:$C$144,MATCH('Property Snapshots'!$U358,'Tenant Analysis (Sortable)'!$D$7:$D$144,0))),"CHECK")</f>
        <v/>
      </c>
      <c r="V358" s="323" t="str">
        <f>IF(U358="","",+VLOOKUP($U358,'Tenant Analysis (Sortable)'!$D$7:$O$144,V$1,FALSE))</f>
        <v/>
      </c>
      <c r="W358" s="323" t="str">
        <f>IF(V358="","",+VLOOKUP($U358,'Tenant Analysis (Sortable)'!$D$7:$O$144,W$1,FALSE))</f>
        <v/>
      </c>
      <c r="X358" s="323" t="str">
        <f>IF(W358="","",+VLOOKUP($U358,'Tenant Analysis (Sortable)'!$D$7:$O$144,X$1,FALSE))</f>
        <v/>
      </c>
      <c r="Y358" s="323" t="str">
        <f>IF(X358="","",+VLOOKUP($U358,'Tenant Analysis (Sortable)'!$D$7:$O$144,Y$1,FALSE))</f>
        <v/>
      </c>
      <c r="Z358" s="323"/>
      <c r="AA358" s="324" t="str">
        <f>IF(Y358="","",+VLOOKUP($U358,'Tenant Analysis (Sortable)'!$D$7:$O$144,AA$1,FALSE))</f>
        <v/>
      </c>
      <c r="AB358" s="323" t="str">
        <f>IF(AA358="","",+VLOOKUP($U358,'Tenant Analysis (Sortable)'!$D$7:$O$144,AB$1,FALSE))</f>
        <v/>
      </c>
      <c r="AD358" s="323" t="str">
        <f>IF($AB358="","",+VLOOKUP($U358,'Tenant Analysis (Sortable)'!$D$7:$O$144,AD$1,FALSE))</f>
        <v/>
      </c>
      <c r="AE358" s="323" t="str">
        <f>IF($AB358="","",+VLOOKUP($U358,'Tenant Analysis (Sortable)'!$D$7:$O$144,AE$1,FALSE))</f>
        <v/>
      </c>
      <c r="AF358" s="324" t="str">
        <f>IF(AE358="","",+VLOOKUP($U358,'Tenant Analysis (Sortable)'!$D$7:$O$144,AF$1,FALSE))</f>
        <v/>
      </c>
      <c r="AG358" s="324" t="str">
        <f>IF(AF358="","",+VLOOKUP($U358,'Tenant Analysis (Sortable)'!$D$7:$O$144,AG$1,FALSE))</f>
        <v/>
      </c>
    </row>
    <row r="359" spans="1:33">
      <c r="A359" s="245"/>
      <c r="B359" s="244"/>
      <c r="S359" s="216" t="str">
        <f>IFERROR(IF(T359="","",INDEX('Tenant Analysis (Sortable)'!$B$7:$B$144,MATCH('Property Snapshots'!$U359,'Tenant Analysis (Sortable)'!$D$7:$D$144,0))),"CHECK")</f>
        <v/>
      </c>
      <c r="T359" s="215" t="str">
        <f>IFERROR(IF(U359="","",INDEX('Tenant Analysis (Sortable)'!$C$7:$C$144,MATCH('Property Snapshots'!$U359,'Tenant Analysis (Sortable)'!$D$7:$D$144,0))),"CHECK")</f>
        <v/>
      </c>
      <c r="V359" s="323" t="str">
        <f>IF(U359="","",+VLOOKUP($U359,'Tenant Analysis (Sortable)'!$D$7:$O$144,V$1,FALSE))</f>
        <v/>
      </c>
      <c r="W359" s="323" t="str">
        <f>IF(V359="","",+VLOOKUP($U359,'Tenant Analysis (Sortable)'!$D$7:$O$144,W$1,FALSE))</f>
        <v/>
      </c>
      <c r="X359" s="323" t="str">
        <f>IF(W359="","",+VLOOKUP($U359,'Tenant Analysis (Sortable)'!$D$7:$O$144,X$1,FALSE))</f>
        <v/>
      </c>
      <c r="Y359" s="323" t="str">
        <f>IF(X359="","",+VLOOKUP($U359,'Tenant Analysis (Sortable)'!$D$7:$O$144,Y$1,FALSE))</f>
        <v/>
      </c>
      <c r="Z359" s="323"/>
      <c r="AA359" s="324" t="str">
        <f>IF(Y359="","",+VLOOKUP($U359,'Tenant Analysis (Sortable)'!$D$7:$O$144,AA$1,FALSE))</f>
        <v/>
      </c>
      <c r="AB359" s="323" t="str">
        <f>IF(AA359="","",+VLOOKUP($U359,'Tenant Analysis (Sortable)'!$D$7:$O$144,AB$1,FALSE))</f>
        <v/>
      </c>
      <c r="AD359" s="323" t="str">
        <f>IF($AB359="","",+VLOOKUP($U359,'Tenant Analysis (Sortable)'!$D$7:$O$144,AD$1,FALSE))</f>
        <v/>
      </c>
      <c r="AE359" s="323" t="str">
        <f>IF($AB359="","",+VLOOKUP($U359,'Tenant Analysis (Sortable)'!$D$7:$O$144,AE$1,FALSE))</f>
        <v/>
      </c>
      <c r="AF359" s="324" t="str">
        <f>IF(AE359="","",+VLOOKUP($U359,'Tenant Analysis (Sortable)'!$D$7:$O$144,AF$1,FALSE))</f>
        <v/>
      </c>
      <c r="AG359" s="324" t="str">
        <f>IF(AF359="","",+VLOOKUP($U359,'Tenant Analysis (Sortable)'!$D$7:$O$144,AG$1,FALSE))</f>
        <v/>
      </c>
    </row>
    <row r="360" spans="1:33" ht="16.25" customHeight="1">
      <c r="A360" s="245"/>
      <c r="B360" s="244"/>
      <c r="D360" s="199"/>
      <c r="E360" s="198"/>
      <c r="F360" s="370"/>
      <c r="G360" s="370"/>
      <c r="H360" s="371"/>
      <c r="I360" s="197"/>
      <c r="J360" s="196"/>
      <c r="K360" s="195"/>
      <c r="L360" s="194"/>
      <c r="M360" s="196"/>
      <c r="S360" s="216" t="str">
        <f>IFERROR(IF(T360="","",INDEX('Tenant Analysis (Sortable)'!$B$7:$B$144,MATCH('Property Snapshots'!$U360,'Tenant Analysis (Sortable)'!$D$7:$D$144,0))),"CHECK")</f>
        <v/>
      </c>
      <c r="T360" s="215" t="str">
        <f>IFERROR(IF(U360="","",INDEX('Tenant Analysis (Sortable)'!$C$7:$C$144,MATCH('Property Snapshots'!$U360,'Tenant Analysis (Sortable)'!$D$7:$D$144,0))),"CHECK")</f>
        <v/>
      </c>
      <c r="V360" s="323" t="str">
        <f>IF(U360="","",+VLOOKUP($U360,'Tenant Analysis (Sortable)'!$D$7:$O$144,V$1,FALSE))</f>
        <v/>
      </c>
      <c r="W360" s="323" t="str">
        <f>IF(V360="","",+VLOOKUP($U360,'Tenant Analysis (Sortable)'!$D$7:$O$144,W$1,FALSE))</f>
        <v/>
      </c>
      <c r="X360" s="323" t="str">
        <f>IF(W360="","",+VLOOKUP($U360,'Tenant Analysis (Sortable)'!$D$7:$O$144,X$1,FALSE))</f>
        <v/>
      </c>
      <c r="Y360" s="323" t="str">
        <f>IF(X360="","",+VLOOKUP($U360,'Tenant Analysis (Sortable)'!$D$7:$O$144,Y$1,FALSE))</f>
        <v/>
      </c>
      <c r="Z360" s="323"/>
      <c r="AA360" s="324" t="str">
        <f>IF(Y360="","",+VLOOKUP($U360,'Tenant Analysis (Sortable)'!$D$7:$O$144,AA$1,FALSE))</f>
        <v/>
      </c>
      <c r="AB360" s="323" t="str">
        <f>IF(AA360="","",+VLOOKUP($U360,'Tenant Analysis (Sortable)'!$D$7:$O$144,AB$1,FALSE))</f>
        <v/>
      </c>
      <c r="AD360" s="323" t="str">
        <f>IF($AB360="","",+VLOOKUP($U360,'Tenant Analysis (Sortable)'!$D$7:$O$144,AD$1,FALSE))</f>
        <v/>
      </c>
      <c r="AE360" s="323" t="str">
        <f>IF($AB360="","",+VLOOKUP($U360,'Tenant Analysis (Sortable)'!$D$7:$O$144,AE$1,FALSE))</f>
        <v/>
      </c>
      <c r="AF360" s="324" t="str">
        <f>IF(AE360="","",+VLOOKUP($U360,'Tenant Analysis (Sortable)'!$D$7:$O$144,AF$1,FALSE))</f>
        <v/>
      </c>
      <c r="AG360" s="324" t="str">
        <f>IF(AF360="","",+VLOOKUP($U360,'Tenant Analysis (Sortable)'!$D$7:$O$144,AG$1,FALSE))</f>
        <v/>
      </c>
    </row>
    <row r="361" spans="1:33" ht="25.25" customHeight="1">
      <c r="A361" s="245" t="s">
        <v>784</v>
      </c>
      <c r="B361" s="244"/>
      <c r="D361" s="229" t="s">
        <v>797</v>
      </c>
      <c r="E361" s="229"/>
      <c r="F361" s="350"/>
      <c r="G361" s="350"/>
      <c r="H361" s="351"/>
      <c r="I361" s="227"/>
      <c r="J361" s="227"/>
      <c r="K361" s="227"/>
      <c r="L361" s="227"/>
      <c r="M361" s="227"/>
      <c r="S361" s="216" t="str">
        <f>IFERROR(IF(T361="","",INDEX('Tenant Analysis (Sortable)'!$B$7:$B$144,MATCH('Property Snapshots'!$U361,'Tenant Analysis (Sortable)'!$D$7:$D$144,0))),"CHECK")</f>
        <v/>
      </c>
      <c r="T361" s="215" t="str">
        <f>IFERROR(IF(U361="","",INDEX('Tenant Analysis (Sortable)'!$C$7:$C$144,MATCH('Property Snapshots'!$U361,'Tenant Analysis (Sortable)'!$D$7:$D$144,0))),"CHECK")</f>
        <v/>
      </c>
      <c r="V361" s="323" t="str">
        <f>IF(U361="","",+VLOOKUP($U361,'Tenant Analysis (Sortable)'!$D$7:$O$144,V$1,FALSE))</f>
        <v/>
      </c>
      <c r="W361" s="323" t="str">
        <f>IF(V361="","",+VLOOKUP($U361,'Tenant Analysis (Sortable)'!$D$7:$O$144,W$1,FALSE))</f>
        <v/>
      </c>
      <c r="X361" s="323" t="str">
        <f>IF(W361="","",+VLOOKUP($U361,'Tenant Analysis (Sortable)'!$D$7:$O$144,X$1,FALSE))</f>
        <v/>
      </c>
      <c r="Y361" s="323" t="str">
        <f>IF(X361="","",+VLOOKUP($U361,'Tenant Analysis (Sortable)'!$D$7:$O$144,Y$1,FALSE))</f>
        <v/>
      </c>
      <c r="Z361" s="323"/>
      <c r="AA361" s="324" t="str">
        <f>IF(Y361="","",+VLOOKUP($U361,'Tenant Analysis (Sortable)'!$D$7:$O$144,AA$1,FALSE))</f>
        <v/>
      </c>
      <c r="AB361" s="323" t="str">
        <f>IF(AA361="","",+VLOOKUP($U361,'Tenant Analysis (Sortable)'!$D$7:$O$144,AB$1,FALSE))</f>
        <v/>
      </c>
      <c r="AD361" s="323" t="str">
        <f>IF($AB361="","",+VLOOKUP($U361,'Tenant Analysis (Sortable)'!$D$7:$O$144,AD$1,FALSE))</f>
        <v/>
      </c>
      <c r="AE361" s="323" t="str">
        <f>IF($AB361="","",+VLOOKUP($U361,'Tenant Analysis (Sortable)'!$D$7:$O$144,AE$1,FALSE))</f>
        <v/>
      </c>
      <c r="AF361" s="324" t="str">
        <f>IF(AE361="","",+VLOOKUP($U361,'Tenant Analysis (Sortable)'!$D$7:$O$144,AF$1,FALSE))</f>
        <v/>
      </c>
      <c r="AG361" s="324" t="str">
        <f>IF(AF361="","",+VLOOKUP($U361,'Tenant Analysis (Sortable)'!$D$7:$O$144,AG$1,FALSE))</f>
        <v/>
      </c>
    </row>
    <row r="362" spans="1:33" ht="32">
      <c r="A362" s="245"/>
      <c r="B362" s="244"/>
      <c r="C362" s="187"/>
      <c r="D362" s="186"/>
      <c r="E362" s="185"/>
      <c r="F362" s="352" t="s">
        <v>770</v>
      </c>
      <c r="G362" s="352" t="s">
        <v>769</v>
      </c>
      <c r="H362" s="353" t="s">
        <v>725</v>
      </c>
      <c r="I362" s="220" t="s">
        <v>768</v>
      </c>
      <c r="J362" s="220" t="s">
        <v>767</v>
      </c>
      <c r="K362" s="220" t="s">
        <v>766</v>
      </c>
      <c r="L362" s="220"/>
      <c r="M362" s="220"/>
      <c r="S362" s="216" t="str">
        <f>IFERROR(IF(T362="","",INDEX('Tenant Analysis (Sortable)'!$B$7:$B$144,MATCH('Property Snapshots'!$U362,'Tenant Analysis (Sortable)'!$D$7:$D$144,0))),"CHECK")</f>
        <v/>
      </c>
      <c r="T362" s="215" t="str">
        <f>IFERROR(IF(U362="","",INDEX('Tenant Analysis (Sortable)'!$C$7:$C$144,MATCH('Property Snapshots'!$U362,'Tenant Analysis (Sortable)'!$D$7:$D$144,0))),"CHECK")</f>
        <v/>
      </c>
      <c r="V362" s="323" t="str">
        <f>IF(U362="","",+VLOOKUP($U362,'Tenant Analysis (Sortable)'!$D$7:$O$144,V$1,FALSE))</f>
        <v/>
      </c>
      <c r="W362" s="323" t="str">
        <f>IF(V362="","",+VLOOKUP($U362,'Tenant Analysis (Sortable)'!$D$7:$O$144,W$1,FALSE))</f>
        <v/>
      </c>
      <c r="X362" s="323" t="str">
        <f>IF(W362="","",+VLOOKUP($U362,'Tenant Analysis (Sortable)'!$D$7:$O$144,X$1,FALSE))</f>
        <v/>
      </c>
      <c r="Y362" s="323" t="str">
        <f>IF(X362="","",+VLOOKUP($U362,'Tenant Analysis (Sortable)'!$D$7:$O$144,Y$1,FALSE))</f>
        <v/>
      </c>
      <c r="Z362" s="323"/>
      <c r="AA362" s="324" t="str">
        <f>IF(Y362="","",+VLOOKUP($U362,'Tenant Analysis (Sortable)'!$D$7:$O$144,AA$1,FALSE))</f>
        <v/>
      </c>
      <c r="AB362" s="323" t="str">
        <f>IF(AA362="","",+VLOOKUP($U362,'Tenant Analysis (Sortable)'!$D$7:$O$144,AB$1,FALSE))</f>
        <v/>
      </c>
      <c r="AD362" s="323" t="str">
        <f>IF($AB362="","",+VLOOKUP($U362,'Tenant Analysis (Sortable)'!$D$7:$O$144,AD$1,FALSE))</f>
        <v/>
      </c>
      <c r="AE362" s="323" t="str">
        <f>IF($AB362="","",+VLOOKUP($U362,'Tenant Analysis (Sortable)'!$D$7:$O$144,AE$1,FALSE))</f>
        <v/>
      </c>
      <c r="AF362" s="324" t="str">
        <f>IF(AE362="","",+VLOOKUP($U362,'Tenant Analysis (Sortable)'!$D$7:$O$144,AF$1,FALSE))</f>
        <v/>
      </c>
      <c r="AG362" s="324" t="str">
        <f>IF(AF362="","",+VLOOKUP($U362,'Tenant Analysis (Sortable)'!$D$7:$O$144,AG$1,FALSE))</f>
        <v/>
      </c>
    </row>
    <row r="363" spans="1:33" ht="16">
      <c r="A363" s="245"/>
      <c r="B363" s="244"/>
      <c r="D363" s="219" t="s">
        <v>765</v>
      </c>
      <c r="E363" s="219" t="s">
        <v>818</v>
      </c>
      <c r="F363" s="346">
        <f>+INDEX(Summary!C$9:C$23,MATCH('Property Snapshots'!E363,Summary!$B$9:$B$23,0))</f>
        <v>1</v>
      </c>
      <c r="G363" s="346">
        <f>+COUNTIFS($S$7:$S$577,E363,$Y$7:$Y$577,"&gt;0")</f>
        <v>1</v>
      </c>
      <c r="H363" s="354">
        <f>+INDEX(Summary!$D$9:$D$23,MATCH('Property Snapshots'!E363,Summary!$B$9:$B$23,0))</f>
        <v>57560</v>
      </c>
      <c r="I363" s="218">
        <f>+INDEX(Summary!$E$9:$E$23,MATCH('Property Snapshots'!E363,Summary!$B$9:$B$23,0))</f>
        <v>57560</v>
      </c>
      <c r="J363" s="218">
        <f>+INDEX(Summary!$F$9:$F$23,MATCH('Property Snapshots'!E363,Summary!$B$9:$B$23,0))</f>
        <v>0</v>
      </c>
      <c r="K363" s="217">
        <f>+I363/H363</f>
        <v>1</v>
      </c>
      <c r="L363" s="217"/>
      <c r="S363" s="216" t="str">
        <f>IFERROR(IF(T363="","",INDEX('Tenant Analysis (Sortable)'!$B$7:$B$144,MATCH('Property Snapshots'!$U363,'Tenant Analysis (Sortable)'!$D$7:$D$144,0))),"CHECK")</f>
        <v/>
      </c>
      <c r="T363" s="215" t="str">
        <f>IFERROR(IF(U363="","",INDEX('Tenant Analysis (Sortable)'!$C$7:$C$144,MATCH('Property Snapshots'!$U363,'Tenant Analysis (Sortable)'!$D$7:$D$144,0))),"CHECK")</f>
        <v/>
      </c>
      <c r="V363" s="323" t="str">
        <f>IF(U363="","",+VLOOKUP($U363,'Tenant Analysis (Sortable)'!$D$7:$O$144,V$1,FALSE))</f>
        <v/>
      </c>
      <c r="W363" s="323" t="str">
        <f>IF(V363="","",+VLOOKUP($U363,'Tenant Analysis (Sortable)'!$D$7:$O$144,W$1,FALSE))</f>
        <v/>
      </c>
      <c r="X363" s="323" t="str">
        <f>IF(W363="","",+VLOOKUP($U363,'Tenant Analysis (Sortable)'!$D$7:$O$144,X$1,FALSE))</f>
        <v/>
      </c>
      <c r="Y363" s="323" t="str">
        <f>IF(X363="","",+VLOOKUP($U363,'Tenant Analysis (Sortable)'!$D$7:$O$144,Y$1,FALSE))</f>
        <v/>
      </c>
      <c r="Z363" s="323"/>
      <c r="AA363" s="324" t="str">
        <f>IF(Y363="","",+VLOOKUP($U363,'Tenant Analysis (Sortable)'!$D$7:$O$144,AA$1,FALSE))</f>
        <v/>
      </c>
      <c r="AB363" s="323" t="str">
        <f>IF(AA363="","",+VLOOKUP($U363,'Tenant Analysis (Sortable)'!$D$7:$O$144,AB$1,FALSE))</f>
        <v/>
      </c>
      <c r="AD363" s="323" t="str">
        <f>IF($AB363="","",+VLOOKUP($U363,'Tenant Analysis (Sortable)'!$D$7:$O$144,AD$1,FALSE))</f>
        <v/>
      </c>
      <c r="AE363" s="323" t="str">
        <f>IF($AB363="","",+VLOOKUP($U363,'Tenant Analysis (Sortable)'!$D$7:$O$144,AE$1,FALSE))</f>
        <v/>
      </c>
      <c r="AF363" s="324" t="str">
        <f>IF(AE363="","",+VLOOKUP($U363,'Tenant Analysis (Sortable)'!$D$7:$O$144,AF$1,FALSE))</f>
        <v/>
      </c>
      <c r="AG363" s="324" t="str">
        <f>IF(AF363="","",+VLOOKUP($U363,'Tenant Analysis (Sortable)'!$D$7:$O$144,AG$1,FALSE))</f>
        <v/>
      </c>
    </row>
    <row r="364" spans="1:33" ht="16">
      <c r="A364" s="245"/>
      <c r="B364" s="244"/>
      <c r="D364" s="219" t="s">
        <v>764</v>
      </c>
      <c r="E364" s="219" t="s">
        <v>819</v>
      </c>
      <c r="H364" s="355"/>
      <c r="I364" s="218"/>
      <c r="J364" s="214"/>
      <c r="K364" s="217"/>
      <c r="L364" s="217"/>
      <c r="S364" s="216" t="str">
        <f>IFERROR(IF(T364="","",INDEX('Tenant Analysis (Sortable)'!$B$7:$B$144,MATCH('Property Snapshots'!$U364,'Tenant Analysis (Sortable)'!$D$7:$D$144,0))),"CHECK")</f>
        <v>Penasquitos</v>
      </c>
      <c r="T364" s="215" t="str">
        <f>IFERROR(IF(U364="","",INDEX('Tenant Analysis (Sortable)'!$C$7:$C$144,MATCH('Property Snapshots'!$U364,'Tenant Analysis (Sortable)'!$D$7:$D$144,0))),"CHECK")</f>
        <v>Building Materials</v>
      </c>
      <c r="U364" s="322" t="str" cm="1">
        <f t="array" ref="U364">+_xlfn._xlws.FILTER('Tenant Analysis (Sortable)'!$D$7:$D$144,'Tenant Analysis (Sortable)'!$B$7:$B$144='Property Snapshots'!E363)</f>
        <v>Floor and Decor Outlets Of America, Inc. (t0061566)</v>
      </c>
      <c r="V364" s="323">
        <f>IF(U364="","",+VLOOKUP($U364,'Tenant Analysis (Sortable)'!$D$7:$O$144,V$1,FALSE))</f>
        <v>0</v>
      </c>
      <c r="W364" s="323">
        <f>IF(V364="","",+VLOOKUP($U364,'Tenant Analysis (Sortable)'!$D$7:$O$144,W$1,FALSE))</f>
        <v>0</v>
      </c>
      <c r="X364" s="323">
        <f>IF(W364="","",+VLOOKUP($U364,'Tenant Analysis (Sortable)'!$D$7:$O$144,X$1,FALSE))</f>
        <v>16623684</v>
      </c>
      <c r="Y364" s="323">
        <f>IF(X364="","",+VLOOKUP($U364,'Tenant Analysis (Sortable)'!$D$7:$O$144,Y$1,FALSE))</f>
        <v>16918222.440000001</v>
      </c>
      <c r="Z364" s="323">
        <f>IF(Y364="","",+VLOOKUP($U364,'Tenant Analysis (Sortable)'!$D$7:$O$144,Z$1,FALSE))</f>
        <v>0</v>
      </c>
      <c r="AA364" s="324">
        <f>IF(Y364="","",+VLOOKUP($U364,'Tenant Analysis (Sortable)'!$D$7:$O$144,AA$1,FALSE))</f>
        <v>1.7718000414348668E-2</v>
      </c>
      <c r="AB364" s="323">
        <f>IF(AA364="","",+VLOOKUP($U364,'Tenant Analysis (Sortable)'!$D$7:$O$144,AB$1,FALSE))</f>
        <v>1</v>
      </c>
      <c r="AD364" s="323">
        <f>IF($AB364="","",+VLOOKUP($U364,'Tenant Analysis (Sortable)'!$D$7:$O$144,AD$1,FALSE))</f>
        <v>0</v>
      </c>
      <c r="AE364" s="323">
        <f>IF($AB364="","",+VLOOKUP($U364,'Tenant Analysis (Sortable)'!$D$7:$O$144,AE$1,FALSE))</f>
        <v>0</v>
      </c>
      <c r="AF364" s="324">
        <f>IF(AE364="","",+VLOOKUP($U364,'Tenant Analysis (Sortable)'!$D$7:$O$144,AF$1,FALSE))</f>
        <v>99</v>
      </c>
      <c r="AG364" s="323">
        <f>+IF(AF364="","",+VLOOKUP($U364,'Tenant Analysis (Sortable)'!$D$7:$P$144,AG$1,FALSE))</f>
        <v>0</v>
      </c>
    </row>
    <row r="365" spans="1:33" ht="16">
      <c r="A365" s="245"/>
      <c r="B365" s="244"/>
      <c r="D365" s="219" t="s">
        <v>763</v>
      </c>
      <c r="E365" s="219" t="s">
        <v>838</v>
      </c>
      <c r="H365" s="355"/>
      <c r="I365" s="218"/>
      <c r="J365" s="214"/>
      <c r="K365" s="217"/>
      <c r="L365" s="217"/>
      <c r="S365" s="216" t="str">
        <f>IFERROR(IF(T365="","",INDEX('Tenant Analysis (Sortable)'!$B$7:$B$144,MATCH('Property Snapshots'!$U365,'Tenant Analysis (Sortable)'!$D$7:$D$144,0))),"CHECK")</f>
        <v/>
      </c>
      <c r="T365" s="215" t="str">
        <f>IFERROR(IF(U365="","",INDEX('Tenant Analysis (Sortable)'!$C$7:$C$144,MATCH('Property Snapshots'!$U365,'Tenant Analysis (Sortable)'!$D$7:$D$144,0))),"CHECK")</f>
        <v/>
      </c>
      <c r="V365" s="323" t="str">
        <f>IF(U365="","",+VLOOKUP($U365,'Tenant Analysis (Sortable)'!$D$7:$O$144,V$1,FALSE))</f>
        <v/>
      </c>
      <c r="W365" s="323" t="str">
        <f>IF(V365="","",+VLOOKUP($U365,'Tenant Analysis (Sortable)'!$D$7:$O$144,W$1,FALSE))</f>
        <v/>
      </c>
      <c r="X365" s="323" t="str">
        <f>IF(W365="","",+VLOOKUP($U365,'Tenant Analysis (Sortable)'!$D$7:$O$144,X$1,FALSE))</f>
        <v/>
      </c>
      <c r="Y365" s="323" t="str">
        <f>IF(X365="","",+VLOOKUP($U365,'Tenant Analysis (Sortable)'!$D$7:$O$144,Y$1,FALSE))</f>
        <v/>
      </c>
      <c r="Z365" s="323"/>
      <c r="AA365" s="324" t="str">
        <f>IF(Y365="","",+VLOOKUP($U365,'Tenant Analysis (Sortable)'!$D$7:$O$144,AA$1,FALSE))</f>
        <v/>
      </c>
      <c r="AB365" s="323" t="str">
        <f>IF(AA365="","",+VLOOKUP($U365,'Tenant Analysis (Sortable)'!$D$7:$O$144,AB$1,FALSE))</f>
        <v/>
      </c>
      <c r="AD365" s="323" t="str">
        <f>IF($AB365="","",+VLOOKUP($U365,'Tenant Analysis (Sortable)'!$D$7:$O$144,AD$1,FALSE))</f>
        <v/>
      </c>
      <c r="AE365" s="323" t="str">
        <f>IF($AB365="","",+VLOOKUP($U365,'Tenant Analysis (Sortable)'!$D$7:$O$144,AE$1,FALSE))</f>
        <v/>
      </c>
      <c r="AF365" s="324" t="str">
        <f>IF(AE365="","",+VLOOKUP($U365,'Tenant Analysis (Sortable)'!$D$7:$O$144,AF$1,FALSE))</f>
        <v/>
      </c>
      <c r="AG365" s="324" t="str">
        <f>IF(AF365="","",+VLOOKUP($U365,'Tenant Analysis (Sortable)'!$D$7:$O$144,AG$1,FALSE))</f>
        <v/>
      </c>
    </row>
    <row r="366" spans="1:33" ht="16">
      <c r="A366" s="245"/>
      <c r="B366" s="244"/>
      <c r="D366" s="212"/>
      <c r="E366" s="212"/>
      <c r="F366" s="356"/>
      <c r="G366" s="356"/>
      <c r="H366" s="357"/>
      <c r="I366" s="211"/>
      <c r="J366" s="182"/>
      <c r="K366" s="210"/>
      <c r="L366" s="209"/>
      <c r="M366" s="182"/>
      <c r="S366" s="216" t="str">
        <f>IFERROR(IF(T366="","",INDEX('Tenant Analysis (Sortable)'!$B$7:$B$144,MATCH('Property Snapshots'!$U366,'Tenant Analysis (Sortable)'!$D$7:$D$144,0))),"CHECK")</f>
        <v/>
      </c>
      <c r="T366" s="215" t="str">
        <f>IFERROR(IF(U366="","",INDEX('Tenant Analysis (Sortable)'!$C$7:$C$144,MATCH('Property Snapshots'!$U366,'Tenant Analysis (Sortable)'!$D$7:$D$144,0))),"CHECK")</f>
        <v/>
      </c>
      <c r="V366" s="323" t="str">
        <f>IF(U366="","",+VLOOKUP($U366,'Tenant Analysis (Sortable)'!$D$7:$O$144,V$1,FALSE))</f>
        <v/>
      </c>
      <c r="W366" s="323" t="str">
        <f>IF(V366="","",+VLOOKUP($U366,'Tenant Analysis (Sortable)'!$D$7:$O$144,W$1,FALSE))</f>
        <v/>
      </c>
      <c r="X366" s="323" t="str">
        <f>IF(W366="","",+VLOOKUP($U366,'Tenant Analysis (Sortable)'!$D$7:$O$144,X$1,FALSE))</f>
        <v/>
      </c>
      <c r="Y366" s="323" t="str">
        <f>IF(X366="","",+VLOOKUP($U366,'Tenant Analysis (Sortable)'!$D$7:$O$144,Y$1,FALSE))</f>
        <v/>
      </c>
      <c r="Z366" s="323"/>
      <c r="AA366" s="324" t="str">
        <f>IF(Y366="","",+VLOOKUP($U366,'Tenant Analysis (Sortable)'!$D$7:$O$144,AA$1,FALSE))</f>
        <v/>
      </c>
      <c r="AB366" s="323" t="str">
        <f>IF(AA366="","",+VLOOKUP($U366,'Tenant Analysis (Sortable)'!$D$7:$O$144,AB$1,FALSE))</f>
        <v/>
      </c>
      <c r="AD366" s="323" t="str">
        <f>IF($AB366="","",+VLOOKUP($U366,'Tenant Analysis (Sortable)'!$D$7:$O$144,AD$1,FALSE))</f>
        <v/>
      </c>
      <c r="AE366" s="323" t="str">
        <f>IF($AB366="","",+VLOOKUP($U366,'Tenant Analysis (Sortable)'!$D$7:$O$144,AE$1,FALSE))</f>
        <v/>
      </c>
      <c r="AF366" s="324" t="str">
        <f>IF(AE366="","",+VLOOKUP($U366,'Tenant Analysis (Sortable)'!$D$7:$O$144,AF$1,FALSE))</f>
        <v/>
      </c>
      <c r="AG366" s="324" t="str">
        <f>IF(AF366="","",+VLOOKUP($U366,'Tenant Analysis (Sortable)'!$D$7:$O$144,AG$1,FALSE))</f>
        <v/>
      </c>
    </row>
    <row r="367" spans="1:33">
      <c r="A367" s="245"/>
      <c r="B367" s="244"/>
      <c r="C367" s="208"/>
      <c r="D367" s="207" t="s">
        <v>762</v>
      </c>
      <c r="E367" s="228"/>
      <c r="F367" s="358"/>
      <c r="G367" s="358"/>
      <c r="H367" s="359"/>
      <c r="I367" s="228"/>
      <c r="J367" s="228"/>
      <c r="K367" s="228"/>
      <c r="L367" s="207"/>
      <c r="M367" s="207"/>
      <c r="S367" s="216" t="str">
        <f>IFERROR(IF(T367="","",INDEX('Tenant Analysis (Sortable)'!$B$7:$B$144,MATCH('Property Snapshots'!$U367,'Tenant Analysis (Sortable)'!$D$7:$D$144,0))),"CHECK")</f>
        <v/>
      </c>
      <c r="T367" s="215" t="str">
        <f>IFERROR(IF(U367="","",INDEX('Tenant Analysis (Sortable)'!$C$7:$C$144,MATCH('Property Snapshots'!$U367,'Tenant Analysis (Sortable)'!$D$7:$D$144,0))),"CHECK")</f>
        <v/>
      </c>
      <c r="V367" s="323" t="str">
        <f>IF(U367="","",+VLOOKUP($U367,'Tenant Analysis (Sortable)'!$D$7:$O$144,V$1,FALSE))</f>
        <v/>
      </c>
      <c r="W367" s="323" t="str">
        <f>IF(V367="","",+VLOOKUP($U367,'Tenant Analysis (Sortable)'!$D$7:$O$144,W$1,FALSE))</f>
        <v/>
      </c>
      <c r="X367" s="323" t="str">
        <f>IF(W367="","",+VLOOKUP($U367,'Tenant Analysis (Sortable)'!$D$7:$O$144,X$1,FALSE))</f>
        <v/>
      </c>
      <c r="Y367" s="323" t="str">
        <f>IF(X367="","",+VLOOKUP($U367,'Tenant Analysis (Sortable)'!$D$7:$O$144,Y$1,FALSE))</f>
        <v/>
      </c>
      <c r="Z367" s="323"/>
      <c r="AA367" s="324" t="str">
        <f>IF(Y367="","",+VLOOKUP($U367,'Tenant Analysis (Sortable)'!$D$7:$O$144,AA$1,FALSE))</f>
        <v/>
      </c>
      <c r="AB367" s="323" t="str">
        <f>IF(AA367="","",+VLOOKUP($U367,'Tenant Analysis (Sortable)'!$D$7:$O$144,AB$1,FALSE))</f>
        <v/>
      </c>
      <c r="AD367" s="323" t="str">
        <f>IF($AB367="","",+VLOOKUP($U367,'Tenant Analysis (Sortable)'!$D$7:$O$144,AD$1,FALSE))</f>
        <v/>
      </c>
      <c r="AE367" s="323" t="str">
        <f>IF($AB367="","",+VLOOKUP($U367,'Tenant Analysis (Sortable)'!$D$7:$O$144,AE$1,FALSE))</f>
        <v/>
      </c>
      <c r="AF367" s="324" t="str">
        <f>IF(AE367="","",+VLOOKUP($U367,'Tenant Analysis (Sortable)'!$D$7:$O$144,AF$1,FALSE))</f>
        <v/>
      </c>
      <c r="AG367" s="324" t="str">
        <f>IF(AF367="","",+VLOOKUP($U367,'Tenant Analysis (Sortable)'!$D$7:$O$144,AG$1,FALSE))</f>
        <v/>
      </c>
    </row>
    <row r="368" spans="1:33">
      <c r="A368" s="245"/>
      <c r="B368" s="244"/>
      <c r="D368" s="205"/>
      <c r="E368" s="205"/>
      <c r="F368" s="360">
        <f>+$AD$4</f>
        <v>2020</v>
      </c>
      <c r="G368" s="360">
        <f>+$AE$4</f>
        <v>2021</v>
      </c>
      <c r="H368" s="361" t="s">
        <v>727</v>
      </c>
      <c r="I368" s="204"/>
      <c r="J368" s="204"/>
      <c r="K368" s="204"/>
      <c r="L368" s="204"/>
      <c r="M368" s="204"/>
      <c r="S368" s="216" t="str">
        <f>IFERROR(IF(T368="","",INDEX('Tenant Analysis (Sortable)'!$B$7:$B$144,MATCH('Property Snapshots'!$U368,'Tenant Analysis (Sortable)'!$D$7:$D$144,0))),"CHECK")</f>
        <v/>
      </c>
      <c r="T368" s="215" t="str">
        <f>IFERROR(IF(U368="","",INDEX('Tenant Analysis (Sortable)'!$C$7:$C$144,MATCH('Property Snapshots'!$U368,'Tenant Analysis (Sortable)'!$D$7:$D$144,0))),"CHECK")</f>
        <v/>
      </c>
      <c r="V368" s="323" t="str">
        <f>IF(U368="","",+VLOOKUP($U368,'Tenant Analysis (Sortable)'!$D$7:$O$144,V$1,FALSE))</f>
        <v/>
      </c>
      <c r="W368" s="323" t="str">
        <f>IF(V368="","",+VLOOKUP($U368,'Tenant Analysis (Sortable)'!$D$7:$O$144,W$1,FALSE))</f>
        <v/>
      </c>
      <c r="X368" s="323" t="str">
        <f>IF(W368="","",+VLOOKUP($U368,'Tenant Analysis (Sortable)'!$D$7:$O$144,X$1,FALSE))</f>
        <v/>
      </c>
      <c r="Y368" s="323" t="str">
        <f>IF(X368="","",+VLOOKUP($U368,'Tenant Analysis (Sortable)'!$D$7:$O$144,Y$1,FALSE))</f>
        <v/>
      </c>
      <c r="Z368" s="323"/>
      <c r="AA368" s="324" t="str">
        <f>IF(Y368="","",+VLOOKUP($U368,'Tenant Analysis (Sortable)'!$D$7:$O$144,AA$1,FALSE))</f>
        <v/>
      </c>
      <c r="AB368" s="323" t="str">
        <f>IF(AA368="","",+VLOOKUP($U368,'Tenant Analysis (Sortable)'!$D$7:$O$144,AB$1,FALSE))</f>
        <v/>
      </c>
      <c r="AD368" s="323" t="str">
        <f>IF($AB368="","",+VLOOKUP($U368,'Tenant Analysis (Sortable)'!$D$7:$O$144,AD$1,FALSE))</f>
        <v/>
      </c>
      <c r="AE368" s="323" t="str">
        <f>IF($AB368="","",+VLOOKUP($U368,'Tenant Analysis (Sortable)'!$D$7:$O$144,AE$1,FALSE))</f>
        <v/>
      </c>
      <c r="AF368" s="324" t="str">
        <f>IF(AE368="","",+VLOOKUP($U368,'Tenant Analysis (Sortable)'!$D$7:$O$144,AF$1,FALSE))</f>
        <v/>
      </c>
      <c r="AG368" s="324" t="str">
        <f>IF(AF368="","",+VLOOKUP($U368,'Tenant Analysis (Sortable)'!$D$7:$O$144,AG$1,FALSE))</f>
        <v/>
      </c>
    </row>
    <row r="369" spans="1:33" ht="16">
      <c r="A369" s="245"/>
      <c r="B369" s="244"/>
      <c r="D369" s="221"/>
      <c r="E369" s="221"/>
      <c r="F369" s="352" t="str">
        <f>+$AD$5</f>
        <v>Q1</v>
      </c>
      <c r="G369" s="352" t="str">
        <f>+$AE$5</f>
        <v>Q1</v>
      </c>
      <c r="H369" s="353" t="s">
        <v>733</v>
      </c>
      <c r="I369" s="220"/>
      <c r="J369" s="202" t="s">
        <v>796</v>
      </c>
      <c r="K369" s="220"/>
      <c r="L369" s="220"/>
      <c r="M369" s="220"/>
      <c r="S369" s="216" t="str">
        <f>IFERROR(IF(T369="","",INDEX('Tenant Analysis (Sortable)'!$B$7:$B$144,MATCH('Property Snapshots'!$U369,'Tenant Analysis (Sortable)'!$D$7:$D$144,0))),"CHECK")</f>
        <v/>
      </c>
      <c r="T369" s="215" t="str">
        <f>IFERROR(IF(U369="","",INDEX('Tenant Analysis (Sortable)'!$C$7:$C$144,MATCH('Property Snapshots'!$U369,'Tenant Analysis (Sortable)'!$D$7:$D$144,0))),"CHECK")</f>
        <v/>
      </c>
      <c r="V369" s="323" t="str">
        <f>IF(U369="","",+VLOOKUP($U369,'Tenant Analysis (Sortable)'!$D$7:$O$144,V$1,FALSE))</f>
        <v/>
      </c>
      <c r="W369" s="323" t="str">
        <f>IF(V369="","",+VLOOKUP($U369,'Tenant Analysis (Sortable)'!$D$7:$O$144,W$1,FALSE))</f>
        <v/>
      </c>
      <c r="X369" s="323" t="str">
        <f>IF(W369="","",+VLOOKUP($U369,'Tenant Analysis (Sortable)'!$D$7:$O$144,X$1,FALSE))</f>
        <v/>
      </c>
      <c r="Y369" s="323" t="str">
        <f>IF(X369="","",+VLOOKUP($U369,'Tenant Analysis (Sortable)'!$D$7:$O$144,Y$1,FALSE))</f>
        <v/>
      </c>
      <c r="Z369" s="323"/>
      <c r="AA369" s="324" t="str">
        <f>IF(Y369="","",+VLOOKUP($U369,'Tenant Analysis (Sortable)'!$D$7:$O$144,AA$1,FALSE))</f>
        <v/>
      </c>
      <c r="AB369" s="323" t="str">
        <f>IF(AA369="","",+VLOOKUP($U369,'Tenant Analysis (Sortable)'!$D$7:$O$144,AB$1,FALSE))</f>
        <v/>
      </c>
      <c r="AD369" s="323" t="str">
        <f>IF($AB369="","",+VLOOKUP($U369,'Tenant Analysis (Sortable)'!$D$7:$O$144,AD$1,FALSE))</f>
        <v/>
      </c>
      <c r="AE369" s="323" t="str">
        <f>IF($AB369="","",+VLOOKUP($U369,'Tenant Analysis (Sortable)'!$D$7:$O$144,AE$1,FALSE))</f>
        <v/>
      </c>
      <c r="AF369" s="324" t="str">
        <f>IF(AE369="","",+VLOOKUP($U369,'Tenant Analysis (Sortable)'!$D$7:$O$144,AF$1,FALSE))</f>
        <v/>
      </c>
      <c r="AG369" s="324" t="str">
        <f>IF(AF369="","",+VLOOKUP($U369,'Tenant Analysis (Sortable)'!$D$7:$O$144,AG$1,FALSE))</f>
        <v/>
      </c>
    </row>
    <row r="370" spans="1:33">
      <c r="A370" s="245" t="str">
        <f>+E363</f>
        <v>PENASQUITOS</v>
      </c>
      <c r="B370" s="244"/>
      <c r="D370" s="215" t="s">
        <v>192</v>
      </c>
      <c r="F370" s="362">
        <f>SUMIFS(AD$7:AD$486,$T$7:$T$486,$D370,$S$7:$S$486,$A370)</f>
        <v>0</v>
      </c>
      <c r="G370" s="362">
        <f>SUMIFS(AE$7:AE$486,$T$7:$T$486,$D370,$S$7:$S$486,$A370)</f>
        <v>0</v>
      </c>
      <c r="H370" s="363">
        <f t="shared" ref="H370" si="78">IFERROR(IF(G370=0,0,(G370-F370)/F370),0)</f>
        <v>0</v>
      </c>
      <c r="I370" s="211"/>
      <c r="J370" s="402" t="s">
        <v>888</v>
      </c>
      <c r="K370" s="401"/>
      <c r="L370" s="401"/>
      <c r="M370" s="401"/>
      <c r="S370" s="216" t="str">
        <f>IFERROR(IF(T370="","",INDEX('Tenant Analysis (Sortable)'!$B$7:$B$144,MATCH('Property Snapshots'!$U370,'Tenant Analysis (Sortable)'!$D$7:$D$144,0))),"CHECK")</f>
        <v/>
      </c>
      <c r="T370" s="215" t="str">
        <f>IFERROR(IF(U370="","",INDEX('Tenant Analysis (Sortable)'!$C$7:$C$144,MATCH('Property Snapshots'!$U370,'Tenant Analysis (Sortable)'!$D$7:$D$144,0))),"CHECK")</f>
        <v/>
      </c>
      <c r="V370" s="323" t="str">
        <f>IF(U370="","",+VLOOKUP($U370,'Tenant Analysis (Sortable)'!$D$7:$O$144,V$1,FALSE))</f>
        <v/>
      </c>
      <c r="W370" s="323" t="str">
        <f>IF(V370="","",+VLOOKUP($U370,'Tenant Analysis (Sortable)'!$D$7:$O$144,W$1,FALSE))</f>
        <v/>
      </c>
      <c r="X370" s="323" t="str">
        <f>IF(W370="","",+VLOOKUP($U370,'Tenant Analysis (Sortable)'!$D$7:$O$144,X$1,FALSE))</f>
        <v/>
      </c>
      <c r="Y370" s="323" t="str">
        <f>IF(X370="","",+VLOOKUP($U370,'Tenant Analysis (Sortable)'!$D$7:$O$144,Y$1,FALSE))</f>
        <v/>
      </c>
      <c r="Z370" s="323"/>
      <c r="AA370" s="324" t="str">
        <f>IF(Y370="","",+VLOOKUP($U370,'Tenant Analysis (Sortable)'!$D$7:$O$144,AA$1,FALSE))</f>
        <v/>
      </c>
      <c r="AB370" s="323" t="str">
        <f>IF(AA370="","",+VLOOKUP($U370,'Tenant Analysis (Sortable)'!$D$7:$O$144,AB$1,FALSE))</f>
        <v/>
      </c>
      <c r="AD370" s="323" t="str">
        <f>IF($AB370="","",+VLOOKUP($U370,'Tenant Analysis (Sortable)'!$D$7:$O$144,AD$1,FALSE))</f>
        <v/>
      </c>
      <c r="AE370" s="323" t="str">
        <f>IF($AB370="","",+VLOOKUP($U370,'Tenant Analysis (Sortable)'!$D$7:$O$144,AE$1,FALSE))</f>
        <v/>
      </c>
      <c r="AF370" s="324" t="str">
        <f>IF(AE370="","",+VLOOKUP($U370,'Tenant Analysis (Sortable)'!$D$7:$O$144,AF$1,FALSE))</f>
        <v/>
      </c>
      <c r="AG370" s="324" t="str">
        <f>IF(AF370="","",+VLOOKUP($U370,'Tenant Analysis (Sortable)'!$D$7:$O$144,AG$1,FALSE))</f>
        <v/>
      </c>
    </row>
    <row r="371" spans="1:33" ht="15" customHeight="1">
      <c r="A371" s="245"/>
      <c r="B371" s="244"/>
      <c r="D371" s="181"/>
      <c r="F371" s="356"/>
      <c r="G371" s="356"/>
      <c r="H371" s="380"/>
      <c r="I371" s="211"/>
      <c r="J371" s="401"/>
      <c r="K371" s="401"/>
      <c r="L371" s="401"/>
      <c r="M371" s="401"/>
      <c r="S371" s="216" t="str">
        <f>IFERROR(IF(T371="","",INDEX('Tenant Analysis (Sortable)'!$B$7:$B$144,MATCH('Property Snapshots'!$U371,'Tenant Analysis (Sortable)'!$D$7:$D$144,0))),"CHECK")</f>
        <v/>
      </c>
      <c r="T371" s="215" t="str">
        <f>IFERROR(IF(U371="","",INDEX('Tenant Analysis (Sortable)'!$C$7:$C$144,MATCH('Property Snapshots'!$U371,'Tenant Analysis (Sortable)'!$D$7:$D$144,0))),"CHECK")</f>
        <v/>
      </c>
      <c r="V371" s="323" t="str">
        <f>IF(U371="","",+VLOOKUP($U371,'Tenant Analysis (Sortable)'!$D$7:$O$144,V$1,FALSE))</f>
        <v/>
      </c>
      <c r="W371" s="323" t="str">
        <f>IF(V371="","",+VLOOKUP($U371,'Tenant Analysis (Sortable)'!$D$7:$O$144,W$1,FALSE))</f>
        <v/>
      </c>
      <c r="X371" s="323" t="str">
        <f>IF(W371="","",+VLOOKUP($U371,'Tenant Analysis (Sortable)'!$D$7:$O$144,X$1,FALSE))</f>
        <v/>
      </c>
      <c r="Y371" s="323" t="str">
        <f>IF(X371="","",+VLOOKUP($U371,'Tenant Analysis (Sortable)'!$D$7:$O$144,Y$1,FALSE))</f>
        <v/>
      </c>
      <c r="Z371" s="323"/>
      <c r="AA371" s="324" t="str">
        <f>IF(Y371="","",+VLOOKUP($U371,'Tenant Analysis (Sortable)'!$D$7:$O$144,AA$1,FALSE))</f>
        <v/>
      </c>
      <c r="AB371" s="323" t="str">
        <f>IF(AA371="","",+VLOOKUP($U371,'Tenant Analysis (Sortable)'!$D$7:$O$144,AB$1,FALSE))</f>
        <v/>
      </c>
      <c r="AD371" s="323" t="str">
        <f>IF($AB371="","",+VLOOKUP($U371,'Tenant Analysis (Sortable)'!$D$7:$O$144,AD$1,FALSE))</f>
        <v/>
      </c>
      <c r="AE371" s="323" t="str">
        <f>IF($AB371="","",+VLOOKUP($U371,'Tenant Analysis (Sortable)'!$D$7:$O$144,AE$1,FALSE))</f>
        <v/>
      </c>
      <c r="AF371" s="324" t="str">
        <f>IF(AE371="","",+VLOOKUP($U371,'Tenant Analysis (Sortable)'!$D$7:$O$144,AF$1,FALSE))</f>
        <v/>
      </c>
      <c r="AG371" s="324" t="str">
        <f>IF(AF371="","",+VLOOKUP($U371,'Tenant Analysis (Sortable)'!$D$7:$O$144,AG$1,FALSE))</f>
        <v/>
      </c>
    </row>
    <row r="372" spans="1:33" ht="25.25" customHeight="1">
      <c r="A372" s="245"/>
      <c r="B372" s="244"/>
      <c r="D372" s="181"/>
      <c r="F372" s="356"/>
      <c r="G372" s="356"/>
      <c r="H372" s="380"/>
      <c r="I372" s="211"/>
      <c r="J372" s="401"/>
      <c r="K372" s="401"/>
      <c r="L372" s="401"/>
      <c r="M372" s="401"/>
      <c r="S372" s="216" t="str">
        <f>IFERROR(IF(T372="","",INDEX('Tenant Analysis (Sortable)'!$B$7:$B$144,MATCH('Property Snapshots'!$U372,'Tenant Analysis (Sortable)'!$D$7:$D$144,0))),"CHECK")</f>
        <v/>
      </c>
      <c r="T372" s="215" t="str">
        <f>IFERROR(IF(U372="","",INDEX('Tenant Analysis (Sortable)'!$C$7:$C$144,MATCH('Property Snapshots'!$U372,'Tenant Analysis (Sortable)'!$D$7:$D$144,0))),"CHECK")</f>
        <v/>
      </c>
      <c r="V372" s="323" t="str">
        <f>IF(U372="","",+VLOOKUP($U372,'Tenant Analysis (Sortable)'!$D$7:$O$144,V$1,FALSE))</f>
        <v/>
      </c>
      <c r="W372" s="323" t="str">
        <f>IF(V372="","",+VLOOKUP($U372,'Tenant Analysis (Sortable)'!$D$7:$O$144,W$1,FALSE))</f>
        <v/>
      </c>
      <c r="X372" s="323" t="str">
        <f>IF(W372="","",+VLOOKUP($U372,'Tenant Analysis (Sortable)'!$D$7:$O$144,X$1,FALSE))</f>
        <v/>
      </c>
      <c r="Y372" s="323" t="str">
        <f>IF(X372="","",+VLOOKUP($U372,'Tenant Analysis (Sortable)'!$D$7:$O$144,Y$1,FALSE))</f>
        <v/>
      </c>
      <c r="Z372" s="323"/>
      <c r="AA372" s="324" t="str">
        <f>IF(Y372="","",+VLOOKUP($U372,'Tenant Analysis (Sortable)'!$D$7:$O$144,AA$1,FALSE))</f>
        <v/>
      </c>
      <c r="AB372" s="323" t="str">
        <f>IF(AA372="","",+VLOOKUP($U372,'Tenant Analysis (Sortable)'!$D$7:$O$144,AB$1,FALSE))</f>
        <v/>
      </c>
      <c r="AD372" s="323" t="str">
        <f>IF($AB372="","",+VLOOKUP($U372,'Tenant Analysis (Sortable)'!$D$7:$O$144,AD$1,FALSE))</f>
        <v/>
      </c>
      <c r="AE372" s="323" t="str">
        <f>IF($AB372="","",+VLOOKUP($U372,'Tenant Analysis (Sortable)'!$D$7:$O$144,AE$1,FALSE))</f>
        <v/>
      </c>
      <c r="AF372" s="324" t="str">
        <f>IF(AE372="","",+VLOOKUP($U372,'Tenant Analysis (Sortable)'!$D$7:$O$144,AF$1,FALSE))</f>
        <v/>
      </c>
      <c r="AG372" s="324" t="str">
        <f>IF(AF372="","",+VLOOKUP($U372,'Tenant Analysis (Sortable)'!$D$7:$O$144,AG$1,FALSE))</f>
        <v/>
      </c>
    </row>
    <row r="373" spans="1:33">
      <c r="A373" s="245"/>
      <c r="B373" s="244"/>
      <c r="D373" s="181"/>
      <c r="F373" s="356"/>
      <c r="G373" s="356"/>
      <c r="H373" s="357"/>
      <c r="I373" s="211"/>
      <c r="J373" s="401"/>
      <c r="K373" s="401"/>
      <c r="L373" s="401"/>
      <c r="M373" s="401"/>
      <c r="S373" s="216" t="str">
        <f>IFERROR(IF(T373="","",INDEX('Tenant Analysis (Sortable)'!$B$7:$B$144,MATCH('Property Snapshots'!$U373,'Tenant Analysis (Sortable)'!$D$7:$D$144,0))),"CHECK")</f>
        <v/>
      </c>
      <c r="T373" s="215" t="str">
        <f>IFERROR(IF(U373="","",INDEX('Tenant Analysis (Sortable)'!$C$7:$C$144,MATCH('Property Snapshots'!$U373,'Tenant Analysis (Sortable)'!$D$7:$D$144,0))),"CHECK")</f>
        <v/>
      </c>
      <c r="V373" s="323" t="str">
        <f>IF(U373="","",+VLOOKUP($U373,'Tenant Analysis (Sortable)'!$D$7:$O$144,V$1,FALSE))</f>
        <v/>
      </c>
      <c r="W373" s="323" t="str">
        <f>IF(V373="","",+VLOOKUP($U373,'Tenant Analysis (Sortable)'!$D$7:$O$144,W$1,FALSE))</f>
        <v/>
      </c>
      <c r="X373" s="323" t="str">
        <f>IF(W373="","",+VLOOKUP($U373,'Tenant Analysis (Sortable)'!$D$7:$O$144,X$1,FALSE))</f>
        <v/>
      </c>
      <c r="Y373" s="323" t="str">
        <f>IF(X373="","",+VLOOKUP($U373,'Tenant Analysis (Sortable)'!$D$7:$O$144,Y$1,FALSE))</f>
        <v/>
      </c>
      <c r="Z373" s="323"/>
      <c r="AA373" s="324" t="str">
        <f>IF(Y373="","",+VLOOKUP($U373,'Tenant Analysis (Sortable)'!$D$7:$O$144,AA$1,FALSE))</f>
        <v/>
      </c>
      <c r="AB373" s="323" t="str">
        <f>IF(AA373="","",+VLOOKUP($U373,'Tenant Analysis (Sortable)'!$D$7:$O$144,AB$1,FALSE))</f>
        <v/>
      </c>
      <c r="AD373" s="323" t="str">
        <f>IF($AB373="","",+VLOOKUP($U373,'Tenant Analysis (Sortable)'!$D$7:$O$144,AD$1,FALSE))</f>
        <v/>
      </c>
      <c r="AE373" s="323" t="str">
        <f>IF($AB373="","",+VLOOKUP($U373,'Tenant Analysis (Sortable)'!$D$7:$O$144,AE$1,FALSE))</f>
        <v/>
      </c>
      <c r="AF373" s="324" t="str">
        <f>IF(AE373="","",+VLOOKUP($U373,'Tenant Analysis (Sortable)'!$D$7:$O$144,AF$1,FALSE))</f>
        <v/>
      </c>
      <c r="AG373" s="324" t="str">
        <f>IF(AF373="","",+VLOOKUP($U373,'Tenant Analysis (Sortable)'!$D$7:$O$144,AG$1,FALSE))</f>
        <v/>
      </c>
    </row>
    <row r="374" spans="1:33">
      <c r="A374" s="245"/>
      <c r="B374" s="244"/>
      <c r="D374" s="181"/>
      <c r="F374" s="356"/>
      <c r="G374" s="356"/>
      <c r="H374" s="357"/>
      <c r="I374" s="211"/>
      <c r="J374" s="401"/>
      <c r="K374" s="401"/>
      <c r="L374" s="401"/>
      <c r="M374" s="401"/>
      <c r="S374" s="216" t="str">
        <f>IFERROR(IF(T374="","",INDEX('Tenant Analysis (Sortable)'!$B$7:$B$144,MATCH('Property Snapshots'!$U374,'Tenant Analysis (Sortable)'!$D$7:$D$144,0))),"CHECK")</f>
        <v/>
      </c>
      <c r="T374" s="215" t="str">
        <f>IFERROR(IF(U374="","",INDEX('Tenant Analysis (Sortable)'!$C$7:$C$144,MATCH('Property Snapshots'!$U374,'Tenant Analysis (Sortable)'!$D$7:$D$144,0))),"CHECK")</f>
        <v/>
      </c>
      <c r="V374" s="323" t="str">
        <f>IF(U374="","",+VLOOKUP($U374,'Tenant Analysis (Sortable)'!$D$7:$O$144,V$1,FALSE))</f>
        <v/>
      </c>
      <c r="W374" s="323" t="str">
        <f>IF(V374="","",+VLOOKUP($U374,'Tenant Analysis (Sortable)'!$D$7:$O$144,W$1,FALSE))</f>
        <v/>
      </c>
      <c r="X374" s="323" t="str">
        <f>IF(W374="","",+VLOOKUP($U374,'Tenant Analysis (Sortable)'!$D$7:$O$144,X$1,FALSE))</f>
        <v/>
      </c>
      <c r="Y374" s="323" t="str">
        <f>IF(X374="","",+VLOOKUP($U374,'Tenant Analysis (Sortable)'!$D$7:$O$144,Y$1,FALSE))</f>
        <v/>
      </c>
      <c r="Z374" s="323"/>
      <c r="AA374" s="324" t="str">
        <f>IF(Y374="","",+VLOOKUP($U374,'Tenant Analysis (Sortable)'!$D$7:$O$144,AA$1,FALSE))</f>
        <v/>
      </c>
      <c r="AB374" s="323" t="str">
        <f>IF(AA374="","",+VLOOKUP($U374,'Tenant Analysis (Sortable)'!$D$7:$O$144,AB$1,FALSE))</f>
        <v/>
      </c>
      <c r="AD374" s="323" t="str">
        <f>IF($AB374="","",+VLOOKUP($U374,'Tenant Analysis (Sortable)'!$D$7:$O$144,AD$1,FALSE))</f>
        <v/>
      </c>
      <c r="AE374" s="323" t="str">
        <f>IF($AB374="","",+VLOOKUP($U374,'Tenant Analysis (Sortable)'!$D$7:$O$144,AE$1,FALSE))</f>
        <v/>
      </c>
      <c r="AF374" s="324" t="str">
        <f>IF(AE374="","",+VLOOKUP($U374,'Tenant Analysis (Sortable)'!$D$7:$O$144,AF$1,FALSE))</f>
        <v/>
      </c>
      <c r="AG374" s="324" t="str">
        <f>IF(AF374="","",+VLOOKUP($U374,'Tenant Analysis (Sortable)'!$D$7:$O$144,AG$1,FALSE))</f>
        <v/>
      </c>
    </row>
    <row r="375" spans="1:33">
      <c r="A375" s="245"/>
      <c r="B375" s="244"/>
      <c r="D375" s="181"/>
      <c r="F375" s="356"/>
      <c r="G375" s="356"/>
      <c r="H375" s="357"/>
      <c r="I375" s="211"/>
      <c r="J375" s="401"/>
      <c r="K375" s="401"/>
      <c r="L375" s="401"/>
      <c r="M375" s="401"/>
      <c r="S375" s="216" t="str">
        <f>IFERROR(IF(T375="","",INDEX('Tenant Analysis (Sortable)'!$B$7:$B$144,MATCH('Property Snapshots'!$U375,'Tenant Analysis (Sortable)'!$D$7:$D$144,0))),"CHECK")</f>
        <v/>
      </c>
      <c r="T375" s="215" t="str">
        <f>IFERROR(IF(U375="","",INDEX('Tenant Analysis (Sortable)'!$C$7:$C$144,MATCH('Property Snapshots'!$U375,'Tenant Analysis (Sortable)'!$D$7:$D$144,0))),"CHECK")</f>
        <v/>
      </c>
      <c r="V375" s="323" t="str">
        <f>IF(U375="","",+VLOOKUP($U375,'Tenant Analysis (Sortable)'!$D$7:$O$144,V$1,FALSE))</f>
        <v/>
      </c>
      <c r="W375" s="323" t="str">
        <f>IF(V375="","",+VLOOKUP($U375,'Tenant Analysis (Sortable)'!$D$7:$O$144,W$1,FALSE))</f>
        <v/>
      </c>
      <c r="X375" s="323" t="str">
        <f>IF(W375="","",+VLOOKUP($U375,'Tenant Analysis (Sortable)'!$D$7:$O$144,X$1,FALSE))</f>
        <v/>
      </c>
      <c r="Y375" s="323" t="str">
        <f>IF(X375="","",+VLOOKUP($U375,'Tenant Analysis (Sortable)'!$D$7:$O$144,Y$1,FALSE))</f>
        <v/>
      </c>
      <c r="Z375" s="323"/>
      <c r="AA375" s="324" t="str">
        <f>IF(Y375="","",+VLOOKUP($U375,'Tenant Analysis (Sortable)'!$D$7:$O$144,AA$1,FALSE))</f>
        <v/>
      </c>
      <c r="AB375" s="323" t="str">
        <f>IF(AA375="","",+VLOOKUP($U375,'Tenant Analysis (Sortable)'!$D$7:$O$144,AB$1,FALSE))</f>
        <v/>
      </c>
      <c r="AD375" s="323" t="str">
        <f>IF($AB375="","",+VLOOKUP($U375,'Tenant Analysis (Sortable)'!$D$7:$O$144,AD$1,FALSE))</f>
        <v/>
      </c>
      <c r="AE375" s="323" t="str">
        <f>IF($AB375="","",+VLOOKUP($U375,'Tenant Analysis (Sortable)'!$D$7:$O$144,AE$1,FALSE))</f>
        <v/>
      </c>
      <c r="AF375" s="324" t="str">
        <f>IF(AE375="","",+VLOOKUP($U375,'Tenant Analysis (Sortable)'!$D$7:$O$144,AF$1,FALSE))</f>
        <v/>
      </c>
      <c r="AG375" s="324" t="str">
        <f>IF(AF375="","",+VLOOKUP($U375,'Tenant Analysis (Sortable)'!$D$7:$O$144,AG$1,FALSE))</f>
        <v/>
      </c>
    </row>
    <row r="376" spans="1:33">
      <c r="A376" s="245"/>
      <c r="B376" s="244"/>
      <c r="D376" s="181"/>
      <c r="F376" s="356"/>
      <c r="G376" s="356"/>
      <c r="H376" s="357"/>
      <c r="I376" s="211"/>
      <c r="J376" s="401"/>
      <c r="K376" s="401"/>
      <c r="L376" s="401"/>
      <c r="M376" s="401"/>
      <c r="S376" s="216" t="str">
        <f>IFERROR(IF(T376="","",INDEX('Tenant Analysis (Sortable)'!$B$7:$B$144,MATCH('Property Snapshots'!$U376,'Tenant Analysis (Sortable)'!$D$7:$D$144,0))),"CHECK")</f>
        <v/>
      </c>
      <c r="T376" s="215" t="str">
        <f>IFERROR(IF(U376="","",INDEX('Tenant Analysis (Sortable)'!$C$7:$C$144,MATCH('Property Snapshots'!$U376,'Tenant Analysis (Sortable)'!$D$7:$D$144,0))),"CHECK")</f>
        <v/>
      </c>
      <c r="V376" s="323" t="str">
        <f>IF(U376="","",+VLOOKUP($U376,'Tenant Analysis (Sortable)'!$D$7:$O$144,V$1,FALSE))</f>
        <v/>
      </c>
      <c r="W376" s="323" t="str">
        <f>IF(V376="","",+VLOOKUP($U376,'Tenant Analysis (Sortable)'!$D$7:$O$144,W$1,FALSE))</f>
        <v/>
      </c>
      <c r="X376" s="323" t="str">
        <f>IF(W376="","",+VLOOKUP($U376,'Tenant Analysis (Sortable)'!$D$7:$O$144,X$1,FALSE))</f>
        <v/>
      </c>
      <c r="Y376" s="323" t="str">
        <f>IF(X376="","",+VLOOKUP($U376,'Tenant Analysis (Sortable)'!$D$7:$O$144,Y$1,FALSE))</f>
        <v/>
      </c>
      <c r="Z376" s="323"/>
      <c r="AA376" s="324" t="str">
        <f>IF(Y376="","",+VLOOKUP($U376,'Tenant Analysis (Sortable)'!$D$7:$O$144,AA$1,FALSE))</f>
        <v/>
      </c>
      <c r="AB376" s="323" t="str">
        <f>IF(AA376="","",+VLOOKUP($U376,'Tenant Analysis (Sortable)'!$D$7:$O$144,AB$1,FALSE))</f>
        <v/>
      </c>
      <c r="AD376" s="323" t="str">
        <f>IF($AB376="","",+VLOOKUP($U376,'Tenant Analysis (Sortable)'!$D$7:$O$144,AD$1,FALSE))</f>
        <v/>
      </c>
      <c r="AE376" s="323" t="str">
        <f>IF($AB376="","",+VLOOKUP($U376,'Tenant Analysis (Sortable)'!$D$7:$O$144,AE$1,FALSE))</f>
        <v/>
      </c>
      <c r="AF376" s="324" t="str">
        <f>IF(AE376="","",+VLOOKUP($U376,'Tenant Analysis (Sortable)'!$D$7:$O$144,AF$1,FALSE))</f>
        <v/>
      </c>
      <c r="AG376" s="324" t="str">
        <f>IF(AF376="","",+VLOOKUP($U376,'Tenant Analysis (Sortable)'!$D$7:$O$144,AG$1,FALSE))</f>
        <v/>
      </c>
    </row>
    <row r="377" spans="1:33">
      <c r="A377" s="245"/>
      <c r="B377" s="244"/>
      <c r="D377" s="170"/>
      <c r="F377" s="356"/>
      <c r="G377" s="356"/>
      <c r="H377" s="357"/>
      <c r="I377" s="211"/>
      <c r="J377" s="401"/>
      <c r="K377" s="401"/>
      <c r="L377" s="401"/>
      <c r="M377" s="401"/>
      <c r="S377" s="216" t="str">
        <f>IFERROR(IF(T377="","",INDEX('Tenant Analysis (Sortable)'!$B$7:$B$144,MATCH('Property Snapshots'!$U377,'Tenant Analysis (Sortable)'!$D$7:$D$144,0))),"CHECK")</f>
        <v/>
      </c>
      <c r="T377" s="215" t="str">
        <f>IFERROR(IF(U377="","",INDEX('Tenant Analysis (Sortable)'!$C$7:$C$144,MATCH('Property Snapshots'!$U377,'Tenant Analysis (Sortable)'!$D$7:$D$144,0))),"CHECK")</f>
        <v/>
      </c>
      <c r="V377" s="323" t="str">
        <f>IF(U377="","",+VLOOKUP($U377,'Tenant Analysis (Sortable)'!$D$7:$O$144,V$1,FALSE))</f>
        <v/>
      </c>
      <c r="W377" s="323" t="str">
        <f>IF(V377="","",+VLOOKUP($U377,'Tenant Analysis (Sortable)'!$D$7:$O$144,W$1,FALSE))</f>
        <v/>
      </c>
      <c r="X377" s="323" t="str">
        <f>IF(W377="","",+VLOOKUP($U377,'Tenant Analysis (Sortable)'!$D$7:$O$144,X$1,FALSE))</f>
        <v/>
      </c>
      <c r="Y377" s="323" t="str">
        <f>IF(X377="","",+VLOOKUP($U377,'Tenant Analysis (Sortable)'!$D$7:$O$144,Y$1,FALSE))</f>
        <v/>
      </c>
      <c r="Z377" s="323"/>
      <c r="AA377" s="324" t="str">
        <f>IF(Y377="","",+VLOOKUP($U377,'Tenant Analysis (Sortable)'!$D$7:$O$144,AA$1,FALSE))</f>
        <v/>
      </c>
      <c r="AB377" s="323" t="str">
        <f>IF(AA377="","",+VLOOKUP($U377,'Tenant Analysis (Sortable)'!$D$7:$O$144,AB$1,FALSE))</f>
        <v/>
      </c>
      <c r="AD377" s="323" t="str">
        <f>IF($AB377="","",+VLOOKUP($U377,'Tenant Analysis (Sortable)'!$D$7:$O$144,AD$1,FALSE))</f>
        <v/>
      </c>
      <c r="AE377" s="323" t="str">
        <f>IF($AB377="","",+VLOOKUP($U377,'Tenant Analysis (Sortable)'!$D$7:$O$144,AE$1,FALSE))</f>
        <v/>
      </c>
      <c r="AF377" s="324" t="str">
        <f>IF(AE377="","",+VLOOKUP($U377,'Tenant Analysis (Sortable)'!$D$7:$O$144,AF$1,FALSE))</f>
        <v/>
      </c>
      <c r="AG377" s="324" t="str">
        <f>IF(AF377="","",+VLOOKUP($U377,'Tenant Analysis (Sortable)'!$D$7:$O$144,AG$1,FALSE))</f>
        <v/>
      </c>
    </row>
    <row r="378" spans="1:33">
      <c r="A378" s="245"/>
      <c r="B378" s="244"/>
      <c r="D378" s="170"/>
      <c r="E378" s="170"/>
      <c r="F378" s="356"/>
      <c r="G378" s="356"/>
      <c r="H378" s="357"/>
      <c r="I378" s="211"/>
      <c r="J378" s="401"/>
      <c r="K378" s="401"/>
      <c r="L378" s="401"/>
      <c r="M378" s="401"/>
      <c r="S378" s="216" t="str">
        <f>IFERROR(IF(T378="","",INDEX('Tenant Analysis (Sortable)'!$B$7:$B$144,MATCH('Property Snapshots'!$U378,'Tenant Analysis (Sortable)'!$D$7:$D$144,0))),"CHECK")</f>
        <v/>
      </c>
      <c r="T378" s="215" t="str">
        <f>IFERROR(IF(U378="","",INDEX('Tenant Analysis (Sortable)'!$C$7:$C$144,MATCH('Property Snapshots'!$U378,'Tenant Analysis (Sortable)'!$D$7:$D$144,0))),"CHECK")</f>
        <v/>
      </c>
      <c r="V378" s="323" t="str">
        <f>IF(U378="","",+VLOOKUP($U378,'Tenant Analysis (Sortable)'!$D$7:$O$144,V$1,FALSE))</f>
        <v/>
      </c>
      <c r="W378" s="323" t="str">
        <f>IF(V378="","",+VLOOKUP($U378,'Tenant Analysis (Sortable)'!$D$7:$O$144,W$1,FALSE))</f>
        <v/>
      </c>
      <c r="X378" s="323" t="str">
        <f>IF(W378="","",+VLOOKUP($U378,'Tenant Analysis (Sortable)'!$D$7:$O$144,X$1,FALSE))</f>
        <v/>
      </c>
      <c r="Y378" s="323" t="str">
        <f>IF(X378="","",+VLOOKUP($U378,'Tenant Analysis (Sortable)'!$D$7:$O$144,Y$1,FALSE))</f>
        <v/>
      </c>
      <c r="Z378" s="323"/>
      <c r="AA378" s="324" t="str">
        <f>IF(Y378="","",+VLOOKUP($U378,'Tenant Analysis (Sortable)'!$D$7:$O$144,AA$1,FALSE))</f>
        <v/>
      </c>
      <c r="AB378" s="323" t="str">
        <f>IF(AA378="","",+VLOOKUP($U378,'Tenant Analysis (Sortable)'!$D$7:$O$144,AB$1,FALSE))</f>
        <v/>
      </c>
      <c r="AD378" s="323" t="str">
        <f>IF($AB378="","",+VLOOKUP($U378,'Tenant Analysis (Sortable)'!$D$7:$O$144,AD$1,FALSE))</f>
        <v/>
      </c>
      <c r="AE378" s="323" t="str">
        <f>IF($AB378="","",+VLOOKUP($U378,'Tenant Analysis (Sortable)'!$D$7:$O$144,AE$1,FALSE))</f>
        <v/>
      </c>
      <c r="AF378" s="324" t="str">
        <f>IF(AE378="","",+VLOOKUP($U378,'Tenant Analysis (Sortable)'!$D$7:$O$144,AF$1,FALSE))</f>
        <v/>
      </c>
      <c r="AG378" s="324" t="str">
        <f>IF(AF378="","",+VLOOKUP($U378,'Tenant Analysis (Sortable)'!$D$7:$O$144,AG$1,FALSE))</f>
        <v/>
      </c>
    </row>
    <row r="379" spans="1:33">
      <c r="A379" s="245"/>
      <c r="B379" s="244"/>
      <c r="D379" s="170"/>
      <c r="E379" s="170"/>
      <c r="F379" s="356"/>
      <c r="G379" s="356"/>
      <c r="H379" s="357"/>
      <c r="I379" s="211"/>
      <c r="J379" s="401"/>
      <c r="K379" s="401"/>
      <c r="L379" s="401"/>
      <c r="M379" s="401"/>
      <c r="S379" s="216" t="str">
        <f>IFERROR(IF(T379="","",INDEX('Tenant Analysis (Sortable)'!$B$7:$B$144,MATCH('Property Snapshots'!$U379,'Tenant Analysis (Sortable)'!$D$7:$D$144,0))),"CHECK")</f>
        <v/>
      </c>
      <c r="T379" s="215" t="str">
        <f>IFERROR(IF(U379="","",INDEX('Tenant Analysis (Sortable)'!$C$7:$C$144,MATCH('Property Snapshots'!$U379,'Tenant Analysis (Sortable)'!$D$7:$D$144,0))),"CHECK")</f>
        <v/>
      </c>
      <c r="V379" s="323" t="str">
        <f>IF(U379="","",+VLOOKUP($U379,'Tenant Analysis (Sortable)'!$D$7:$O$144,V$1,FALSE))</f>
        <v/>
      </c>
      <c r="W379" s="323" t="str">
        <f>IF(V379="","",+VLOOKUP($U379,'Tenant Analysis (Sortable)'!$D$7:$O$144,W$1,FALSE))</f>
        <v/>
      </c>
      <c r="X379" s="323" t="str">
        <f>IF(W379="","",+VLOOKUP($U379,'Tenant Analysis (Sortable)'!$D$7:$O$144,X$1,FALSE))</f>
        <v/>
      </c>
      <c r="Y379" s="323" t="str">
        <f>IF(X379="","",+VLOOKUP($U379,'Tenant Analysis (Sortable)'!$D$7:$O$144,Y$1,FALSE))</f>
        <v/>
      </c>
      <c r="Z379" s="323"/>
      <c r="AA379" s="324" t="str">
        <f>IF(Y379="","",+VLOOKUP($U379,'Tenant Analysis (Sortable)'!$D$7:$O$144,AA$1,FALSE))</f>
        <v/>
      </c>
      <c r="AB379" s="323" t="str">
        <f>IF(AA379="","",+VLOOKUP($U379,'Tenant Analysis (Sortable)'!$D$7:$O$144,AB$1,FALSE))</f>
        <v/>
      </c>
      <c r="AD379" s="323" t="str">
        <f>IF($AB379="","",+VLOOKUP($U379,'Tenant Analysis (Sortable)'!$D$7:$O$144,AD$1,FALSE))</f>
        <v/>
      </c>
      <c r="AE379" s="323" t="str">
        <f>IF($AB379="","",+VLOOKUP($U379,'Tenant Analysis (Sortable)'!$D$7:$O$144,AE$1,FALSE))</f>
        <v/>
      </c>
      <c r="AF379" s="324" t="str">
        <f>IF(AE379="","",+VLOOKUP($U379,'Tenant Analysis (Sortable)'!$D$7:$O$144,AF$1,FALSE))</f>
        <v/>
      </c>
      <c r="AG379" s="324" t="str">
        <f>IF(AF379="","",+VLOOKUP($U379,'Tenant Analysis (Sortable)'!$D$7:$O$144,AG$1,FALSE))</f>
        <v/>
      </c>
    </row>
    <row r="380" spans="1:33">
      <c r="A380" s="245"/>
      <c r="B380" s="244"/>
      <c r="C380" s="208"/>
      <c r="D380" s="345" t="str">
        <f>"Top 3 tenants w/significant changes YoY ("&amp;F381&amp;" / "&amp;G381&amp;")"</f>
        <v>Top 3 tenants w/significant changes YoY (2019 / 2020)</v>
      </c>
      <c r="E380" s="227"/>
      <c r="F380" s="350"/>
      <c r="G380" s="350"/>
      <c r="H380" s="351"/>
      <c r="I380" s="227"/>
      <c r="J380" s="227"/>
      <c r="K380" s="227"/>
      <c r="L380" s="201"/>
      <c r="M380" s="201"/>
      <c r="S380" s="216" t="str">
        <f>IFERROR(IF(T380="","",INDEX('Tenant Analysis (Sortable)'!$B$7:$B$144,MATCH('Property Snapshots'!$U380,'Tenant Analysis (Sortable)'!$D$7:$D$144,0))),"CHECK")</f>
        <v/>
      </c>
      <c r="T380" s="215" t="str">
        <f>IFERROR(IF(U380="","",INDEX('Tenant Analysis (Sortable)'!$C$7:$C$144,MATCH('Property Snapshots'!$U380,'Tenant Analysis (Sortable)'!$D$7:$D$144,0))),"CHECK")</f>
        <v/>
      </c>
      <c r="V380" s="323" t="str">
        <f>IF(U380="","",+VLOOKUP($U380,'Tenant Analysis (Sortable)'!$D$7:$O$144,V$1,FALSE))</f>
        <v/>
      </c>
      <c r="W380" s="323" t="str">
        <f>IF(V380="","",+VLOOKUP($U380,'Tenant Analysis (Sortable)'!$D$7:$O$144,W$1,FALSE))</f>
        <v/>
      </c>
      <c r="X380" s="323" t="str">
        <f>IF(W380="","",+VLOOKUP($U380,'Tenant Analysis (Sortable)'!$D$7:$O$144,X$1,FALSE))</f>
        <v/>
      </c>
      <c r="Y380" s="323" t="str">
        <f>IF(X380="","",+VLOOKUP($U380,'Tenant Analysis (Sortable)'!$D$7:$O$144,Y$1,FALSE))</f>
        <v/>
      </c>
      <c r="Z380" s="323"/>
      <c r="AA380" s="324" t="str">
        <f>IF(Y380="","",+VLOOKUP($U380,'Tenant Analysis (Sortable)'!$D$7:$O$144,AA$1,FALSE))</f>
        <v/>
      </c>
      <c r="AB380" s="323" t="str">
        <f>IF(AA380="","",+VLOOKUP($U380,'Tenant Analysis (Sortable)'!$D$7:$O$144,AB$1,FALSE))</f>
        <v/>
      </c>
      <c r="AD380" s="323" t="str">
        <f>IF($AB380="","",+VLOOKUP($U380,'Tenant Analysis (Sortable)'!$D$7:$O$144,AD$1,FALSE))</f>
        <v/>
      </c>
      <c r="AE380" s="323" t="str">
        <f>IF($AB380="","",+VLOOKUP($U380,'Tenant Analysis (Sortable)'!$D$7:$O$144,AE$1,FALSE))</f>
        <v/>
      </c>
      <c r="AF380" s="324" t="str">
        <f>IF(AE380="","",+VLOOKUP($U380,'Tenant Analysis (Sortable)'!$D$7:$O$144,AF$1,FALSE))</f>
        <v/>
      </c>
      <c r="AG380" s="324" t="str">
        <f>IF(AF380="","",+VLOOKUP($U380,'Tenant Analysis (Sortable)'!$D$7:$O$144,AG$1,FALSE))</f>
        <v/>
      </c>
    </row>
    <row r="381" spans="1:33">
      <c r="A381" s="245"/>
      <c r="B381" s="244"/>
      <c r="D381" s="200"/>
      <c r="E381" s="200"/>
      <c r="F381" s="367">
        <f>+$F$32</f>
        <v>2019</v>
      </c>
      <c r="G381" s="367">
        <f>+$G$32</f>
        <v>2020</v>
      </c>
      <c r="H381" s="368" t="s">
        <v>785</v>
      </c>
      <c r="I381" s="200"/>
      <c r="J381" s="200"/>
      <c r="K381" s="200"/>
      <c r="L381" s="200"/>
      <c r="M381" s="200"/>
      <c r="S381" s="216" t="str">
        <f>IFERROR(IF(T381="","",INDEX('Tenant Analysis (Sortable)'!$B$7:$B$144,MATCH('Property Snapshots'!$U381,'Tenant Analysis (Sortable)'!$D$7:$D$144,0))),"CHECK")</f>
        <v/>
      </c>
      <c r="T381" s="215" t="str">
        <f>IFERROR(IF(U381="","",INDEX('Tenant Analysis (Sortable)'!$C$7:$C$144,MATCH('Property Snapshots'!$U381,'Tenant Analysis (Sortable)'!$D$7:$D$144,0))),"CHECK")</f>
        <v/>
      </c>
      <c r="V381" s="323" t="str">
        <f>IF(U381="","",+VLOOKUP($U381,'Tenant Analysis (Sortable)'!$D$7:$O$144,V$1,FALSE))</f>
        <v/>
      </c>
      <c r="W381" s="323" t="str">
        <f>IF(V381="","",+VLOOKUP($U381,'Tenant Analysis (Sortable)'!$D$7:$O$144,W$1,FALSE))</f>
        <v/>
      </c>
      <c r="X381" s="323" t="str">
        <f>IF(W381="","",+VLOOKUP($U381,'Tenant Analysis (Sortable)'!$D$7:$O$144,X$1,FALSE))</f>
        <v/>
      </c>
      <c r="Y381" s="323" t="str">
        <f>IF(X381="","",+VLOOKUP($U381,'Tenant Analysis (Sortable)'!$D$7:$O$144,Y$1,FALSE))</f>
        <v/>
      </c>
      <c r="Z381" s="323"/>
      <c r="AA381" s="324" t="str">
        <f>IF(Y381="","",+VLOOKUP($U381,'Tenant Analysis (Sortable)'!$D$7:$O$144,AA$1,FALSE))</f>
        <v/>
      </c>
      <c r="AB381" s="323" t="str">
        <f>IF(AA381="","",+VLOOKUP($U381,'Tenant Analysis (Sortable)'!$D$7:$O$144,AB$1,FALSE))</f>
        <v/>
      </c>
      <c r="AD381" s="323" t="str">
        <f>IF($AB381="","",+VLOOKUP($U381,'Tenant Analysis (Sortable)'!$D$7:$O$144,AD$1,FALSE))</f>
        <v/>
      </c>
      <c r="AE381" s="323" t="str">
        <f>IF($AB381="","",+VLOOKUP($U381,'Tenant Analysis (Sortable)'!$D$7:$O$144,AE$1,FALSE))</f>
        <v/>
      </c>
      <c r="AF381" s="324" t="str">
        <f>IF(AE381="","",+VLOOKUP($U381,'Tenant Analysis (Sortable)'!$D$7:$O$144,AF$1,FALSE))</f>
        <v/>
      </c>
      <c r="AG381" s="324" t="str">
        <f>IF(AF381="","",+VLOOKUP($U381,'Tenant Analysis (Sortable)'!$D$7:$O$144,AG$1,FALSE))</f>
        <v/>
      </c>
    </row>
    <row r="382" spans="1:33">
      <c r="A382" s="245" t="str">
        <f>+E363</f>
        <v>PENASQUITOS</v>
      </c>
      <c r="B382" s="244">
        <v>1</v>
      </c>
      <c r="D382" s="171" t="str">
        <f t="array" ref="D382">+IFERROR(INDEX($U$7:$U$486,MATCH($A382&amp;$B382,$S$7:$S$486&amp;$AB$7:$AB$486,0)),"")</f>
        <v>Floor and Decor Outlets Of America, Inc. (t0061566)</v>
      </c>
      <c r="F382" s="369">
        <f t="shared" ref="F382:G384" si="79">+IFERROR(IF($D382="","",INDEX($S$3:$AF$486,MATCH($D382,$U$3:$U$486,0),MATCH(F$32,$S$3:$AF$3,0))),"CHECK")</f>
        <v>16623684</v>
      </c>
      <c r="G382" s="369">
        <f t="shared" si="79"/>
        <v>16918222.440000001</v>
      </c>
      <c r="H382" s="363">
        <f>IFERROR(IF(G382=0,0,(G382-F382)/F382),"")</f>
        <v>1.7718000414348668E-2</v>
      </c>
      <c r="I382" s="211"/>
      <c r="J382" s="182"/>
      <c r="K382" s="210"/>
      <c r="L382" s="209"/>
      <c r="M382" s="182"/>
      <c r="S382" s="216" t="str">
        <f>IFERROR(IF(T382="","",INDEX('Tenant Analysis (Sortable)'!$B$7:$B$144,MATCH('Property Snapshots'!$U382,'Tenant Analysis (Sortable)'!$D$7:$D$144,0))),"CHECK")</f>
        <v/>
      </c>
      <c r="T382" s="215" t="str">
        <f>IFERROR(IF(U382="","",INDEX('Tenant Analysis (Sortable)'!$C$7:$C$144,MATCH('Property Snapshots'!$U382,'Tenant Analysis (Sortable)'!$D$7:$D$144,0))),"CHECK")</f>
        <v/>
      </c>
      <c r="V382" s="323" t="str">
        <f>IF(U382="","",+VLOOKUP($U382,'Tenant Analysis (Sortable)'!$D$7:$O$144,V$1,FALSE))</f>
        <v/>
      </c>
      <c r="W382" s="323" t="str">
        <f>IF(V382="","",+VLOOKUP($U382,'Tenant Analysis (Sortable)'!$D$7:$O$144,W$1,FALSE))</f>
        <v/>
      </c>
      <c r="X382" s="323" t="str">
        <f>IF(W382="","",+VLOOKUP($U382,'Tenant Analysis (Sortable)'!$D$7:$O$144,X$1,FALSE))</f>
        <v/>
      </c>
      <c r="Y382" s="323" t="str">
        <f>IF(X382="","",+VLOOKUP($U382,'Tenant Analysis (Sortable)'!$D$7:$O$144,Y$1,FALSE))</f>
        <v/>
      </c>
      <c r="Z382" s="323"/>
      <c r="AA382" s="324" t="str">
        <f>IF(Y382="","",+VLOOKUP($U382,'Tenant Analysis (Sortable)'!$D$7:$O$144,AA$1,FALSE))</f>
        <v/>
      </c>
      <c r="AB382" s="323" t="str">
        <f>IF(AA382="","",+VLOOKUP($U382,'Tenant Analysis (Sortable)'!$D$7:$O$144,AB$1,FALSE))</f>
        <v/>
      </c>
      <c r="AD382" s="323" t="str">
        <f>IF($AB382="","",+VLOOKUP($U382,'Tenant Analysis (Sortable)'!$D$7:$O$144,AD$1,FALSE))</f>
        <v/>
      </c>
      <c r="AE382" s="323" t="str">
        <f>IF($AB382="","",+VLOOKUP($U382,'Tenant Analysis (Sortable)'!$D$7:$O$144,AE$1,FALSE))</f>
        <v/>
      </c>
      <c r="AF382" s="324" t="str">
        <f>IF(AE382="","",+VLOOKUP($U382,'Tenant Analysis (Sortable)'!$D$7:$O$144,AF$1,FALSE))</f>
        <v/>
      </c>
      <c r="AG382" s="324" t="str">
        <f>IF(AF382="","",+VLOOKUP($U382,'Tenant Analysis (Sortable)'!$D$7:$O$144,AG$1,FALSE))</f>
        <v/>
      </c>
    </row>
    <row r="383" spans="1:33">
      <c r="A383" s="245" t="str">
        <f>+A382</f>
        <v>PENASQUITOS</v>
      </c>
      <c r="B383" s="244">
        <v>2</v>
      </c>
      <c r="D383" s="171" t="str">
        <f t="array" ref="D383">+IFERROR(INDEX($U$7:$U$486,MATCH($A383&amp;$B383,$S$7:$S$486&amp;$AB$7:$AB$486,0)),"")</f>
        <v/>
      </c>
      <c r="F383" s="369" t="str">
        <f t="shared" si="79"/>
        <v/>
      </c>
      <c r="G383" s="369" t="str">
        <f t="shared" si="79"/>
        <v/>
      </c>
      <c r="H383" s="363" t="str">
        <f t="shared" ref="H383:H384" si="80">IFERROR(IF(G383=0,0,(G383-F383)/F383),"")</f>
        <v/>
      </c>
      <c r="I383" s="211"/>
      <c r="J383" s="182"/>
      <c r="K383" s="210"/>
      <c r="L383" s="209"/>
      <c r="M383" s="182"/>
      <c r="S383" s="216" t="str">
        <f>IFERROR(IF(T383="","",INDEX('Tenant Analysis (Sortable)'!$B$7:$B$144,MATCH('Property Snapshots'!$U383,'Tenant Analysis (Sortable)'!$D$7:$D$144,0))),"CHECK")</f>
        <v/>
      </c>
      <c r="T383" s="215" t="str">
        <f>IFERROR(IF(U383="","",INDEX('Tenant Analysis (Sortable)'!$C$7:$C$144,MATCH('Property Snapshots'!$U383,'Tenant Analysis (Sortable)'!$D$7:$D$144,0))),"CHECK")</f>
        <v/>
      </c>
      <c r="V383" s="323" t="str">
        <f>IF(U383="","",+VLOOKUP($U383,'Tenant Analysis (Sortable)'!$D$7:$O$144,V$1,FALSE))</f>
        <v/>
      </c>
      <c r="W383" s="323" t="str">
        <f>IF(V383="","",+VLOOKUP($U383,'Tenant Analysis (Sortable)'!$D$7:$O$144,W$1,FALSE))</f>
        <v/>
      </c>
      <c r="X383" s="323" t="str">
        <f>IF(W383="","",+VLOOKUP($U383,'Tenant Analysis (Sortable)'!$D$7:$O$144,X$1,FALSE))</f>
        <v/>
      </c>
      <c r="Y383" s="323" t="str">
        <f>IF(X383="","",+VLOOKUP($U383,'Tenant Analysis (Sortable)'!$D$7:$O$144,Y$1,FALSE))</f>
        <v/>
      </c>
      <c r="Z383" s="323"/>
      <c r="AA383" s="324" t="str">
        <f>IF(Y383="","",+VLOOKUP($U383,'Tenant Analysis (Sortable)'!$D$7:$O$144,AA$1,FALSE))</f>
        <v/>
      </c>
      <c r="AB383" s="323" t="str">
        <f>IF(AA383="","",+VLOOKUP($U383,'Tenant Analysis (Sortable)'!$D$7:$O$144,AB$1,FALSE))</f>
        <v/>
      </c>
      <c r="AD383" s="323" t="str">
        <f>IF($AB383="","",+VLOOKUP($U383,'Tenant Analysis (Sortable)'!$D$7:$O$144,AD$1,FALSE))</f>
        <v/>
      </c>
      <c r="AE383" s="323" t="str">
        <f>IF($AB383="","",+VLOOKUP($U383,'Tenant Analysis (Sortable)'!$D$7:$O$144,AE$1,FALSE))</f>
        <v/>
      </c>
      <c r="AF383" s="324" t="str">
        <f>IF(AE383="","",+VLOOKUP($U383,'Tenant Analysis (Sortable)'!$D$7:$O$144,AF$1,FALSE))</f>
        <v/>
      </c>
      <c r="AG383" s="324" t="str">
        <f>IF(AF383="","",+VLOOKUP($U383,'Tenant Analysis (Sortable)'!$D$7:$O$144,AG$1,FALSE))</f>
        <v/>
      </c>
    </row>
    <row r="384" spans="1:33">
      <c r="A384" s="245" t="str">
        <f>+A383</f>
        <v>PENASQUITOS</v>
      </c>
      <c r="B384" s="244">
        <v>3</v>
      </c>
      <c r="D384" s="171" t="str">
        <f t="array" ref="D384">+IFERROR(INDEX($U$7:$U$486,MATCH($A384&amp;$B384,$S$7:$S$486&amp;$AB$7:$AB$486,0)),"")</f>
        <v/>
      </c>
      <c r="F384" s="369" t="str">
        <f t="shared" si="79"/>
        <v/>
      </c>
      <c r="G384" s="369" t="str">
        <f t="shared" si="79"/>
        <v/>
      </c>
      <c r="H384" s="363" t="str">
        <f t="shared" si="80"/>
        <v/>
      </c>
      <c r="I384" s="211"/>
      <c r="J384" s="182"/>
      <c r="K384" s="210"/>
      <c r="L384" s="209"/>
      <c r="M384" s="182"/>
      <c r="S384" s="216" t="str">
        <f>IFERROR(IF(T384="","",INDEX('Tenant Analysis (Sortable)'!$B$7:$B$144,MATCH('Property Snapshots'!$U384,'Tenant Analysis (Sortable)'!$D$7:$D$144,0))),"CHECK")</f>
        <v/>
      </c>
      <c r="T384" s="215" t="str">
        <f>IFERROR(IF(U384="","",INDEX('Tenant Analysis (Sortable)'!$C$7:$C$144,MATCH('Property Snapshots'!$U384,'Tenant Analysis (Sortable)'!$D$7:$D$144,0))),"CHECK")</f>
        <v/>
      </c>
      <c r="V384" s="323" t="str">
        <f>IF(U384="","",+VLOOKUP($U384,'Tenant Analysis (Sortable)'!$D$7:$O$144,V$1,FALSE))</f>
        <v/>
      </c>
      <c r="W384" s="323" t="str">
        <f>IF(V384="","",+VLOOKUP($U384,'Tenant Analysis (Sortable)'!$D$7:$O$144,W$1,FALSE))</f>
        <v/>
      </c>
      <c r="X384" s="323" t="str">
        <f>IF(W384="","",+VLOOKUP($U384,'Tenant Analysis (Sortable)'!$D$7:$O$144,X$1,FALSE))</f>
        <v/>
      </c>
      <c r="Y384" s="323" t="str">
        <f>IF(X384="","",+VLOOKUP($U384,'Tenant Analysis (Sortable)'!$D$7:$O$144,Y$1,FALSE))</f>
        <v/>
      </c>
      <c r="Z384" s="323"/>
      <c r="AA384" s="324" t="str">
        <f>IF(Y384="","",+VLOOKUP($U384,'Tenant Analysis (Sortable)'!$D$7:$O$144,AA$1,FALSE))</f>
        <v/>
      </c>
      <c r="AB384" s="323" t="str">
        <f>IF(AA384="","",+VLOOKUP($U384,'Tenant Analysis (Sortable)'!$D$7:$O$144,AB$1,FALSE))</f>
        <v/>
      </c>
      <c r="AD384" s="323" t="str">
        <f>IF($AB384="","",+VLOOKUP($U384,'Tenant Analysis (Sortable)'!$D$7:$O$144,AD$1,FALSE))</f>
        <v/>
      </c>
      <c r="AE384" s="323" t="str">
        <f>IF($AB384="","",+VLOOKUP($U384,'Tenant Analysis (Sortable)'!$D$7:$O$144,AE$1,FALSE))</f>
        <v/>
      </c>
      <c r="AF384" s="324" t="str">
        <f>IF(AE384="","",+VLOOKUP($U384,'Tenant Analysis (Sortable)'!$D$7:$O$144,AF$1,FALSE))</f>
        <v/>
      </c>
      <c r="AG384" s="324" t="str">
        <f>IF(AF384="","",+VLOOKUP($U384,'Tenant Analysis (Sortable)'!$D$7:$O$144,AG$1,FALSE))</f>
        <v/>
      </c>
    </row>
    <row r="385" spans="1:33">
      <c r="A385" s="245"/>
      <c r="B385" s="244"/>
      <c r="S385" s="216" t="str">
        <f>IFERROR(IF(T385="","",INDEX('Tenant Analysis (Sortable)'!$B$7:$B$144,MATCH('Property Snapshots'!$U385,'Tenant Analysis (Sortable)'!$D$7:$D$144,0))),"CHECK")</f>
        <v/>
      </c>
      <c r="T385" s="215" t="str">
        <f>IFERROR(IF(U385="","",INDEX('Tenant Analysis (Sortable)'!$C$7:$C$144,MATCH('Property Snapshots'!$U385,'Tenant Analysis (Sortable)'!$D$7:$D$144,0))),"CHECK")</f>
        <v/>
      </c>
      <c r="V385" s="323" t="str">
        <f>IF(U385="","",+VLOOKUP($U385,'Tenant Analysis (Sortable)'!$D$7:$O$144,V$1,FALSE))</f>
        <v/>
      </c>
      <c r="W385" s="323" t="str">
        <f>IF(V385="","",+VLOOKUP($U385,'Tenant Analysis (Sortable)'!$D$7:$O$144,W$1,FALSE))</f>
        <v/>
      </c>
      <c r="X385" s="323" t="str">
        <f>IF(W385="","",+VLOOKUP($U385,'Tenant Analysis (Sortable)'!$D$7:$O$144,X$1,FALSE))</f>
        <v/>
      </c>
      <c r="Y385" s="323" t="str">
        <f>IF(X385="","",+VLOOKUP($U385,'Tenant Analysis (Sortable)'!$D$7:$O$144,Y$1,FALSE))</f>
        <v/>
      </c>
      <c r="Z385" s="323"/>
      <c r="AA385" s="324" t="str">
        <f>IF(Y385="","",+VLOOKUP($U385,'Tenant Analysis (Sortable)'!$D$7:$O$144,AA$1,FALSE))</f>
        <v/>
      </c>
      <c r="AB385" s="323" t="str">
        <f>IF(AA385="","",+VLOOKUP($U385,'Tenant Analysis (Sortable)'!$D$7:$O$144,AB$1,FALSE))</f>
        <v/>
      </c>
      <c r="AD385" s="323" t="str">
        <f>IF($AB385="","",+VLOOKUP($U385,'Tenant Analysis (Sortable)'!$D$7:$O$144,AD$1,FALSE))</f>
        <v/>
      </c>
      <c r="AE385" s="323" t="str">
        <f>IF($AB385="","",+VLOOKUP($U385,'Tenant Analysis (Sortable)'!$D$7:$O$144,AE$1,FALSE))</f>
        <v/>
      </c>
      <c r="AF385" s="324" t="str">
        <f>IF(AE385="","",+VLOOKUP($U385,'Tenant Analysis (Sortable)'!$D$7:$O$144,AF$1,FALSE))</f>
        <v/>
      </c>
      <c r="AG385" s="324" t="str">
        <f>IF(AF385="","",+VLOOKUP($U385,'Tenant Analysis (Sortable)'!$D$7:$O$144,AG$1,FALSE))</f>
        <v/>
      </c>
    </row>
    <row r="386" spans="1:33" ht="16.25" customHeight="1">
      <c r="A386" s="245"/>
      <c r="B386" s="244"/>
      <c r="D386" s="199"/>
      <c r="E386" s="198"/>
      <c r="F386" s="370"/>
      <c r="G386" s="370"/>
      <c r="H386" s="371"/>
      <c r="I386" s="197"/>
      <c r="J386" s="196"/>
      <c r="K386" s="195"/>
      <c r="L386" s="194"/>
      <c r="M386" s="196"/>
      <c r="S386" s="216" t="str">
        <f>IFERROR(IF(T386="","",INDEX('Tenant Analysis (Sortable)'!$B$7:$B$144,MATCH('Property Snapshots'!$U386,'Tenant Analysis (Sortable)'!$D$7:$D$144,0))),"CHECK")</f>
        <v/>
      </c>
      <c r="T386" s="215" t="str">
        <f>IFERROR(IF(U386="","",INDEX('Tenant Analysis (Sortable)'!$C$7:$C$144,MATCH('Property Snapshots'!$U386,'Tenant Analysis (Sortable)'!$D$7:$D$144,0))),"CHECK")</f>
        <v/>
      </c>
      <c r="V386" s="323" t="str">
        <f>IF(U386="","",+VLOOKUP($U386,'Tenant Analysis (Sortable)'!$D$7:$O$144,V$1,FALSE))</f>
        <v/>
      </c>
      <c r="W386" s="323" t="str">
        <f>IF(V386="","",+VLOOKUP($U386,'Tenant Analysis (Sortable)'!$D$7:$O$144,W$1,FALSE))</f>
        <v/>
      </c>
      <c r="X386" s="323" t="str">
        <f>IF(W386="","",+VLOOKUP($U386,'Tenant Analysis (Sortable)'!$D$7:$O$144,X$1,FALSE))</f>
        <v/>
      </c>
      <c r="Y386" s="323" t="str">
        <f>IF(X386="","",+VLOOKUP($U386,'Tenant Analysis (Sortable)'!$D$7:$O$144,Y$1,FALSE))</f>
        <v/>
      </c>
      <c r="Z386" s="323"/>
      <c r="AA386" s="324" t="str">
        <f>IF(Y386="","",+VLOOKUP($U386,'Tenant Analysis (Sortable)'!$D$7:$O$144,AA$1,FALSE))</f>
        <v/>
      </c>
      <c r="AB386" s="323" t="str">
        <f>IF(AA386="","",+VLOOKUP($U386,'Tenant Analysis (Sortable)'!$D$7:$O$144,AB$1,FALSE))</f>
        <v/>
      </c>
      <c r="AD386" s="323" t="str">
        <f>IF($AB386="","",+VLOOKUP($U386,'Tenant Analysis (Sortable)'!$D$7:$O$144,AD$1,FALSE))</f>
        <v/>
      </c>
      <c r="AE386" s="323" t="str">
        <f>IF($AB386="","",+VLOOKUP($U386,'Tenant Analysis (Sortable)'!$D$7:$O$144,AE$1,FALSE))</f>
        <v/>
      </c>
      <c r="AF386" s="324" t="str">
        <f>IF(AE386="","",+VLOOKUP($U386,'Tenant Analysis (Sortable)'!$D$7:$O$144,AF$1,FALSE))</f>
        <v/>
      </c>
      <c r="AG386" s="324" t="str">
        <f>IF(AF386="","",+VLOOKUP($U386,'Tenant Analysis (Sortable)'!$D$7:$O$144,AG$1,FALSE))</f>
        <v/>
      </c>
    </row>
    <row r="387" spans="1:33" ht="25.25" customHeight="1">
      <c r="A387" s="245" t="s">
        <v>784</v>
      </c>
      <c r="B387" s="244"/>
      <c r="D387" s="229" t="s">
        <v>797</v>
      </c>
      <c r="E387" s="229"/>
      <c r="F387" s="350"/>
      <c r="G387" s="350"/>
      <c r="H387" s="351"/>
      <c r="I387" s="227"/>
      <c r="J387" s="227"/>
      <c r="K387" s="227"/>
      <c r="L387" s="227"/>
      <c r="M387" s="227"/>
      <c r="S387" s="216" t="str">
        <f>IFERROR(IF(T387="","",INDEX('Tenant Analysis (Sortable)'!$B$7:$B$144,MATCH('Property Snapshots'!$U387,'Tenant Analysis (Sortable)'!$D$7:$D$144,0))),"CHECK")</f>
        <v/>
      </c>
      <c r="T387" s="215" t="str">
        <f>IFERROR(IF(U387="","",INDEX('Tenant Analysis (Sortable)'!$C$7:$C$144,MATCH('Property Snapshots'!$U387,'Tenant Analysis (Sortable)'!$D$7:$D$144,0))),"CHECK")</f>
        <v/>
      </c>
      <c r="V387" s="323" t="str">
        <f>IF(U387="","",+VLOOKUP($U387,'Tenant Analysis (Sortable)'!$D$7:$O$144,V$1,FALSE))</f>
        <v/>
      </c>
      <c r="W387" s="323" t="str">
        <f>IF(V387="","",+VLOOKUP($U387,'Tenant Analysis (Sortable)'!$D$7:$O$144,W$1,FALSE))</f>
        <v/>
      </c>
      <c r="X387" s="323" t="str">
        <f>IF(W387="","",+VLOOKUP($U387,'Tenant Analysis (Sortable)'!$D$7:$O$144,X$1,FALSE))</f>
        <v/>
      </c>
      <c r="Y387" s="323" t="str">
        <f>IF(X387="","",+VLOOKUP($U387,'Tenant Analysis (Sortable)'!$D$7:$O$144,Y$1,FALSE))</f>
        <v/>
      </c>
      <c r="Z387" s="323"/>
      <c r="AA387" s="324" t="str">
        <f>IF(Y387="","",+VLOOKUP($U387,'Tenant Analysis (Sortable)'!$D$7:$O$144,AA$1,FALSE))</f>
        <v/>
      </c>
      <c r="AB387" s="323" t="str">
        <f>IF(AA387="","",+VLOOKUP($U387,'Tenant Analysis (Sortable)'!$D$7:$O$144,AB$1,FALSE))</f>
        <v/>
      </c>
      <c r="AD387" s="323" t="str">
        <f>IF($AB387="","",+VLOOKUP($U387,'Tenant Analysis (Sortable)'!$D$7:$O$144,AD$1,FALSE))</f>
        <v/>
      </c>
      <c r="AE387" s="323" t="str">
        <f>IF($AB387="","",+VLOOKUP($U387,'Tenant Analysis (Sortable)'!$D$7:$O$144,AE$1,FALSE))</f>
        <v/>
      </c>
      <c r="AF387" s="324" t="str">
        <f>IF(AE387="","",+VLOOKUP($U387,'Tenant Analysis (Sortable)'!$D$7:$O$144,AF$1,FALSE))</f>
        <v/>
      </c>
      <c r="AG387" s="324" t="str">
        <f>IF(AF387="","",+VLOOKUP($U387,'Tenant Analysis (Sortable)'!$D$7:$O$144,AG$1,FALSE))</f>
        <v/>
      </c>
    </row>
    <row r="388" spans="1:33" ht="32">
      <c r="A388" s="245"/>
      <c r="B388" s="244"/>
      <c r="C388" s="187"/>
      <c r="D388" s="186"/>
      <c r="E388" s="185"/>
      <c r="F388" s="352" t="s">
        <v>770</v>
      </c>
      <c r="G388" s="352" t="s">
        <v>769</v>
      </c>
      <c r="H388" s="353" t="s">
        <v>725</v>
      </c>
      <c r="I388" s="220" t="s">
        <v>768</v>
      </c>
      <c r="J388" s="220" t="s">
        <v>767</v>
      </c>
      <c r="K388" s="220" t="s">
        <v>766</v>
      </c>
      <c r="L388" s="220"/>
      <c r="M388" s="220"/>
      <c r="S388" s="216" t="str">
        <f>IFERROR(IF(T388="","",INDEX('Tenant Analysis (Sortable)'!$B$7:$B$144,MATCH('Property Snapshots'!$U388,'Tenant Analysis (Sortable)'!$D$7:$D$144,0))),"CHECK")</f>
        <v/>
      </c>
      <c r="T388" s="215" t="str">
        <f>IFERROR(IF(U388="","",INDEX('Tenant Analysis (Sortable)'!$C$7:$C$144,MATCH('Property Snapshots'!$U388,'Tenant Analysis (Sortable)'!$D$7:$D$144,0))),"CHECK")</f>
        <v/>
      </c>
      <c r="V388" s="323" t="str">
        <f>IF(U388="","",+VLOOKUP($U388,'Tenant Analysis (Sortable)'!$D$7:$O$144,V$1,FALSE))</f>
        <v/>
      </c>
      <c r="W388" s="323" t="str">
        <f>IF(V388="","",+VLOOKUP($U388,'Tenant Analysis (Sortable)'!$D$7:$O$144,W$1,FALSE))</f>
        <v/>
      </c>
      <c r="X388" s="323" t="str">
        <f>IF(W388="","",+VLOOKUP($U388,'Tenant Analysis (Sortable)'!$D$7:$O$144,X$1,FALSE))</f>
        <v/>
      </c>
      <c r="Y388" s="323" t="str">
        <f>IF(X388="","",+VLOOKUP($U388,'Tenant Analysis (Sortable)'!$D$7:$O$144,Y$1,FALSE))</f>
        <v/>
      </c>
      <c r="Z388" s="323"/>
      <c r="AA388" s="324" t="str">
        <f>IF(Y388="","",+VLOOKUP($U388,'Tenant Analysis (Sortable)'!$D$7:$O$144,AA$1,FALSE))</f>
        <v/>
      </c>
      <c r="AB388" s="323" t="str">
        <f>IF(AA388="","",+VLOOKUP($U388,'Tenant Analysis (Sortable)'!$D$7:$O$144,AB$1,FALSE))</f>
        <v/>
      </c>
      <c r="AD388" s="323" t="str">
        <f>IF($AB388="","",+VLOOKUP($U388,'Tenant Analysis (Sortable)'!$D$7:$O$144,AD$1,FALSE))</f>
        <v/>
      </c>
      <c r="AE388" s="323" t="str">
        <f>IF($AB388="","",+VLOOKUP($U388,'Tenant Analysis (Sortable)'!$D$7:$O$144,AE$1,FALSE))</f>
        <v/>
      </c>
      <c r="AF388" s="324" t="str">
        <f>IF(AE388="","",+VLOOKUP($U388,'Tenant Analysis (Sortable)'!$D$7:$O$144,AF$1,FALSE))</f>
        <v/>
      </c>
      <c r="AG388" s="324" t="str">
        <f>IF(AF388="","",+VLOOKUP($U388,'Tenant Analysis (Sortable)'!$D$7:$O$144,AG$1,FALSE))</f>
        <v/>
      </c>
    </row>
    <row r="389" spans="1:33" ht="16">
      <c r="A389" s="245"/>
      <c r="B389" s="244"/>
      <c r="D389" s="219" t="s">
        <v>765</v>
      </c>
      <c r="E389" s="219" t="s">
        <v>820</v>
      </c>
      <c r="F389" s="346">
        <f>+INDEX(Summary!C$9:C$23,MATCH('Property Snapshots'!E389,Summary!$B$9:$B$23,0))</f>
        <v>54</v>
      </c>
      <c r="G389" s="346">
        <f>+COUNTIFS($S$7:$S$577,E389,$Y$7:$Y$577,"&gt;0")</f>
        <v>21</v>
      </c>
      <c r="H389" s="354">
        <f>+INDEX(Summary!$D$9:$D$23,MATCH('Property Snapshots'!E389,Summary!$B$9:$B$23,0))</f>
        <v>259980</v>
      </c>
      <c r="I389" s="218">
        <f>+INDEX(Summary!$E$9:$E$23,MATCH('Property Snapshots'!E389,Summary!$B$9:$B$23,0))</f>
        <v>242515</v>
      </c>
      <c r="J389" s="218">
        <f>+INDEX(Summary!$F$9:$F$23,MATCH('Property Snapshots'!E389,Summary!$B$9:$B$23,0))</f>
        <v>17465</v>
      </c>
      <c r="K389" s="217">
        <f>+I389/H389</f>
        <v>0.9328217555196554</v>
      </c>
      <c r="L389" s="217"/>
      <c r="S389" s="216" t="str">
        <f>IFERROR(IF(T389="","",INDEX('Tenant Analysis (Sortable)'!$B$7:$B$144,MATCH('Property Snapshots'!$U389,'Tenant Analysis (Sortable)'!$D$7:$D$144,0))),"CHECK")</f>
        <v>Rainbow</v>
      </c>
      <c r="T389" s="215" t="str">
        <f>IFERROR(IF(U389="","",INDEX('Tenant Analysis (Sortable)'!$C$7:$C$144,MATCH('Property Snapshots'!$U389,'Tenant Analysis (Sortable)'!$D$7:$D$144,0))),"CHECK")</f>
        <v xml:space="preserve">Specialty </v>
      </c>
      <c r="U389" s="322" t="str" cm="1">
        <f t="array" ref="U389:U413">+_xlfn._xlws.FILTER('Tenant Analysis (Sortable)'!$D$7:$D$144,'Tenant Analysis (Sortable)'!$B$7:$B$144='Property Snapshots'!E389)</f>
        <v>General Nutrition Corporation (t0041900)</v>
      </c>
      <c r="V389" s="323">
        <f>IF(U389="","",+VLOOKUP($U389,'Tenant Analysis (Sortable)'!$D$7:$O$144,V$1,FALSE))</f>
        <v>0</v>
      </c>
      <c r="W389" s="323">
        <f>IF(V389="","",+VLOOKUP($U389,'Tenant Analysis (Sortable)'!$D$7:$O$144,W$1,FALSE))</f>
        <v>0</v>
      </c>
      <c r="X389" s="323">
        <f>IF(W389="","",+VLOOKUP($U389,'Tenant Analysis (Sortable)'!$D$7:$O$144,X$1,FALSE))</f>
        <v>0</v>
      </c>
      <c r="Y389" s="323">
        <f>IF(X389="","",+VLOOKUP($U389,'Tenant Analysis (Sortable)'!$D$7:$O$144,Y$1,FALSE))</f>
        <v>0</v>
      </c>
      <c r="Z389" s="323">
        <f>IF(Y389="","",+VLOOKUP($U389,'Tenant Analysis (Sortable)'!$D$7:$O$144,Z$1,FALSE))</f>
        <v>0</v>
      </c>
      <c r="AA389" s="324">
        <f>IF(Y389="","",+VLOOKUP($U389,'Tenant Analysis (Sortable)'!$D$7:$O$144,AA$1,FALSE))</f>
        <v>99</v>
      </c>
      <c r="AB389" s="323">
        <f>IF(AA389="","",+VLOOKUP($U389,'Tenant Analysis (Sortable)'!$D$7:$O$144,AB$1,FALSE))</f>
        <v>22</v>
      </c>
      <c r="AD389" s="323">
        <f>IF($AB389="","",+VLOOKUP($U389,'Tenant Analysis (Sortable)'!$D$7:$O$144,AD$1,FALSE))</f>
        <v>0</v>
      </c>
      <c r="AE389" s="323">
        <f>IF($AB389="","",+VLOOKUP($U389,'Tenant Analysis (Sortable)'!$D$7:$O$144,AE$1,FALSE))</f>
        <v>0</v>
      </c>
      <c r="AF389" s="324">
        <f>IF(AE389="","",+VLOOKUP($U389,'Tenant Analysis (Sortable)'!$D$7:$O$144,AF$1,FALSE))</f>
        <v>99</v>
      </c>
      <c r="AG389" s="323">
        <f>+IF(AF389="","",+VLOOKUP($U389,'Tenant Analysis (Sortable)'!$D$7:$P$144,AG$1,FALSE))</f>
        <v>0</v>
      </c>
    </row>
    <row r="390" spans="1:33" ht="16">
      <c r="A390" s="245"/>
      <c r="B390" s="244"/>
      <c r="D390" s="219" t="s">
        <v>764</v>
      </c>
      <c r="E390" s="219" t="s">
        <v>821</v>
      </c>
      <c r="H390" s="355"/>
      <c r="I390" s="218"/>
      <c r="J390" s="214"/>
      <c r="K390" s="217"/>
      <c r="L390" s="217"/>
      <c r="S390" s="216" t="str">
        <f>IFERROR(IF(T390="","",INDEX('Tenant Analysis (Sortable)'!$B$7:$B$144,MATCH('Property Snapshots'!$U390,'Tenant Analysis (Sortable)'!$D$7:$D$144,0))),"CHECK")</f>
        <v>Rainbow</v>
      </c>
      <c r="T390" s="215" t="str">
        <f>IFERROR(IF(U390="","",INDEX('Tenant Analysis (Sortable)'!$C$7:$C$144,MATCH('Property Snapshots'!$U390,'Tenant Analysis (Sortable)'!$D$7:$D$144,0))),"CHECK")</f>
        <v>Personal Services</v>
      </c>
      <c r="U390" s="322" t="str">
        <v>Luis Diaz and Maria De Jesus Diaz dba The Mail Store $ More (t0041901)</v>
      </c>
      <c r="V390" s="323">
        <f>IF(U390="","",+VLOOKUP($U390,'Tenant Analysis (Sortable)'!$D$7:$O$144,V$1,FALSE))</f>
        <v>0</v>
      </c>
      <c r="W390" s="323">
        <f>IF(V390="","",+VLOOKUP($U390,'Tenant Analysis (Sortable)'!$D$7:$O$144,W$1,FALSE))</f>
        <v>151610</v>
      </c>
      <c r="X390" s="323">
        <f>IF(W390="","",+VLOOKUP($U390,'Tenant Analysis (Sortable)'!$D$7:$O$144,X$1,FALSE))</f>
        <v>148370.65</v>
      </c>
      <c r="Y390" s="323">
        <f>IF(X390="","",+VLOOKUP($U390,'Tenant Analysis (Sortable)'!$D$7:$O$144,Y$1,FALSE))</f>
        <v>147017.20000000001</v>
      </c>
      <c r="Z390" s="323">
        <f>IF(Y390="","",+VLOOKUP($U390,'Tenant Analysis (Sortable)'!$D$7:$O$144,Z$1,FALSE))</f>
        <v>33185.300000000003</v>
      </c>
      <c r="AA390" s="324">
        <f>IF(Y390="","",+VLOOKUP($U390,'Tenant Analysis (Sortable)'!$D$7:$O$144,AA$1,FALSE))</f>
        <v>-9.1220871513333843E-3</v>
      </c>
      <c r="AB390" s="323">
        <f>IF(AA390="","",+VLOOKUP($U390,'Tenant Analysis (Sortable)'!$D$7:$O$144,AB$1,FALSE))</f>
        <v>8</v>
      </c>
      <c r="AD390" s="323">
        <f>IF($AB390="","",+VLOOKUP($U390,'Tenant Analysis (Sortable)'!$D$7:$O$144,AD$1,FALSE))</f>
        <v>30890.61</v>
      </c>
      <c r="AE390" s="323">
        <f>IF($AB390="","",+VLOOKUP($U390,'Tenant Analysis (Sortable)'!$D$7:$O$144,AE$1,FALSE))</f>
        <v>33185.300000000003</v>
      </c>
      <c r="AF390" s="324">
        <f>IF(AE390="","",+VLOOKUP($U390,'Tenant Analysis (Sortable)'!$D$7:$O$144,AF$1,FALSE))</f>
        <v>7.4284386096616487E-2</v>
      </c>
      <c r="AG390" s="323">
        <f>+IF(AF390="","",+VLOOKUP($U390,'Tenant Analysis (Sortable)'!$D$7:$P$144,AG$1,FALSE))</f>
        <v>5</v>
      </c>
    </row>
    <row r="391" spans="1:33" ht="16">
      <c r="A391" s="245"/>
      <c r="B391" s="244"/>
      <c r="D391" s="219" t="s">
        <v>763</v>
      </c>
      <c r="E391" s="219" t="s">
        <v>800</v>
      </c>
      <c r="H391" s="355"/>
      <c r="I391" s="218"/>
      <c r="J391" s="214"/>
      <c r="K391" s="217"/>
      <c r="L391" s="217"/>
      <c r="S391" s="216" t="str">
        <f>IFERROR(IF(T391="","",INDEX('Tenant Analysis (Sortable)'!$B$7:$B$144,MATCH('Property Snapshots'!$U391,'Tenant Analysis (Sortable)'!$D$7:$D$144,0))),"CHECK")</f>
        <v>Rainbow</v>
      </c>
      <c r="T391" s="215" t="str">
        <f>IFERROR(IF(U391="","",INDEX('Tenant Analysis (Sortable)'!$C$7:$C$144,MATCH('Property Snapshots'!$U391,'Tenant Analysis (Sortable)'!$D$7:$D$144,0))),"CHECK")</f>
        <v>Personal Services</v>
      </c>
      <c r="U391" s="322" t="str">
        <v>Supercuts Corporate Shops, Inc. (t0041909)</v>
      </c>
      <c r="V391" s="323">
        <f>IF(U391="","",+VLOOKUP($U391,'Tenant Analysis (Sortable)'!$D$7:$O$144,V$1,FALSE))</f>
        <v>0</v>
      </c>
      <c r="W391" s="323">
        <f>IF(V391="","",+VLOOKUP($U391,'Tenant Analysis (Sortable)'!$D$7:$O$144,W$1,FALSE))</f>
        <v>196557.69</v>
      </c>
      <c r="X391" s="323">
        <f>IF(W391="","",+VLOOKUP($U391,'Tenant Analysis (Sortable)'!$D$7:$O$144,X$1,FALSE))</f>
        <v>202294.27</v>
      </c>
      <c r="Y391" s="323">
        <f>IF(X391="","",+VLOOKUP($U391,'Tenant Analysis (Sortable)'!$D$7:$O$144,Y$1,FALSE))</f>
        <v>123748.06</v>
      </c>
      <c r="Z391" s="323">
        <f>IF(Y391="","",+VLOOKUP($U391,'Tenant Analysis (Sortable)'!$D$7:$O$144,Z$1,FALSE))</f>
        <v>0</v>
      </c>
      <c r="AA391" s="324">
        <f>IF(Y391="","",+VLOOKUP($U391,'Tenant Analysis (Sortable)'!$D$7:$O$144,AA$1,FALSE))</f>
        <v>-0.38827698876493139</v>
      </c>
      <c r="AB391" s="323">
        <f>IF(AA391="","",+VLOOKUP($U391,'Tenant Analysis (Sortable)'!$D$7:$O$144,AB$1,FALSE))</f>
        <v>2</v>
      </c>
      <c r="AD391" s="323">
        <f>IF($AB391="","",+VLOOKUP($U391,'Tenant Analysis (Sortable)'!$D$7:$O$144,AD$1,FALSE))</f>
        <v>40395</v>
      </c>
      <c r="AE391" s="323">
        <f>IF($AB391="","",+VLOOKUP($U391,'Tenant Analysis (Sortable)'!$D$7:$O$144,AE$1,FALSE))</f>
        <v>0</v>
      </c>
      <c r="AF391" s="324">
        <f>IF(AE391="","",+VLOOKUP($U391,'Tenant Analysis (Sortable)'!$D$7:$O$144,AF$1,FALSE))</f>
        <v>99</v>
      </c>
      <c r="AG391" s="323">
        <f>+IF(AF391="","",+VLOOKUP($U391,'Tenant Analysis (Sortable)'!$D$7:$P$144,AG$1,FALSE))</f>
        <v>0</v>
      </c>
    </row>
    <row r="392" spans="1:33" ht="16">
      <c r="A392" s="245"/>
      <c r="B392" s="244"/>
      <c r="D392" s="212"/>
      <c r="E392" s="212"/>
      <c r="F392" s="356"/>
      <c r="G392" s="356"/>
      <c r="H392" s="357"/>
      <c r="I392" s="211"/>
      <c r="J392" s="182"/>
      <c r="K392" s="210"/>
      <c r="L392" s="209"/>
      <c r="M392" s="182"/>
      <c r="S392" s="216" t="str">
        <f>IFERROR(IF(T392="","",INDEX('Tenant Analysis (Sortable)'!$B$7:$B$144,MATCH('Property Snapshots'!$U392,'Tenant Analysis (Sortable)'!$D$7:$D$144,0))),"CHECK")</f>
        <v>Rainbow</v>
      </c>
      <c r="T392" s="215" t="str">
        <f>IFERROR(IF(U392="","",INDEX('Tenant Analysis (Sortable)'!$C$7:$C$144,MATCH('Property Snapshots'!$U392,'Tenant Analysis (Sortable)'!$D$7:$D$144,0))),"CHECK")</f>
        <v xml:space="preserve">Specialty </v>
      </c>
      <c r="U392" s="322" t="str">
        <v>Moyad Alghouleh dba Smoke Shop &amp; Candles (t0041910)</v>
      </c>
      <c r="V392" s="323">
        <f>IF(U392="","",+VLOOKUP($U392,'Tenant Analysis (Sortable)'!$D$7:$O$144,V$1,FALSE))</f>
        <v>0</v>
      </c>
      <c r="W392" s="323">
        <f>IF(V392="","",+VLOOKUP($U392,'Tenant Analysis (Sortable)'!$D$7:$O$144,W$1,FALSE))</f>
        <v>271244</v>
      </c>
      <c r="X392" s="323">
        <f>IF(W392="","",+VLOOKUP($U392,'Tenant Analysis (Sortable)'!$D$7:$O$144,X$1,FALSE))</f>
        <v>332307.01</v>
      </c>
      <c r="Y392" s="323">
        <f>IF(X392="","",+VLOOKUP($U392,'Tenant Analysis (Sortable)'!$D$7:$O$144,Y$1,FALSE))</f>
        <v>392271.72</v>
      </c>
      <c r="Z392" s="323">
        <f>IF(Y392="","",+VLOOKUP($U392,'Tenant Analysis (Sortable)'!$D$7:$O$144,Z$1,FALSE))</f>
        <v>115905.57</v>
      </c>
      <c r="AA392" s="324">
        <f>IF(Y392="","",+VLOOKUP($U392,'Tenant Analysis (Sortable)'!$D$7:$O$144,AA$1,FALSE))</f>
        <v>0.18044972930303205</v>
      </c>
      <c r="AB392" s="323">
        <f>IF(AA392="","",+VLOOKUP($U392,'Tenant Analysis (Sortable)'!$D$7:$O$144,AB$1,FALSE))</f>
        <v>14</v>
      </c>
      <c r="AD392" s="323">
        <f>IF($AB392="","",+VLOOKUP($U392,'Tenant Analysis (Sortable)'!$D$7:$O$144,AD$1,FALSE))</f>
        <v>91038.19</v>
      </c>
      <c r="AE392" s="323">
        <f>IF($AB392="","",+VLOOKUP($U392,'Tenant Analysis (Sortable)'!$D$7:$O$144,AE$1,FALSE))</f>
        <v>115905.57</v>
      </c>
      <c r="AF392" s="324">
        <f>IF(AE392="","",+VLOOKUP($U392,'Tenant Analysis (Sortable)'!$D$7:$O$144,AF$1,FALSE))</f>
        <v>0.27315327776178333</v>
      </c>
      <c r="AG392" s="323">
        <f>+IF(AF392="","",+VLOOKUP($U392,'Tenant Analysis (Sortable)'!$D$7:$P$144,AG$1,FALSE))</f>
        <v>9</v>
      </c>
    </row>
    <row r="393" spans="1:33">
      <c r="A393" s="245"/>
      <c r="B393" s="244"/>
      <c r="C393" s="208"/>
      <c r="D393" s="207" t="s">
        <v>762</v>
      </c>
      <c r="E393" s="228"/>
      <c r="F393" s="358"/>
      <c r="G393" s="358"/>
      <c r="H393" s="359"/>
      <c r="I393" s="228"/>
      <c r="J393" s="228"/>
      <c r="K393" s="228"/>
      <c r="L393" s="207"/>
      <c r="M393" s="207"/>
      <c r="S393" s="216" t="str">
        <f>IFERROR(IF(T393="","",INDEX('Tenant Analysis (Sortable)'!$B$7:$B$144,MATCH('Property Snapshots'!$U393,'Tenant Analysis (Sortable)'!$D$7:$D$144,0))),"CHECK")</f>
        <v>Rainbow</v>
      </c>
      <c r="T393" s="215" t="str">
        <f>IFERROR(IF(U393="","",INDEX('Tenant Analysis (Sortable)'!$C$7:$C$144,MATCH('Property Snapshots'!$U393,'Tenant Analysis (Sortable)'!$D$7:$D$144,0))),"CHECK")</f>
        <v>Specialty Food</v>
      </c>
      <c r="U393" s="322" t="str">
        <v>Milton Restaurant Group, LLC dba Wingstop #1119 (t0041917)</v>
      </c>
      <c r="V393" s="323">
        <f>IF(U393="","",+VLOOKUP($U393,'Tenant Analysis (Sortable)'!$D$7:$O$144,V$1,FALSE))</f>
        <v>0</v>
      </c>
      <c r="W393" s="323">
        <f>IF(V393="","",+VLOOKUP($U393,'Tenant Analysis (Sortable)'!$D$7:$O$144,W$1,FALSE))</f>
        <v>2065009.18</v>
      </c>
      <c r="X393" s="323">
        <f>IF(W393="","",+VLOOKUP($U393,'Tenant Analysis (Sortable)'!$D$7:$O$144,X$1,FALSE))</f>
        <v>2440816.9900000002</v>
      </c>
      <c r="Y393" s="323">
        <f>IF(X393="","",+VLOOKUP($U393,'Tenant Analysis (Sortable)'!$D$7:$O$144,Y$1,FALSE))</f>
        <v>3117951.46</v>
      </c>
      <c r="Z393" s="323">
        <f>IF(Y393="","",+VLOOKUP($U393,'Tenant Analysis (Sortable)'!$D$7:$O$144,Z$1,FALSE))</f>
        <v>0</v>
      </c>
      <c r="AA393" s="324">
        <f>IF(Y393="","",+VLOOKUP($U393,'Tenant Analysis (Sortable)'!$D$7:$O$144,AA$1,FALSE))</f>
        <v>0.27742123755046449</v>
      </c>
      <c r="AB393" s="323">
        <f>IF(AA393="","",+VLOOKUP($U393,'Tenant Analysis (Sortable)'!$D$7:$O$144,AB$1,FALSE))</f>
        <v>19</v>
      </c>
      <c r="AD393" s="323">
        <f>IF($AB393="","",+VLOOKUP($U393,'Tenant Analysis (Sortable)'!$D$7:$O$144,AD$1,FALSE))</f>
        <v>0</v>
      </c>
      <c r="AE393" s="323">
        <f>IF($AB393="","",+VLOOKUP($U393,'Tenant Analysis (Sortable)'!$D$7:$O$144,AE$1,FALSE))</f>
        <v>0</v>
      </c>
      <c r="AF393" s="324">
        <f>IF(AE393="","",+VLOOKUP($U393,'Tenant Analysis (Sortable)'!$D$7:$O$144,AF$1,FALSE))</f>
        <v>99</v>
      </c>
      <c r="AG393" s="323">
        <f>+IF(AF393="","",+VLOOKUP($U393,'Tenant Analysis (Sortable)'!$D$7:$P$144,AG$1,FALSE))</f>
        <v>0</v>
      </c>
    </row>
    <row r="394" spans="1:33">
      <c r="A394" s="245"/>
      <c r="B394" s="244"/>
      <c r="D394" s="205"/>
      <c r="E394" s="205"/>
      <c r="F394" s="360">
        <f>+$AD$4</f>
        <v>2020</v>
      </c>
      <c r="G394" s="360">
        <f>+$AE$4</f>
        <v>2021</v>
      </c>
      <c r="H394" s="361" t="s">
        <v>727</v>
      </c>
      <c r="I394" s="204"/>
      <c r="J394" s="204"/>
      <c r="K394" s="204"/>
      <c r="L394" s="204"/>
      <c r="M394" s="204"/>
      <c r="S394" s="216" t="str">
        <f>IFERROR(IF(T394="","",INDEX('Tenant Analysis (Sortable)'!$B$7:$B$144,MATCH('Property Snapshots'!$U394,'Tenant Analysis (Sortable)'!$D$7:$D$144,0))),"CHECK")</f>
        <v>Rainbow</v>
      </c>
      <c r="T394" s="215" t="str">
        <f>IFERROR(IF(U394="","",INDEX('Tenant Analysis (Sortable)'!$C$7:$C$144,MATCH('Property Snapshots'!$U394,'Tenant Analysis (Sortable)'!$D$7:$D$144,0))),"CHECK")</f>
        <v>Discount Stores</v>
      </c>
      <c r="U394" s="322" t="str">
        <v>Ross Dress for Less, Inc. #1584 (t0041918)</v>
      </c>
      <c r="V394" s="323">
        <f>IF(U394="","",+VLOOKUP($U394,'Tenant Analysis (Sortable)'!$D$7:$O$144,V$1,FALSE))</f>
        <v>0</v>
      </c>
      <c r="W394" s="323">
        <f>IF(V394="","",+VLOOKUP($U394,'Tenant Analysis (Sortable)'!$D$7:$O$144,W$1,FALSE))</f>
        <v>7129362</v>
      </c>
      <c r="X394" s="323">
        <f>IF(W394="","",+VLOOKUP($U394,'Tenant Analysis (Sortable)'!$D$7:$O$144,X$1,FALSE))</f>
        <v>7375355</v>
      </c>
      <c r="Y394" s="323">
        <f>IF(X394="","",+VLOOKUP($U394,'Tenant Analysis (Sortable)'!$D$7:$O$144,Y$1,FALSE))</f>
        <v>5967928</v>
      </c>
      <c r="Z394" s="323">
        <f>IF(Y394="","",+VLOOKUP($U394,'Tenant Analysis (Sortable)'!$D$7:$O$144,Z$1,FALSE))</f>
        <v>0</v>
      </c>
      <c r="AA394" s="324">
        <f>IF(Y394="","",+VLOOKUP($U394,'Tenant Analysis (Sortable)'!$D$7:$O$144,AA$1,FALSE))</f>
        <v>-0.19082837368506331</v>
      </c>
      <c r="AB394" s="323">
        <f>IF(AA394="","",+VLOOKUP($U394,'Tenant Analysis (Sortable)'!$D$7:$O$144,AB$1,FALSE))</f>
        <v>4</v>
      </c>
      <c r="AD394" s="323">
        <f>IF($AB394="","",+VLOOKUP($U394,'Tenant Analysis (Sortable)'!$D$7:$O$144,AD$1,FALSE))</f>
        <v>0</v>
      </c>
      <c r="AE394" s="323">
        <f>IF($AB394="","",+VLOOKUP($U394,'Tenant Analysis (Sortable)'!$D$7:$O$144,AE$1,FALSE))</f>
        <v>0</v>
      </c>
      <c r="AF394" s="324">
        <f>IF(AE394="","",+VLOOKUP($U394,'Tenant Analysis (Sortable)'!$D$7:$O$144,AF$1,FALSE))</f>
        <v>99</v>
      </c>
      <c r="AG394" s="323">
        <f>+IF(AF394="","",+VLOOKUP($U394,'Tenant Analysis (Sortable)'!$D$7:$P$144,AG$1,FALSE))</f>
        <v>0</v>
      </c>
    </row>
    <row r="395" spans="1:33" ht="16">
      <c r="A395" s="245"/>
      <c r="B395" s="244"/>
      <c r="D395" s="221"/>
      <c r="E395" s="221"/>
      <c r="F395" s="352" t="str">
        <f>+$AD$5</f>
        <v>Q1</v>
      </c>
      <c r="G395" s="352" t="str">
        <f>+$AE$5</f>
        <v>Q1</v>
      </c>
      <c r="H395" s="353" t="s">
        <v>733</v>
      </c>
      <c r="I395" s="220"/>
      <c r="J395" s="202" t="s">
        <v>796</v>
      </c>
      <c r="K395" s="220"/>
      <c r="L395" s="220"/>
      <c r="M395" s="220"/>
      <c r="S395" s="216" t="str">
        <f>IFERROR(IF(T395="","",INDEX('Tenant Analysis (Sortable)'!$B$7:$B$144,MATCH('Property Snapshots'!$U395,'Tenant Analysis (Sortable)'!$D$7:$D$144,0))),"CHECK")</f>
        <v>Rainbow</v>
      </c>
      <c r="T395" s="215" t="str">
        <f>IFERROR(IF(U395="","",INDEX('Tenant Analysis (Sortable)'!$C$7:$C$144,MATCH('Property Snapshots'!$U395,'Tenant Analysis (Sortable)'!$D$7:$D$144,0))),"CHECK")</f>
        <v>Restaurant</v>
      </c>
      <c r="U395" s="322" t="str">
        <v>William N. On dba China One (t0041920)</v>
      </c>
      <c r="V395" s="323">
        <f>IF(U395="","",+VLOOKUP($U395,'Tenant Analysis (Sortable)'!$D$7:$O$144,V$1,FALSE))</f>
        <v>0</v>
      </c>
      <c r="W395" s="323">
        <f>IF(V395="","",+VLOOKUP($U395,'Tenant Analysis (Sortable)'!$D$7:$O$144,W$1,FALSE))</f>
        <v>549651.82999999996</v>
      </c>
      <c r="X395" s="323">
        <f>IF(W395="","",+VLOOKUP($U395,'Tenant Analysis (Sortable)'!$D$7:$O$144,X$1,FALSE))</f>
        <v>490835.65</v>
      </c>
      <c r="Y395" s="323">
        <f>IF(X395="","",+VLOOKUP($U395,'Tenant Analysis (Sortable)'!$D$7:$O$144,Y$1,FALSE))</f>
        <v>583540.82000000007</v>
      </c>
      <c r="Z395" s="323">
        <f>IF(Y395="","",+VLOOKUP($U395,'Tenant Analysis (Sortable)'!$D$7:$O$144,Z$1,FALSE))</f>
        <v>153224.44</v>
      </c>
      <c r="AA395" s="324">
        <f>IF(Y395="","",+VLOOKUP($U395,'Tenant Analysis (Sortable)'!$D$7:$O$144,AA$1,FALSE))</f>
        <v>0.18887212043379498</v>
      </c>
      <c r="AB395" s="323">
        <f>IF(AA395="","",+VLOOKUP($U395,'Tenant Analysis (Sortable)'!$D$7:$O$144,AB$1,FALSE))</f>
        <v>15</v>
      </c>
      <c r="AD395" s="323">
        <f>IF($AB395="","",+VLOOKUP($U395,'Tenant Analysis (Sortable)'!$D$7:$O$144,AD$1,FALSE))</f>
        <v>119466.26</v>
      </c>
      <c r="AE395" s="323">
        <f>IF($AB395="","",+VLOOKUP($U395,'Tenant Analysis (Sortable)'!$D$7:$O$144,AE$1,FALSE))</f>
        <v>153224.44</v>
      </c>
      <c r="AF395" s="324">
        <f>IF(AE395="","",+VLOOKUP($U395,'Tenant Analysis (Sortable)'!$D$7:$O$144,AF$1,FALSE))</f>
        <v>0.28257501322967682</v>
      </c>
      <c r="AG395" s="323">
        <f>+IF(AF395="","",+VLOOKUP($U395,'Tenant Analysis (Sortable)'!$D$7:$P$144,AG$1,FALSE))</f>
        <v>10</v>
      </c>
    </row>
    <row r="396" spans="1:33">
      <c r="A396" s="245" t="str">
        <f>+E389</f>
        <v>RAINBOW</v>
      </c>
      <c r="B396" s="244"/>
      <c r="D396" s="215" t="s">
        <v>728</v>
      </c>
      <c r="F396" s="362">
        <f t="shared" ref="F396:F404" si="81">SUMIFS(AD$7:AD$486,$T$7:$T$486,$D396,$S$7:$S$486,$A396)</f>
        <v>930727.8899999999</v>
      </c>
      <c r="G396" s="362">
        <f t="shared" ref="G396:G404" si="82">SUMIFS(AE$7:AE$486,$T$7:$T$486,$D396,$S$7:$S$486,$A396)</f>
        <v>1024530.4199999999</v>
      </c>
      <c r="H396" s="363">
        <f t="shared" ref="H396" si="83">IFERROR(IF(G396=0,0,(G396-F396)/F396),0)</f>
        <v>0.10078405408051115</v>
      </c>
      <c r="I396" s="211"/>
      <c r="J396" s="402" t="s">
        <v>893</v>
      </c>
      <c r="K396" s="401"/>
      <c r="L396" s="401"/>
      <c r="M396" s="401"/>
      <c r="S396" s="216" t="str">
        <f>IFERROR(IF(T396="","",INDEX('Tenant Analysis (Sortable)'!$B$7:$B$144,MATCH('Property Snapshots'!$U396,'Tenant Analysis (Sortable)'!$D$7:$D$144,0))),"CHECK")</f>
        <v>Rainbow</v>
      </c>
      <c r="T396" s="215" t="str">
        <f>IFERROR(IF(U396="","",INDEX('Tenant Analysis (Sortable)'!$C$7:$C$144,MATCH('Property Snapshots'!$U396,'Tenant Analysis (Sortable)'!$D$7:$D$144,0))),"CHECK")</f>
        <v>Personal Services</v>
      </c>
      <c r="U396" s="322" t="str">
        <v>Ho Son Nguyen &amp; Tina Hoang dba Beebee Nails (t0041922)</v>
      </c>
      <c r="V396" s="323">
        <f>IF(U396="","",+VLOOKUP($U396,'Tenant Analysis (Sortable)'!$D$7:$O$144,V$1,FALSE))</f>
        <v>0</v>
      </c>
      <c r="W396" s="323">
        <f>IF(V396="","",+VLOOKUP($U396,'Tenant Analysis (Sortable)'!$D$7:$O$144,W$1,FALSE))</f>
        <v>261305</v>
      </c>
      <c r="X396" s="323">
        <f>IF(W396="","",+VLOOKUP($U396,'Tenant Analysis (Sortable)'!$D$7:$O$144,X$1,FALSE))</f>
        <v>319129.23</v>
      </c>
      <c r="Y396" s="323">
        <f>IF(X396="","",+VLOOKUP($U396,'Tenant Analysis (Sortable)'!$D$7:$O$144,Y$1,FALSE))</f>
        <v>244511.03</v>
      </c>
      <c r="Z396" s="323">
        <f>IF(Y396="","",+VLOOKUP($U396,'Tenant Analysis (Sortable)'!$D$7:$O$144,Z$1,FALSE))</f>
        <v>108709.92000000001</v>
      </c>
      <c r="AA396" s="324">
        <f>IF(Y396="","",+VLOOKUP($U396,'Tenant Analysis (Sortable)'!$D$7:$O$144,AA$1,FALSE))</f>
        <v>-0.23381813066762949</v>
      </c>
      <c r="AB396" s="323">
        <f>IF(AA396="","",+VLOOKUP($U396,'Tenant Analysis (Sortable)'!$D$7:$O$144,AB$1,FALSE))</f>
        <v>3</v>
      </c>
      <c r="AD396" s="323">
        <f>IF($AB396="","",+VLOOKUP($U396,'Tenant Analysis (Sortable)'!$D$7:$O$144,AD$1,FALSE))</f>
        <v>63015.65</v>
      </c>
      <c r="AE396" s="323">
        <f>IF($AB396="","",+VLOOKUP($U396,'Tenant Analysis (Sortable)'!$D$7:$O$144,AE$1,FALSE))</f>
        <v>72004.540000000008</v>
      </c>
      <c r="AF396" s="324">
        <f>IF(AE396="","",+VLOOKUP($U396,'Tenant Analysis (Sortable)'!$D$7:$O$144,AF$1,FALSE))</f>
        <v>0.14264535873231501</v>
      </c>
      <c r="AG396" s="323">
        <f>+IF(AF396="","",+VLOOKUP($U396,'Tenant Analysis (Sortable)'!$D$7:$P$144,AG$1,FALSE))</f>
        <v>7</v>
      </c>
    </row>
    <row r="397" spans="1:33">
      <c r="A397" s="245" t="str">
        <f>+A396</f>
        <v>RAINBOW</v>
      </c>
      <c r="B397" s="244"/>
      <c r="D397" s="181" t="s">
        <v>189</v>
      </c>
      <c r="F397" s="362">
        <f t="shared" si="81"/>
        <v>144821.26</v>
      </c>
      <c r="G397" s="362">
        <f t="shared" si="82"/>
        <v>233707.28000000003</v>
      </c>
      <c r="H397" s="363">
        <f t="shared" ref="H397:H403" si="84">IFERROR(IF(G397=0,0,(G397-F397)/F397),0)</f>
        <v>0.61376361454112482</v>
      </c>
      <c r="I397" s="211"/>
      <c r="J397" s="401"/>
      <c r="K397" s="401"/>
      <c r="L397" s="401"/>
      <c r="M397" s="401"/>
      <c r="S397" s="216" t="str">
        <f>IFERROR(IF(T397="","",INDEX('Tenant Analysis (Sortable)'!$B$7:$B$144,MATCH('Property Snapshots'!$U397,'Tenant Analysis (Sortable)'!$D$7:$D$144,0))),"CHECK")</f>
        <v>Rainbow</v>
      </c>
      <c r="T397" s="215" t="str">
        <f>IFERROR(IF(U397="","",INDEX('Tenant Analysis (Sortable)'!$C$7:$C$144,MATCH('Property Snapshots'!$U397,'Tenant Analysis (Sortable)'!$D$7:$D$144,0))),"CHECK")</f>
        <v>Merchandise</v>
      </c>
      <c r="U397" s="322" t="str">
        <v>Sally Beauty Company, Inc. (t0041923)</v>
      </c>
      <c r="V397" s="323">
        <f>IF(U397="","",+VLOOKUP($U397,'Tenant Analysis (Sortable)'!$D$7:$O$144,V$1,FALSE))</f>
        <v>0</v>
      </c>
      <c r="W397" s="323">
        <f>IF(V397="","",+VLOOKUP($U397,'Tenant Analysis (Sortable)'!$D$7:$O$144,W$1,FALSE))</f>
        <v>647903</v>
      </c>
      <c r="X397" s="323">
        <f>IF(W397="","",+VLOOKUP($U397,'Tenant Analysis (Sortable)'!$D$7:$O$144,X$1,FALSE))</f>
        <v>632446</v>
      </c>
      <c r="Y397" s="323">
        <f>IF(X397="","",+VLOOKUP($U397,'Tenant Analysis (Sortable)'!$D$7:$O$144,Y$1,FALSE))</f>
        <v>563976</v>
      </c>
      <c r="Z397" s="323">
        <f>IF(Y397="","",+VLOOKUP($U397,'Tenant Analysis (Sortable)'!$D$7:$O$144,Z$1,FALSE))</f>
        <v>155506</v>
      </c>
      <c r="AA397" s="324">
        <f>IF(Y397="","",+VLOOKUP($U397,'Tenant Analysis (Sortable)'!$D$7:$O$144,AA$1,FALSE))</f>
        <v>-0.1082622073663206</v>
      </c>
      <c r="AB397" s="323">
        <f>IF(AA397="","",+VLOOKUP($U397,'Tenant Analysis (Sortable)'!$D$7:$O$144,AB$1,FALSE))</f>
        <v>7</v>
      </c>
      <c r="AD397" s="323">
        <f>IF($AB397="","",+VLOOKUP($U397,'Tenant Analysis (Sortable)'!$D$7:$O$144,AD$1,FALSE))</f>
        <v>134710</v>
      </c>
      <c r="AE397" s="323">
        <f>IF($AB397="","",+VLOOKUP($U397,'Tenant Analysis (Sortable)'!$D$7:$O$144,AE$1,FALSE))</f>
        <v>155506</v>
      </c>
      <c r="AF397" s="324">
        <f>IF(AE397="","",+VLOOKUP($U397,'Tenant Analysis (Sortable)'!$D$7:$O$144,AF$1,FALSE))</f>
        <v>0.15437606710711899</v>
      </c>
      <c r="AG397" s="323">
        <f>+IF(AF397="","",+VLOOKUP($U397,'Tenant Analysis (Sortable)'!$D$7:$P$144,AG$1,FALSE))</f>
        <v>8</v>
      </c>
    </row>
    <row r="398" spans="1:33" ht="15" customHeight="1">
      <c r="A398" s="245" t="str">
        <f t="shared" ref="A398:A404" si="85">+A397</f>
        <v>RAINBOW</v>
      </c>
      <c r="B398" s="244"/>
      <c r="D398" s="181" t="s">
        <v>187</v>
      </c>
      <c r="F398" s="362">
        <f t="shared" si="81"/>
        <v>0</v>
      </c>
      <c r="G398" s="362">
        <f t="shared" si="82"/>
        <v>0</v>
      </c>
      <c r="H398" s="363">
        <f t="shared" si="84"/>
        <v>0</v>
      </c>
      <c r="I398" s="211"/>
      <c r="J398" s="401"/>
      <c r="K398" s="401"/>
      <c r="L398" s="401"/>
      <c r="M398" s="401"/>
      <c r="S398" s="216" t="str">
        <f>IFERROR(IF(T398="","",INDEX('Tenant Analysis (Sortable)'!$B$7:$B$144,MATCH('Property Snapshots'!$U398,'Tenant Analysis (Sortable)'!$D$7:$D$144,0))),"CHECK")</f>
        <v>Rainbow</v>
      </c>
      <c r="T398" s="215" t="str">
        <f>IFERROR(IF(U398="","",INDEX('Tenant Analysis (Sortable)'!$C$7:$C$144,MATCH('Property Snapshots'!$U398,'Tenant Analysis (Sortable)'!$D$7:$D$144,0))),"CHECK")</f>
        <v>Quick Serve Food</v>
      </c>
      <c r="U398" s="322" t="str">
        <v>Las Vegas Pizza, LLC dba Pizza Hut (t0041925)</v>
      </c>
      <c r="V398" s="323">
        <f>IF(U398="","",+VLOOKUP($U398,'Tenant Analysis (Sortable)'!$D$7:$O$144,V$1,FALSE))</f>
        <v>0</v>
      </c>
      <c r="W398" s="323">
        <f>IF(V398="","",+VLOOKUP($U398,'Tenant Analysis (Sortable)'!$D$7:$O$144,W$1,FALSE))</f>
        <v>890925</v>
      </c>
      <c r="X398" s="323">
        <f>IF(W398="","",+VLOOKUP($U398,'Tenant Analysis (Sortable)'!$D$7:$O$144,X$1,FALSE))</f>
        <v>908559.23</v>
      </c>
      <c r="Y398" s="323">
        <f>IF(X398="","",+VLOOKUP($U398,'Tenant Analysis (Sortable)'!$D$7:$O$144,Y$1,FALSE))</f>
        <v>1102935.3899999999</v>
      </c>
      <c r="Z398" s="323">
        <f>IF(Y398="","",+VLOOKUP($U398,'Tenant Analysis (Sortable)'!$D$7:$O$144,Z$1,FALSE))</f>
        <v>0</v>
      </c>
      <c r="AA398" s="324">
        <f>IF(Y398="","",+VLOOKUP($U398,'Tenant Analysis (Sortable)'!$D$7:$O$144,AA$1,FALSE))</f>
        <v>0.2139388975223992</v>
      </c>
      <c r="AB398" s="323">
        <f>IF(AA398="","",+VLOOKUP($U398,'Tenant Analysis (Sortable)'!$D$7:$O$144,AB$1,FALSE))</f>
        <v>18</v>
      </c>
      <c r="AD398" s="323">
        <f>IF($AB398="","",+VLOOKUP($U398,'Tenant Analysis (Sortable)'!$D$7:$O$144,AD$1,FALSE))</f>
        <v>0</v>
      </c>
      <c r="AE398" s="323">
        <f>IF($AB398="","",+VLOOKUP($U398,'Tenant Analysis (Sortable)'!$D$7:$O$144,AE$1,FALSE))</f>
        <v>0</v>
      </c>
      <c r="AF398" s="324">
        <f>IF(AE398="","",+VLOOKUP($U398,'Tenant Analysis (Sortable)'!$D$7:$O$144,AF$1,FALSE))</f>
        <v>99</v>
      </c>
      <c r="AG398" s="323">
        <f>+IF(AF398="","",+VLOOKUP($U398,'Tenant Analysis (Sortable)'!$D$7:$P$144,AG$1,FALSE))</f>
        <v>0</v>
      </c>
    </row>
    <row r="399" spans="1:33" ht="17" customHeight="1">
      <c r="A399" s="245" t="str">
        <f t="shared" si="85"/>
        <v>RAINBOW</v>
      </c>
      <c r="B399" s="244"/>
      <c r="D399" s="181" t="s">
        <v>211</v>
      </c>
      <c r="F399" s="362">
        <f t="shared" si="81"/>
        <v>0</v>
      </c>
      <c r="G399" s="362">
        <f t="shared" si="82"/>
        <v>0</v>
      </c>
      <c r="H399" s="363">
        <f t="shared" si="84"/>
        <v>0</v>
      </c>
      <c r="I399" s="211"/>
      <c r="J399" s="401"/>
      <c r="K399" s="401"/>
      <c r="L399" s="401"/>
      <c r="M399" s="401"/>
      <c r="S399" s="216" t="str">
        <f>IFERROR(IF(T399="","",INDEX('Tenant Analysis (Sortable)'!$B$7:$B$144,MATCH('Property Snapshots'!$U399,'Tenant Analysis (Sortable)'!$D$7:$D$144,0))),"CHECK")</f>
        <v>Rainbow</v>
      </c>
      <c r="T399" s="215" t="str">
        <f>IFERROR(IF(U399="","",INDEX('Tenant Analysis (Sortable)'!$C$7:$C$144,MATCH('Property Snapshots'!$U399,'Tenant Analysis (Sortable)'!$D$7:$D$144,0))),"CHECK")</f>
        <v>Quick Serve Food</v>
      </c>
      <c r="U399" s="322" t="str">
        <v>PSI Investments, Inc. dba Port of Subs (t0041928)</v>
      </c>
      <c r="V399" s="323">
        <f>IF(U399="","",+VLOOKUP($U399,'Tenant Analysis (Sortable)'!$D$7:$O$144,V$1,FALSE))</f>
        <v>0</v>
      </c>
      <c r="W399" s="323">
        <f>IF(V399="","",+VLOOKUP($U399,'Tenant Analysis (Sortable)'!$D$7:$O$144,W$1,FALSE))</f>
        <v>327709.28999999998</v>
      </c>
      <c r="X399" s="323">
        <f>IF(W399="","",+VLOOKUP($U399,'Tenant Analysis (Sortable)'!$D$7:$O$144,X$1,FALSE))</f>
        <v>252521.34000000003</v>
      </c>
      <c r="Y399" s="323">
        <f>IF(X399="","",+VLOOKUP($U399,'Tenant Analysis (Sortable)'!$D$7:$O$144,Y$1,FALSE))</f>
        <v>0</v>
      </c>
      <c r="Z399" s="323">
        <f>IF(Y399="","",+VLOOKUP($U399,'Tenant Analysis (Sortable)'!$D$7:$O$144,Z$1,FALSE))</f>
        <v>0</v>
      </c>
      <c r="AA399" s="324">
        <f>IF(Y399="","",+VLOOKUP($U399,'Tenant Analysis (Sortable)'!$D$7:$O$144,AA$1,FALSE))</f>
        <v>99</v>
      </c>
      <c r="AB399" s="323">
        <f>IF(AA399="","",+VLOOKUP($U399,'Tenant Analysis (Sortable)'!$D$7:$O$144,AB$1,FALSE))</f>
        <v>22</v>
      </c>
      <c r="AD399" s="323">
        <f>IF($AB399="","",+VLOOKUP($U399,'Tenant Analysis (Sortable)'!$D$7:$O$144,AD$1,FALSE))</f>
        <v>0</v>
      </c>
      <c r="AE399" s="323">
        <f>IF($AB399="","",+VLOOKUP($U399,'Tenant Analysis (Sortable)'!$D$7:$O$144,AE$1,FALSE))</f>
        <v>0</v>
      </c>
      <c r="AF399" s="324">
        <f>IF(AE399="","",+VLOOKUP($U399,'Tenant Analysis (Sortable)'!$D$7:$O$144,AF$1,FALSE))</f>
        <v>99</v>
      </c>
      <c r="AG399" s="323">
        <f>+IF(AF399="","",+VLOOKUP($U399,'Tenant Analysis (Sortable)'!$D$7:$P$144,AG$1,FALSE))</f>
        <v>0</v>
      </c>
    </row>
    <row r="400" spans="1:33">
      <c r="A400" s="245" t="str">
        <f t="shared" si="85"/>
        <v>RAINBOW</v>
      </c>
      <c r="B400" s="244"/>
      <c r="D400" s="181" t="s">
        <v>186</v>
      </c>
      <c r="F400" s="362">
        <f t="shared" si="81"/>
        <v>119466.26</v>
      </c>
      <c r="G400" s="362">
        <f t="shared" si="82"/>
        <v>239778.24</v>
      </c>
      <c r="H400" s="363">
        <f t="shared" si="84"/>
        <v>1.0070791535618508</v>
      </c>
      <c r="I400" s="211"/>
      <c r="J400" s="401"/>
      <c r="K400" s="401"/>
      <c r="L400" s="401"/>
      <c r="M400" s="401"/>
      <c r="S400" s="216" t="str">
        <f>IFERROR(IF(T400="","",INDEX('Tenant Analysis (Sortable)'!$B$7:$B$144,MATCH('Property Snapshots'!$U400,'Tenant Analysis (Sortable)'!$D$7:$D$144,0))),"CHECK")</f>
        <v>Rainbow</v>
      </c>
      <c r="T400" s="215" t="str">
        <f>IFERROR(IF(U400="","",INDEX('Tenant Analysis (Sortable)'!$C$7:$C$144,MATCH('Property Snapshots'!$U400,'Tenant Analysis (Sortable)'!$D$7:$D$144,0))),"CHECK")</f>
        <v xml:space="preserve">Grocery </v>
      </c>
      <c r="U400" s="322" t="str">
        <v>Albertsons # 6046 (t0041929)</v>
      </c>
      <c r="V400" s="323">
        <f>IF(U400="","",+VLOOKUP($U400,'Tenant Analysis (Sortable)'!$D$7:$O$144,V$1,FALSE))</f>
        <v>0</v>
      </c>
      <c r="W400" s="323">
        <f>IF(V400="","",+VLOOKUP($U400,'Tenant Analysis (Sortable)'!$D$7:$O$144,W$1,FALSE))</f>
        <v>24238219.649999999</v>
      </c>
      <c r="X400" s="323">
        <f>IF(W400="","",+VLOOKUP($U400,'Tenant Analysis (Sortable)'!$D$7:$O$144,X$1,FALSE))</f>
        <v>24576239</v>
      </c>
      <c r="Y400" s="323">
        <f>IF(X400="","",+VLOOKUP($U400,'Tenant Analysis (Sortable)'!$D$7:$O$144,Y$1,FALSE))</f>
        <v>24492432</v>
      </c>
      <c r="Z400" s="323">
        <f>IF(Y400="","",+VLOOKUP($U400,'Tenant Analysis (Sortable)'!$D$7:$O$144,Z$1,FALSE))</f>
        <v>26955106.77</v>
      </c>
      <c r="AA400" s="324">
        <f>IF(Y400="","",+VLOOKUP($U400,'Tenant Analysis (Sortable)'!$D$7:$O$144,AA$1,FALSE))</f>
        <v>-3.4100823970665325E-3</v>
      </c>
      <c r="AB400" s="323">
        <f>IF(AA400="","",+VLOOKUP($U400,'Tenant Analysis (Sortable)'!$D$7:$O$144,AB$1,FALSE))</f>
        <v>9</v>
      </c>
      <c r="AD400" s="323">
        <f>IF($AB400="","",+VLOOKUP($U400,'Tenant Analysis (Sortable)'!$D$7:$O$144,AD$1,FALSE))</f>
        <v>24492432</v>
      </c>
      <c r="AE400" s="323">
        <f>IF($AB400="","",+VLOOKUP($U400,'Tenant Analysis (Sortable)'!$D$7:$O$144,AE$1,FALSE))</f>
        <v>26955106.77</v>
      </c>
      <c r="AF400" s="324">
        <f>IF(AE400="","",+VLOOKUP($U400,'Tenant Analysis (Sortable)'!$D$7:$O$144,AF$1,FALSE))</f>
        <v>0.10054839674557429</v>
      </c>
      <c r="AG400" s="323">
        <f>+IF(AF400="","",+VLOOKUP($U400,'Tenant Analysis (Sortable)'!$D$7:$P$144,AG$1,FALSE))</f>
        <v>6</v>
      </c>
    </row>
    <row r="401" spans="1:33">
      <c r="A401" s="245" t="str">
        <f t="shared" si="85"/>
        <v>RAINBOW</v>
      </c>
      <c r="B401" s="244"/>
      <c r="D401" s="181" t="s">
        <v>197</v>
      </c>
      <c r="F401" s="362">
        <f t="shared" si="81"/>
        <v>134710</v>
      </c>
      <c r="G401" s="362">
        <f t="shared" si="82"/>
        <v>155506</v>
      </c>
      <c r="H401" s="363">
        <f t="shared" si="84"/>
        <v>0.15437606710711899</v>
      </c>
      <c r="I401" s="211"/>
      <c r="J401" s="401"/>
      <c r="K401" s="401"/>
      <c r="L401" s="401"/>
      <c r="M401" s="401"/>
      <c r="S401" s="216" t="str">
        <f>IFERROR(IF(T401="","",INDEX('Tenant Analysis (Sortable)'!$B$7:$B$144,MATCH('Property Snapshots'!$U401,'Tenant Analysis (Sortable)'!$D$7:$D$144,0))),"CHECK")</f>
        <v>Rainbow</v>
      </c>
      <c r="T401" s="215" t="str">
        <f>IFERROR(IF(U401="","",INDEX('Tenant Analysis (Sortable)'!$C$7:$C$144,MATCH('Property Snapshots'!$U401,'Tenant Analysis (Sortable)'!$D$7:$D$144,0))),"CHECK")</f>
        <v xml:space="preserve">Specialty </v>
      </c>
      <c r="U401" s="322" t="str">
        <v>Vape City, LLC (t0041930)</v>
      </c>
      <c r="V401" s="323">
        <f>IF(U401="","",+VLOOKUP($U401,'Tenant Analysis (Sortable)'!$D$7:$O$144,V$1,FALSE))</f>
        <v>0</v>
      </c>
      <c r="W401" s="323">
        <f>IF(V401="","",+VLOOKUP($U401,'Tenant Analysis (Sortable)'!$D$7:$O$144,W$1,FALSE))</f>
        <v>402943</v>
      </c>
      <c r="X401" s="323">
        <f>IF(W401="","",+VLOOKUP($U401,'Tenant Analysis (Sortable)'!$D$7:$O$144,X$1,FALSE))</f>
        <v>541551.0199999999</v>
      </c>
      <c r="Y401" s="323">
        <f>IF(X401="","",+VLOOKUP($U401,'Tenant Analysis (Sortable)'!$D$7:$O$144,Y$1,FALSE))</f>
        <v>830080.89999999991</v>
      </c>
      <c r="Z401" s="323">
        <f>IF(Y401="","",+VLOOKUP($U401,'Tenant Analysis (Sortable)'!$D$7:$O$144,Z$1,FALSE))</f>
        <v>296822.29000000004</v>
      </c>
      <c r="AA401" s="324">
        <f>IF(Y401="","",+VLOOKUP($U401,'Tenant Analysis (Sortable)'!$D$7:$O$144,AA$1,FALSE))</f>
        <v>0.53278429795959037</v>
      </c>
      <c r="AB401" s="323">
        <f>IF(AA401="","",+VLOOKUP($U401,'Tenant Analysis (Sortable)'!$D$7:$O$144,AB$1,FALSE))</f>
        <v>20</v>
      </c>
      <c r="AD401" s="323">
        <f>IF($AB401="","",+VLOOKUP($U401,'Tenant Analysis (Sortable)'!$D$7:$O$144,AD$1,FALSE))</f>
        <v>160783.32</v>
      </c>
      <c r="AE401" s="323">
        <f>IF($AB401="","",+VLOOKUP($U401,'Tenant Analysis (Sortable)'!$D$7:$O$144,AE$1,FALSE))</f>
        <v>296822.29000000004</v>
      </c>
      <c r="AF401" s="324">
        <f>IF(AE401="","",+VLOOKUP($U401,'Tenant Analysis (Sortable)'!$D$7:$O$144,AF$1,FALSE))</f>
        <v>0.84610126224536242</v>
      </c>
      <c r="AG401" s="323">
        <f>+IF(AF401="","",+VLOOKUP($U401,'Tenant Analysis (Sortable)'!$D$7:$P$144,AG$1,FALSE))</f>
        <v>14</v>
      </c>
    </row>
    <row r="402" spans="1:33">
      <c r="A402" s="245" t="str">
        <f t="shared" si="85"/>
        <v>RAINBOW</v>
      </c>
      <c r="B402" s="244"/>
      <c r="D402" s="181" t="s">
        <v>193</v>
      </c>
      <c r="F402" s="362">
        <f t="shared" si="81"/>
        <v>75917.88</v>
      </c>
      <c r="G402" s="362">
        <f t="shared" si="82"/>
        <v>26819.99</v>
      </c>
      <c r="H402" s="363">
        <f t="shared" si="84"/>
        <v>-0.64672367036592693</v>
      </c>
      <c r="I402" s="211"/>
      <c r="J402" s="401"/>
      <c r="K402" s="401"/>
      <c r="L402" s="401"/>
      <c r="M402" s="401"/>
      <c r="S402" s="216" t="str">
        <f>IFERROR(IF(T402="","",INDEX('Tenant Analysis (Sortable)'!$B$7:$B$144,MATCH('Property Snapshots'!$U402,'Tenant Analysis (Sortable)'!$D$7:$D$144,0))),"CHECK")</f>
        <v>Rainbow</v>
      </c>
      <c r="T402" s="215" t="str">
        <f>IFERROR(IF(U402="","",INDEX('Tenant Analysis (Sortable)'!$C$7:$C$144,MATCH('Property Snapshots'!$U402,'Tenant Analysis (Sortable)'!$D$7:$D$144,0))),"CHECK")</f>
        <v>Personal Services</v>
      </c>
      <c r="U402" s="322" t="str">
        <v>5Rivers, Inc. dba the UPS Store (t0041931)</v>
      </c>
      <c r="V402" s="323">
        <f>IF(U402="","",+VLOOKUP($U402,'Tenant Analysis (Sortable)'!$D$7:$O$144,V$1,FALSE))</f>
        <v>0</v>
      </c>
      <c r="W402" s="323">
        <f>IF(V402="","",+VLOOKUP($U402,'Tenant Analysis (Sortable)'!$D$7:$O$144,W$1,FALSE))</f>
        <v>0</v>
      </c>
      <c r="X402" s="323">
        <f>IF(W402="","",+VLOOKUP($U402,'Tenant Analysis (Sortable)'!$D$7:$O$144,X$1,FALSE))</f>
        <v>0</v>
      </c>
      <c r="Y402" s="323">
        <f>IF(X402="","",+VLOOKUP($U402,'Tenant Analysis (Sortable)'!$D$7:$O$144,Y$1,FALSE))</f>
        <v>326302.15000000002</v>
      </c>
      <c r="Z402" s="323">
        <f>IF(Y402="","",+VLOOKUP($U402,'Tenant Analysis (Sortable)'!$D$7:$O$144,Z$1,FALSE))</f>
        <v>154351.87</v>
      </c>
      <c r="AA402" s="324">
        <f>IF(Y402="","",+VLOOKUP($U402,'Tenant Analysis (Sortable)'!$D$7:$O$144,AA$1,FALSE))</f>
        <v>0</v>
      </c>
      <c r="AB402" s="323">
        <f>IF(AA402="","",+VLOOKUP($U402,'Tenant Analysis (Sortable)'!$D$7:$O$144,AB$1,FALSE))</f>
        <v>10</v>
      </c>
      <c r="AD402" s="323">
        <f>IF($AB402="","",+VLOOKUP($U402,'Tenant Analysis (Sortable)'!$D$7:$O$144,AD$1,FALSE))</f>
        <v>0</v>
      </c>
      <c r="AE402" s="323">
        <f>IF($AB402="","",+VLOOKUP($U402,'Tenant Analysis (Sortable)'!$D$7:$O$144,AE$1,FALSE))</f>
        <v>110727.44</v>
      </c>
      <c r="AF402" s="324">
        <f>IF(AE402="","",+VLOOKUP($U402,'Tenant Analysis (Sortable)'!$D$7:$O$144,AF$1,FALSE))</f>
        <v>0</v>
      </c>
      <c r="AG402" s="323">
        <f>+IF(AF402="","",+VLOOKUP($U402,'Tenant Analysis (Sortable)'!$D$7:$P$144,AG$1,FALSE))</f>
        <v>0</v>
      </c>
    </row>
    <row r="403" spans="1:33">
      <c r="A403" s="245" t="str">
        <f t="shared" si="85"/>
        <v>RAINBOW</v>
      </c>
      <c r="B403" s="244"/>
      <c r="D403" s="170" t="s">
        <v>188</v>
      </c>
      <c r="F403" s="362">
        <f t="shared" si="81"/>
        <v>24492432</v>
      </c>
      <c r="G403" s="362">
        <f t="shared" si="82"/>
        <v>26955106.77</v>
      </c>
      <c r="H403" s="363">
        <f t="shared" si="84"/>
        <v>0.10054839674557429</v>
      </c>
      <c r="I403" s="211"/>
      <c r="J403" s="401"/>
      <c r="K403" s="401"/>
      <c r="L403" s="401"/>
      <c r="M403" s="401"/>
      <c r="S403" s="216" t="str">
        <f>IFERROR(IF(T403="","",INDEX('Tenant Analysis (Sortable)'!$B$7:$B$144,MATCH('Property Snapshots'!$U403,'Tenant Analysis (Sortable)'!$D$7:$D$144,0))),"CHECK")</f>
        <v>Rainbow</v>
      </c>
      <c r="T403" s="215" t="str">
        <f>IFERROR(IF(U403="","",INDEX('Tenant Analysis (Sortable)'!$C$7:$C$144,MATCH('Property Snapshots'!$U403,'Tenant Analysis (Sortable)'!$D$7:$D$144,0))),"CHECK")</f>
        <v xml:space="preserve">Specialty </v>
      </c>
      <c r="U403" s="322" t="str">
        <v>zRobin S. Thornley dba Health Hut (t0041934)</v>
      </c>
      <c r="V403" s="323" t="str">
        <f>IF(U403="","",+VLOOKUP($U403,'Tenant Analysis (Sortable)'!$D$7:$O$144,V$1,FALSE))</f>
        <v>Out</v>
      </c>
      <c r="W403" s="323">
        <f>IF(V403="","",+VLOOKUP($U403,'Tenant Analysis (Sortable)'!$D$7:$O$144,W$1,FALSE))</f>
        <v>172622</v>
      </c>
      <c r="X403" s="323">
        <f>IF(W403="","",+VLOOKUP($U403,'Tenant Analysis (Sortable)'!$D$7:$O$144,X$1,FALSE))</f>
        <v>134570.87000000002</v>
      </c>
      <c r="Y403" s="323">
        <f>IF(X403="","",+VLOOKUP($U403,'Tenant Analysis (Sortable)'!$D$7:$O$144,Y$1,FALSE))</f>
        <v>0</v>
      </c>
      <c r="Z403" s="323">
        <f>IF(Y403="","",+VLOOKUP($U403,'Tenant Analysis (Sortable)'!$D$7:$O$144,Z$1,FALSE))</f>
        <v>0</v>
      </c>
      <c r="AA403" s="324">
        <f>IF(Y403="","",+VLOOKUP($U403,'Tenant Analysis (Sortable)'!$D$7:$O$144,AA$1,FALSE))</f>
        <v>99</v>
      </c>
      <c r="AB403" s="323">
        <f>IF(AA403="","",+VLOOKUP($U403,'Tenant Analysis (Sortable)'!$D$7:$O$144,AB$1,FALSE))</f>
        <v>0</v>
      </c>
      <c r="AD403" s="323">
        <f>IF($AB403="","",+VLOOKUP($U403,'Tenant Analysis (Sortable)'!$D$7:$O$144,AD$1,FALSE))</f>
        <v>0</v>
      </c>
      <c r="AE403" s="323">
        <f>IF($AB403="","",+VLOOKUP($U403,'Tenant Analysis (Sortable)'!$D$7:$O$144,AE$1,FALSE))</f>
        <v>0</v>
      </c>
      <c r="AF403" s="324">
        <f>IF(AE403="","",+VLOOKUP($U403,'Tenant Analysis (Sortable)'!$D$7:$O$144,AF$1,FALSE))</f>
        <v>99</v>
      </c>
      <c r="AG403" s="323">
        <f>+IF(AF403="","",+VLOOKUP($U403,'Tenant Analysis (Sortable)'!$D$7:$P$144,AG$1,FALSE))</f>
        <v>0</v>
      </c>
    </row>
    <row r="404" spans="1:33">
      <c r="A404" s="245" t="str">
        <f t="shared" si="85"/>
        <v>RAINBOW</v>
      </c>
      <c r="B404" s="244"/>
      <c r="D404" s="170" t="s">
        <v>216</v>
      </c>
      <c r="E404" s="170"/>
      <c r="F404" s="362">
        <f t="shared" si="81"/>
        <v>205397</v>
      </c>
      <c r="G404" s="362">
        <f t="shared" si="82"/>
        <v>93811</v>
      </c>
      <c r="H404" s="363">
        <f t="shared" ref="H404" si="86">IFERROR(IF(G404=0,0,(G404-F404)/F404),0)</f>
        <v>-0.54326986275359423</v>
      </c>
      <c r="I404" s="211"/>
      <c r="J404" s="401"/>
      <c r="K404" s="401"/>
      <c r="L404" s="401"/>
      <c r="M404" s="401"/>
      <c r="S404" s="216" t="str">
        <f>IFERROR(IF(T404="","",INDEX('Tenant Analysis (Sortable)'!$B$7:$B$144,MATCH('Property Snapshots'!$U404,'Tenant Analysis (Sortable)'!$D$7:$D$144,0))),"CHECK")</f>
        <v>Rainbow</v>
      </c>
      <c r="T404" s="215" t="str">
        <f>IFERROR(IF(U404="","",INDEX('Tenant Analysis (Sortable)'!$C$7:$C$144,MATCH('Property Snapshots'!$U404,'Tenant Analysis (Sortable)'!$D$7:$D$144,0))),"CHECK")</f>
        <v xml:space="preserve">Specialty </v>
      </c>
      <c r="U404" s="322" t="str">
        <v>Scales 'N Tails Las Vegas, LLC (t0041935)</v>
      </c>
      <c r="V404" s="323">
        <f>IF(U404="","",+VLOOKUP($U404,'Tenant Analysis (Sortable)'!$D$7:$O$144,V$1,FALSE))</f>
        <v>0</v>
      </c>
      <c r="W404" s="323">
        <f>IF(V404="","",+VLOOKUP($U404,'Tenant Analysis (Sortable)'!$D$7:$O$144,W$1,FALSE))</f>
        <v>508127</v>
      </c>
      <c r="X404" s="323">
        <f>IF(W404="","",+VLOOKUP($U404,'Tenant Analysis (Sortable)'!$D$7:$O$144,X$1,FALSE))</f>
        <v>637816.47000000009</v>
      </c>
      <c r="Y404" s="323">
        <f>IF(X404="","",+VLOOKUP($U404,'Tenant Analysis (Sortable)'!$D$7:$O$144,Y$1,FALSE))</f>
        <v>711806.54</v>
      </c>
      <c r="Z404" s="323">
        <f>IF(Y404="","",+VLOOKUP($U404,'Tenant Analysis (Sortable)'!$D$7:$O$144,Z$1,FALSE))</f>
        <v>229195.41</v>
      </c>
      <c r="AA404" s="324">
        <f>IF(Y404="","",+VLOOKUP($U404,'Tenant Analysis (Sortable)'!$D$7:$O$144,AA$1,FALSE))</f>
        <v>0.11600526715780786</v>
      </c>
      <c r="AB404" s="323">
        <f>IF(AA404="","",+VLOOKUP($U404,'Tenant Analysis (Sortable)'!$D$7:$O$144,AB$1,FALSE))</f>
        <v>13</v>
      </c>
      <c r="AD404" s="323">
        <f>IF($AB404="","",+VLOOKUP($U404,'Tenant Analysis (Sortable)'!$D$7:$O$144,AD$1,FALSE))</f>
        <v>128665.61</v>
      </c>
      <c r="AE404" s="323">
        <f>IF($AB404="","",+VLOOKUP($U404,'Tenant Analysis (Sortable)'!$D$7:$O$144,AE$1,FALSE))</f>
        <v>229195.41</v>
      </c>
      <c r="AF404" s="324">
        <f>IF(AE404="","",+VLOOKUP($U404,'Tenant Analysis (Sortable)'!$D$7:$O$144,AF$1,FALSE))</f>
        <v>0.78132610570921013</v>
      </c>
      <c r="AG404" s="323">
        <f>+IF(AF404="","",+VLOOKUP($U404,'Tenant Analysis (Sortable)'!$D$7:$P$144,AG$1,FALSE))</f>
        <v>13</v>
      </c>
    </row>
    <row r="405" spans="1:33" ht="167.25" customHeight="1">
      <c r="A405" s="245"/>
      <c r="B405" s="244"/>
      <c r="D405" s="170"/>
      <c r="E405" s="170"/>
      <c r="F405" s="356"/>
      <c r="G405" s="356"/>
      <c r="H405" s="357"/>
      <c r="I405" s="211"/>
      <c r="J405" s="401"/>
      <c r="K405" s="401"/>
      <c r="L405" s="401"/>
      <c r="M405" s="401"/>
      <c r="S405" s="321" t="str">
        <f>IFERROR(IF(T405="","",INDEX('Tenant Analysis (Sortable)'!$B$7:$B$144,MATCH('Property Snapshots'!$U405,'Tenant Analysis (Sortable)'!$D$7:$D$144,0))),"CHECK")</f>
        <v>Rainbow</v>
      </c>
      <c r="T405" s="322" t="str">
        <f>IFERROR(IF(U405="","",INDEX('Tenant Analysis (Sortable)'!$C$7:$C$144,MATCH('Property Snapshots'!$U405,'Tenant Analysis (Sortable)'!$D$7:$D$144,0))),"CHECK")</f>
        <v xml:space="preserve">Specialty </v>
      </c>
      <c r="U405" s="322" t="str">
        <v>Psychic Eye Bookshops, Inc. (t0041937)</v>
      </c>
      <c r="V405" s="323">
        <f>IF(U405="","",+VLOOKUP($U405,'Tenant Analysis (Sortable)'!$D$7:$O$144,V$1,FALSE))</f>
        <v>0</v>
      </c>
      <c r="W405" s="323">
        <f>IF(V405="","",+VLOOKUP($U405,'Tenant Analysis (Sortable)'!$D$7:$O$144,W$1,FALSE))</f>
        <v>494900</v>
      </c>
      <c r="X405" s="323">
        <f>IF(W405="","",+VLOOKUP($U405,'Tenant Analysis (Sortable)'!$D$7:$O$144,X$1,FALSE))</f>
        <v>519591.63</v>
      </c>
      <c r="Y405" s="323">
        <f>IF(X405="","",+VLOOKUP($U405,'Tenant Analysis (Sortable)'!$D$7:$O$144,Y$1,FALSE))</f>
        <v>626741.11</v>
      </c>
      <c r="Z405" s="323">
        <f>IF(Y405="","",+VLOOKUP($U405,'Tenant Analysis (Sortable)'!$D$7:$O$144,Z$1,FALSE))</f>
        <v>292620.94</v>
      </c>
      <c r="AA405" s="324">
        <f>IF(Y405="","",+VLOOKUP($U405,'Tenant Analysis (Sortable)'!$D$7:$O$144,AA$1,FALSE))</f>
        <v>0.20621864135879167</v>
      </c>
      <c r="AB405" s="323">
        <f>IF(AA405="","",+VLOOKUP($U405,'Tenant Analysis (Sortable)'!$D$7:$O$144,AB$1,FALSE))</f>
        <v>17</v>
      </c>
      <c r="AD405" s="323">
        <f>IF($AB405="","",+VLOOKUP($U405,'Tenant Analysis (Sortable)'!$D$7:$O$144,AD$1,FALSE))</f>
        <v>115543.65999999999</v>
      </c>
      <c r="AE405" s="323">
        <f>IF($AB405="","",+VLOOKUP($U405,'Tenant Analysis (Sortable)'!$D$7:$O$144,AE$1,FALSE))</f>
        <v>221919.93</v>
      </c>
      <c r="AF405" s="324">
        <f>IF(AE405="","",+VLOOKUP($U405,'Tenant Analysis (Sortable)'!$D$7:$O$144,AF$1,FALSE))</f>
        <v>0.92065864972599976</v>
      </c>
      <c r="AG405" s="323">
        <f>+IF(AF405="","",+VLOOKUP($U405,'Tenant Analysis (Sortable)'!$D$7:$P$144,AG$1,FALSE))</f>
        <v>15</v>
      </c>
    </row>
    <row r="406" spans="1:33">
      <c r="A406" s="245"/>
      <c r="B406" s="244"/>
      <c r="C406" s="208"/>
      <c r="D406" s="344" t="str">
        <f>"Top 3 tenants w/significant changes ("&amp;TEXT($AD$5,"")&amp;TEXT($AD$3," yyyy")&amp; " vs. "&amp;TEXT($AE$5,"")&amp;TEXT($AE$3," yyyy)")</f>
        <v>Top 3 tenants w/significant changes (Q1 2020 vs. Q1 2021)</v>
      </c>
      <c r="E406" s="227"/>
      <c r="F406" s="350"/>
      <c r="G406" s="350"/>
      <c r="H406" s="351"/>
      <c r="I406" s="227"/>
      <c r="J406" s="227"/>
      <c r="K406" s="227"/>
      <c r="L406" s="319"/>
      <c r="M406" s="319"/>
      <c r="N406" s="170"/>
      <c r="O406" s="170"/>
      <c r="P406" s="170"/>
      <c r="Q406" s="170"/>
      <c r="R406" s="213"/>
      <c r="S406" s="216" t="str">
        <f>IFERROR(IF(T406="","",INDEX('Tenant Analysis (Sortable)'!$B$7:$B$144,MATCH('Property Snapshots'!$U406,'Tenant Analysis (Sortable)'!$D$7:$D$144,0))),"CHECK")</f>
        <v>Rainbow</v>
      </c>
      <c r="T406" s="215" t="str">
        <f>IFERROR(IF(U406="","",INDEX('Tenant Analysis (Sortable)'!$C$7:$C$144,MATCH('Property Snapshots'!$U406,'Tenant Analysis (Sortable)'!$D$7:$D$144,0))),"CHECK")</f>
        <v>Electronics / Cellular</v>
      </c>
      <c r="U406" s="322" t="str">
        <v>MCXXM, Inc. dba Cox (t0041939)</v>
      </c>
      <c r="V406" s="323">
        <f>IF(U406="","",+VLOOKUP($U406,'Tenant Analysis (Sortable)'!$D$7:$O$144,V$1,FALSE))</f>
        <v>0</v>
      </c>
      <c r="W406" s="323">
        <f>IF(V406="","",+VLOOKUP($U406,'Tenant Analysis (Sortable)'!$D$7:$O$144,W$1,FALSE))</f>
        <v>908485</v>
      </c>
      <c r="X406" s="323">
        <f>IF(W406="","",+VLOOKUP($U406,'Tenant Analysis (Sortable)'!$D$7:$O$144,X$1,FALSE))</f>
        <v>698988</v>
      </c>
      <c r="Y406" s="323">
        <f>IF(X406="","",+VLOOKUP($U406,'Tenant Analysis (Sortable)'!$D$7:$O$144,Y$1,FALSE))</f>
        <v>398179</v>
      </c>
      <c r="Z406" s="323">
        <f>IF(Y406="","",+VLOOKUP($U406,'Tenant Analysis (Sortable)'!$D$7:$O$144,Z$1,FALSE))</f>
        <v>124527</v>
      </c>
      <c r="AA406" s="324">
        <f>IF(Y406="","",+VLOOKUP($U406,'Tenant Analysis (Sortable)'!$D$7:$O$144,AA$1,FALSE))</f>
        <v>-0.43034930499522167</v>
      </c>
      <c r="AB406" s="323">
        <f>IF(AA406="","",+VLOOKUP($U406,'Tenant Analysis (Sortable)'!$D$7:$O$144,AB$1,FALSE))</f>
        <v>1</v>
      </c>
      <c r="AC406" s="342"/>
      <c r="AD406" s="323">
        <f>IF($AB406="","",+VLOOKUP($U406,'Tenant Analysis (Sortable)'!$D$7:$O$144,AD$1,FALSE))</f>
        <v>205397</v>
      </c>
      <c r="AE406" s="323">
        <f>IF($AB406="","",+VLOOKUP($U406,'Tenant Analysis (Sortable)'!$D$7:$O$144,AE$1,FALSE))</f>
        <v>93811</v>
      </c>
      <c r="AF406" s="324">
        <f>IF(AE406="","",+VLOOKUP($U406,'Tenant Analysis (Sortable)'!$D$7:$O$144,AF$1,FALSE))</f>
        <v>-0.54326986275359423</v>
      </c>
      <c r="AG406" s="323">
        <f>+IF(AF406="","",+VLOOKUP($U406,'Tenant Analysis (Sortable)'!$D$7:$P$144,AG$1,FALSE))</f>
        <v>1</v>
      </c>
    </row>
    <row r="407" spans="1:33">
      <c r="A407" s="245"/>
      <c r="B407" s="244"/>
      <c r="D407" s="320"/>
      <c r="E407" s="317"/>
      <c r="F407" s="365">
        <f>+$AD$3</f>
        <v>43921</v>
      </c>
      <c r="G407" s="365">
        <f>+$AE$3</f>
        <v>44286</v>
      </c>
      <c r="H407" s="320"/>
      <c r="I407" s="317"/>
      <c r="J407" s="317"/>
      <c r="K407" s="317"/>
      <c r="L407" s="317"/>
      <c r="M407" s="317"/>
      <c r="N407" s="170"/>
      <c r="O407" s="170"/>
      <c r="P407" s="170"/>
      <c r="Q407" s="170"/>
      <c r="R407" s="213"/>
      <c r="S407" s="216" t="str">
        <f>IFERROR(IF(T407="","",INDEX('Tenant Analysis (Sortable)'!$B$7:$B$144,MATCH('Property Snapshots'!$U407,'Tenant Analysis (Sortable)'!$D$7:$D$144,0))),"CHECK")</f>
        <v>Rainbow</v>
      </c>
      <c r="T407" s="215" t="str">
        <f>IFERROR(IF(U407="","",INDEX('Tenant Analysis (Sortable)'!$C$7:$C$144,MATCH('Property Snapshots'!$U407,'Tenant Analysis (Sortable)'!$D$7:$D$144,0))),"CHECK")</f>
        <v xml:space="preserve">Specialty </v>
      </c>
      <c r="U407" s="322" t="str">
        <v>Cobblestone Group, LLC dba Batteries Plus (t0041946)</v>
      </c>
      <c r="V407" s="323">
        <f>IF(U407="","",+VLOOKUP($U407,'Tenant Analysis (Sortable)'!$D$7:$O$144,V$1,FALSE))</f>
        <v>0</v>
      </c>
      <c r="W407" s="323">
        <f>IF(V407="","",+VLOOKUP($U407,'Tenant Analysis (Sortable)'!$D$7:$O$144,W$1,FALSE))</f>
        <v>822929.91</v>
      </c>
      <c r="X407" s="323">
        <f>IF(W407="","",+VLOOKUP($U407,'Tenant Analysis (Sortable)'!$D$7:$O$144,X$1,FALSE))</f>
        <v>863472.08000000007</v>
      </c>
      <c r="Y407" s="323">
        <f>IF(X407="","",+VLOOKUP($U407,'Tenant Analysis (Sortable)'!$D$7:$O$144,Y$1,FALSE))</f>
        <v>741002.07</v>
      </c>
      <c r="Z407" s="323">
        <f>IF(Y407="","",+VLOOKUP($U407,'Tenant Analysis (Sortable)'!$D$7:$O$144,Z$1,FALSE))</f>
        <v>160687.22</v>
      </c>
      <c r="AA407" s="324">
        <f>IF(Y407="","",+VLOOKUP($U407,'Tenant Analysis (Sortable)'!$D$7:$O$144,AA$1,FALSE))</f>
        <v>-0.14183436017989154</v>
      </c>
      <c r="AB407" s="323">
        <f>IF(AA407="","",+VLOOKUP($U407,'Tenant Analysis (Sortable)'!$D$7:$O$144,AB$1,FALSE))</f>
        <v>6</v>
      </c>
      <c r="AC407" s="342"/>
      <c r="AD407" s="323">
        <f>IF($AB407="","",+VLOOKUP($U407,'Tenant Analysis (Sortable)'!$D$7:$O$144,AD$1,FALSE))</f>
        <v>232820.28</v>
      </c>
      <c r="AE407" s="323">
        <f>IF($AB407="","",+VLOOKUP($U407,'Tenant Analysis (Sortable)'!$D$7:$O$144,AE$1,FALSE))</f>
        <v>160687.22</v>
      </c>
      <c r="AF407" s="324">
        <f>IF(AE407="","",+VLOOKUP($U407,'Tenant Analysis (Sortable)'!$D$7:$O$144,AF$1,FALSE))</f>
        <v>-0.30982292436036929</v>
      </c>
      <c r="AG407" s="323">
        <f>+IF(AF407="","",+VLOOKUP($U407,'Tenant Analysis (Sortable)'!$D$7:$P$144,AG$1,FALSE))</f>
        <v>2</v>
      </c>
    </row>
    <row r="408" spans="1:33">
      <c r="A408" s="245"/>
      <c r="B408" s="244"/>
      <c r="D408" s="317"/>
      <c r="E408" s="317"/>
      <c r="F408" s="366">
        <f>+F394</f>
        <v>2020</v>
      </c>
      <c r="G408" s="366">
        <f>+G394</f>
        <v>2021</v>
      </c>
      <c r="H408" s="320" t="s">
        <v>785</v>
      </c>
      <c r="I408" s="317"/>
      <c r="J408" s="317"/>
      <c r="K408" s="317"/>
      <c r="L408" s="317"/>
      <c r="M408" s="317"/>
      <c r="N408" s="170"/>
      <c r="O408" s="170"/>
      <c r="P408" s="170"/>
      <c r="Q408" s="170"/>
      <c r="R408" s="213"/>
      <c r="S408" s="216" t="str">
        <f>IFERROR(IF(T408="","",INDEX('Tenant Analysis (Sortable)'!$B$7:$B$144,MATCH('Property Snapshots'!$U408,'Tenant Analysis (Sortable)'!$D$7:$D$144,0))),"CHECK")</f>
        <v>Rainbow</v>
      </c>
      <c r="T408" s="215" t="str">
        <f>IFERROR(IF(U408="","",INDEX('Tenant Analysis (Sortable)'!$C$7:$C$144,MATCH('Property Snapshots'!$U408,'Tenant Analysis (Sortable)'!$D$7:$D$144,0))),"CHECK")</f>
        <v xml:space="preserve">Specialty </v>
      </c>
      <c r="U408" s="322" t="str">
        <v>xLei Yang &amp; Jun Joanna Xu dba Double Eyeglass Express (t0042184)</v>
      </c>
      <c r="V408" s="323" t="str">
        <f>IF(U408="","",+VLOOKUP($U408,'Tenant Analysis (Sortable)'!$D$7:$O$144,V$1,FALSE))</f>
        <v>Out</v>
      </c>
      <c r="W408" s="323">
        <f>IF(V408="","",+VLOOKUP($U408,'Tenant Analysis (Sortable)'!$D$7:$O$144,W$1,FALSE))</f>
        <v>65363</v>
      </c>
      <c r="X408" s="323">
        <f>IF(W408="","",+VLOOKUP($U408,'Tenant Analysis (Sortable)'!$D$7:$O$144,X$1,FALSE))</f>
        <v>0</v>
      </c>
      <c r="Y408" s="323">
        <f>IF(X408="","",+VLOOKUP($U408,'Tenant Analysis (Sortable)'!$D$7:$O$144,Y$1,FALSE))</f>
        <v>0</v>
      </c>
      <c r="Z408" s="323">
        <f>IF(Y408="","",+VLOOKUP($U408,'Tenant Analysis (Sortable)'!$D$7:$O$144,Z$1,FALSE))</f>
        <v>0</v>
      </c>
      <c r="AA408" s="324">
        <f>IF(Y408="","",+VLOOKUP($U408,'Tenant Analysis (Sortable)'!$D$7:$O$144,AA$1,FALSE))</f>
        <v>99</v>
      </c>
      <c r="AB408" s="323">
        <f>IF(AA408="","",+VLOOKUP($U408,'Tenant Analysis (Sortable)'!$D$7:$O$144,AB$1,FALSE))</f>
        <v>0</v>
      </c>
      <c r="AC408" s="342"/>
      <c r="AD408" s="323">
        <f>IF($AB408="","",+VLOOKUP($U408,'Tenant Analysis (Sortable)'!$D$7:$O$144,AD$1,FALSE))</f>
        <v>0</v>
      </c>
      <c r="AE408" s="323">
        <f>IF($AB408="","",+VLOOKUP($U408,'Tenant Analysis (Sortable)'!$D$7:$O$144,AE$1,FALSE))</f>
        <v>0</v>
      </c>
      <c r="AF408" s="324">
        <f>IF(AE408="","",+VLOOKUP($U408,'Tenant Analysis (Sortable)'!$D$7:$O$144,AF$1,FALSE))</f>
        <v>99</v>
      </c>
      <c r="AG408" s="323">
        <f>+IF(AF408="","",+VLOOKUP($U408,'Tenant Analysis (Sortable)'!$D$7:$P$144,AG$1,FALSE))</f>
        <v>0</v>
      </c>
    </row>
    <row r="409" spans="1:33">
      <c r="A409" s="245"/>
      <c r="B409" s="244"/>
      <c r="D409" s="200"/>
      <c r="E409" s="200"/>
      <c r="F409" s="367" t="str">
        <f>+F395</f>
        <v>Q1</v>
      </c>
      <c r="G409" s="367" t="str">
        <f>+G395</f>
        <v>Q1</v>
      </c>
      <c r="H409" s="368"/>
      <c r="I409" s="200"/>
      <c r="J409" s="200"/>
      <c r="K409" s="317"/>
      <c r="L409" s="317"/>
      <c r="M409" s="317"/>
      <c r="N409" s="170"/>
      <c r="O409" s="170"/>
      <c r="P409" s="170"/>
      <c r="Q409" s="170"/>
      <c r="R409" s="213"/>
      <c r="S409" s="216" t="str">
        <f>IFERROR(IF(T409="","",INDEX('Tenant Analysis (Sortable)'!$B$7:$B$144,MATCH('Property Snapshots'!$U409,'Tenant Analysis (Sortable)'!$D$7:$D$144,0))),"CHECK")</f>
        <v>Rainbow</v>
      </c>
      <c r="T409" s="215" t="str">
        <f>IFERROR(IF(U409="","",INDEX('Tenant Analysis (Sortable)'!$C$7:$C$144,MATCH('Property Snapshots'!$U409,'Tenant Analysis (Sortable)'!$D$7:$D$144,0))),"CHECK")</f>
        <v>Quick Serve Food</v>
      </c>
      <c r="U409" s="322" t="str">
        <v>Glorious Trade LLC dba Fresh Boba Tea (t0049772)</v>
      </c>
      <c r="V409" s="323">
        <f>IF(U409="","",+VLOOKUP($U409,'Tenant Analysis (Sortable)'!$D$7:$O$144,V$1,FALSE))</f>
        <v>0</v>
      </c>
      <c r="W409" s="323">
        <f>IF(V409="","",+VLOOKUP($U409,'Tenant Analysis (Sortable)'!$D$7:$O$144,W$1,FALSE))</f>
        <v>84215</v>
      </c>
      <c r="X409" s="323">
        <f>IF(W409="","",+VLOOKUP($U409,'Tenant Analysis (Sortable)'!$D$7:$O$144,X$1,FALSE))</f>
        <v>85170.989999999991</v>
      </c>
      <c r="Y409" s="323">
        <f>IF(X409="","",+VLOOKUP($U409,'Tenant Analysis (Sortable)'!$D$7:$O$144,Y$1,FALSE))</f>
        <v>91626.39</v>
      </c>
      <c r="Z409" s="323">
        <f>IF(Y409="","",+VLOOKUP($U409,'Tenant Analysis (Sortable)'!$D$7:$O$144,Z$1,FALSE))</f>
        <v>26819.99</v>
      </c>
      <c r="AA409" s="324">
        <f>IF(Y409="","",+VLOOKUP($U409,'Tenant Analysis (Sortable)'!$D$7:$O$144,AA$1,FALSE))</f>
        <v>7.5793412757090284E-2</v>
      </c>
      <c r="AB409" s="323">
        <f>IF(AA409="","",+VLOOKUP($U409,'Tenant Analysis (Sortable)'!$D$7:$O$144,AB$1,FALSE))</f>
        <v>12</v>
      </c>
      <c r="AC409" s="342"/>
      <c r="AD409" s="323">
        <f>IF($AB409="","",+VLOOKUP($U409,'Tenant Analysis (Sortable)'!$D$7:$O$144,AD$1,FALSE))</f>
        <v>16266.34</v>
      </c>
      <c r="AE409" s="323">
        <f>IF($AB409="","",+VLOOKUP($U409,'Tenant Analysis (Sortable)'!$D$7:$O$144,AE$1,FALSE))</f>
        <v>26819.99</v>
      </c>
      <c r="AF409" s="324">
        <f>IF(AE409="","",+VLOOKUP($U409,'Tenant Analysis (Sortable)'!$D$7:$O$144,AF$1,FALSE))</f>
        <v>0.64880298825673144</v>
      </c>
      <c r="AG409" s="323">
        <f>+IF(AF409="","",+VLOOKUP($U409,'Tenant Analysis (Sortable)'!$D$7:$P$144,AG$1,FALSE))</f>
        <v>11</v>
      </c>
    </row>
    <row r="410" spans="1:33">
      <c r="A410" s="245" t="str">
        <f>+E389</f>
        <v>RAINBOW</v>
      </c>
      <c r="B410" s="244">
        <v>1</v>
      </c>
      <c r="D410" s="171" t="str" cm="1">
        <f t="array" ref="D410">+IFERROR(INDEX($U$7:$U$486,MATCH($A410&amp;$B410,$S$7:$S$486&amp;$AG$7:$AG$486,0)),"")</f>
        <v>MCXXM, Inc. dba Cox (t0041939)</v>
      </c>
      <c r="F410" s="369">
        <f t="shared" ref="F410:G412" si="87">+IFERROR(IF($D410="","",INDEX($S$3:$AG$486,MATCH($D410,$U$3:$U$486,0),MATCH(F$25,$S$3:$AG$3,0))),"CHECK")</f>
        <v>205397</v>
      </c>
      <c r="G410" s="369">
        <f t="shared" si="87"/>
        <v>93811</v>
      </c>
      <c r="H410" s="380">
        <f>IFERROR(IF(G410=0,0,(G410-F410)/F410),"")</f>
        <v>-0.54326986275359423</v>
      </c>
      <c r="I410" s="211"/>
      <c r="J410" s="400"/>
      <c r="K410" s="401"/>
      <c r="L410" s="401"/>
      <c r="M410" s="401"/>
      <c r="N410" s="170"/>
      <c r="O410" s="170"/>
      <c r="P410" s="170"/>
      <c r="Q410" s="170"/>
      <c r="R410" s="213"/>
      <c r="S410" s="216" t="str">
        <f>IFERROR(IF(T410="","",INDEX('Tenant Analysis (Sortable)'!$B$7:$B$144,MATCH('Property Snapshots'!$U410,'Tenant Analysis (Sortable)'!$D$7:$D$144,0))),"CHECK")</f>
        <v>Rainbow</v>
      </c>
      <c r="T410" s="215" t="str">
        <f>IFERROR(IF(U410="","",INDEX('Tenant Analysis (Sortable)'!$C$7:$C$144,MATCH('Property Snapshots'!$U410,'Tenant Analysis (Sortable)'!$D$7:$D$144,0))),"CHECK")</f>
        <v>Quick Serve Food</v>
      </c>
      <c r="U410" s="322" t="str">
        <v>Sunny Hawaiian BBQ, LLC (t0056383)</v>
      </c>
      <c r="V410" s="323">
        <f>IF(U410="","",+VLOOKUP($U410,'Tenant Analysis (Sortable)'!$D$7:$O$144,V$1,FALSE))</f>
        <v>0</v>
      </c>
      <c r="W410" s="323">
        <f>IF(V410="","",+VLOOKUP($U410,'Tenant Analysis (Sortable)'!$D$7:$O$144,W$1,FALSE))</f>
        <v>289604</v>
      </c>
      <c r="X410" s="323">
        <f>IF(W410="","",+VLOOKUP($U410,'Tenant Analysis (Sortable)'!$D$7:$O$144,X$1,FALSE))</f>
        <v>278027.08</v>
      </c>
      <c r="Y410" s="323">
        <f>IF(X410="","",+VLOOKUP($U410,'Tenant Analysis (Sortable)'!$D$7:$O$144,Y$1,FALSE))</f>
        <v>330827.71000000002</v>
      </c>
      <c r="Z410" s="323">
        <f>IF(Y410="","",+VLOOKUP($U410,'Tenant Analysis (Sortable)'!$D$7:$O$144,Z$1,FALSE))</f>
        <v>0</v>
      </c>
      <c r="AA410" s="324">
        <f>IF(Y410="","",+VLOOKUP($U410,'Tenant Analysis (Sortable)'!$D$7:$O$144,AA$1,FALSE))</f>
        <v>0.18991182441652807</v>
      </c>
      <c r="AB410" s="323">
        <f>IF(AA410="","",+VLOOKUP($U410,'Tenant Analysis (Sortable)'!$D$7:$O$144,AB$1,FALSE))</f>
        <v>16</v>
      </c>
      <c r="AC410" s="342"/>
      <c r="AD410" s="323">
        <f>IF($AB410="","",+VLOOKUP($U410,'Tenant Analysis (Sortable)'!$D$7:$O$144,AD$1,FALSE))</f>
        <v>59651.54</v>
      </c>
      <c r="AE410" s="323">
        <f>IF($AB410="","",+VLOOKUP($U410,'Tenant Analysis (Sortable)'!$D$7:$O$144,AE$1,FALSE))</f>
        <v>0</v>
      </c>
      <c r="AF410" s="324">
        <f>IF(AE410="","",+VLOOKUP($U410,'Tenant Analysis (Sortable)'!$D$7:$O$144,AF$1,FALSE))</f>
        <v>99</v>
      </c>
      <c r="AG410" s="323">
        <f>+IF(AF410="","",+VLOOKUP($U410,'Tenant Analysis (Sortable)'!$D$7:$P$144,AG$1,FALSE))</f>
        <v>0</v>
      </c>
    </row>
    <row r="411" spans="1:33">
      <c r="A411" s="245" t="str">
        <f>+A410</f>
        <v>RAINBOW</v>
      </c>
      <c r="B411" s="244">
        <v>2</v>
      </c>
      <c r="D411" s="171" t="str">
        <f t="array" ref="D411">+IFERROR(INDEX($U$7:$U$486,MATCH($A411&amp;$B411,$S$7:$S$486&amp;$AG$7:$AG$486,0)),"")</f>
        <v>Cobblestone Group, LLC dba Batteries Plus (t0041946)</v>
      </c>
      <c r="F411" s="369">
        <f t="shared" si="87"/>
        <v>232820.28</v>
      </c>
      <c r="G411" s="369">
        <f t="shared" si="87"/>
        <v>160687.22</v>
      </c>
      <c r="H411" s="380">
        <f t="shared" ref="H411" si="88">IFERROR(IF(G411=0,0,(G411-F411)/F411),"")</f>
        <v>-0.30982292436036929</v>
      </c>
      <c r="I411" s="211"/>
      <c r="J411" s="399"/>
      <c r="K411" s="399"/>
      <c r="L411" s="399"/>
      <c r="M411" s="399"/>
      <c r="N411" s="170"/>
      <c r="O411" s="170"/>
      <c r="P411" s="170"/>
      <c r="Q411" s="170"/>
      <c r="R411" s="213"/>
      <c r="S411" s="216" t="str">
        <f>IFERROR(IF(T411="","",INDEX('Tenant Analysis (Sortable)'!$B$7:$B$144,MATCH('Property Snapshots'!$U411,'Tenant Analysis (Sortable)'!$D$7:$D$144,0))),"CHECK")</f>
        <v>Rainbow</v>
      </c>
      <c r="T411" s="215" t="str">
        <f>IFERROR(IF(U411="","",INDEX('Tenant Analysis (Sortable)'!$C$7:$C$144,MATCH('Property Snapshots'!$U411,'Tenant Analysis (Sortable)'!$D$7:$D$144,0))),"CHECK")</f>
        <v xml:space="preserve">Specialty </v>
      </c>
      <c r="U411" s="322" t="str">
        <v>American Lock &amp; Key, Inc. (t0107789)</v>
      </c>
      <c r="V411" s="323">
        <f>IF(U411="","",+VLOOKUP($U411,'Tenant Analysis (Sortable)'!$D$7:$O$144,V$1,FALSE))</f>
        <v>0</v>
      </c>
      <c r="W411" s="323">
        <f>IF(V411="","",+VLOOKUP($U411,'Tenant Analysis (Sortable)'!$D$7:$O$144,W$1,FALSE))</f>
        <v>357958.17000000004</v>
      </c>
      <c r="X411" s="323">
        <f>IF(W411="","",+VLOOKUP($U411,'Tenant Analysis (Sortable)'!$D$7:$O$144,X$1,FALSE))</f>
        <v>914699.35</v>
      </c>
      <c r="Y411" s="323">
        <f>IF(X411="","",+VLOOKUP($U411,'Tenant Analysis (Sortable)'!$D$7:$O$144,Y$1,FALSE))</f>
        <v>775321.94000000006</v>
      </c>
      <c r="Z411" s="323">
        <f>IF(Y411="","",+VLOOKUP($U411,'Tenant Analysis (Sortable)'!$D$7:$O$144,Z$1,FALSE))</f>
        <v>0</v>
      </c>
      <c r="AA411" s="324">
        <f>IF(Y411="","",+VLOOKUP($U411,'Tenant Analysis (Sortable)'!$D$7:$O$144,AA$1,FALSE))</f>
        <v>-0.15237510554697553</v>
      </c>
      <c r="AB411" s="323">
        <f>IF(AA411="","",+VLOOKUP($U411,'Tenant Analysis (Sortable)'!$D$7:$O$144,AB$1,FALSE))</f>
        <v>5</v>
      </c>
      <c r="AC411" s="342"/>
      <c r="AD411" s="323">
        <f>IF($AB411="","",+VLOOKUP($U411,'Tenant Analysis (Sortable)'!$D$7:$O$144,AD$1,FALSE))</f>
        <v>201876.83</v>
      </c>
      <c r="AE411" s="323">
        <f>IF($AB411="","",+VLOOKUP($U411,'Tenant Analysis (Sortable)'!$D$7:$O$144,AE$1,FALSE))</f>
        <v>0</v>
      </c>
      <c r="AF411" s="324">
        <f>IF(AE411="","",+VLOOKUP($U411,'Tenant Analysis (Sortable)'!$D$7:$O$144,AF$1,FALSE))</f>
        <v>99</v>
      </c>
      <c r="AG411" s="323">
        <f>+IF(AF411="","",+VLOOKUP($U411,'Tenant Analysis (Sortable)'!$D$7:$P$144,AG$1,FALSE))</f>
        <v>0</v>
      </c>
    </row>
    <row r="412" spans="1:33">
      <c r="A412" s="245" t="str">
        <f>+A411</f>
        <v>RAINBOW</v>
      </c>
      <c r="B412" s="244">
        <v>5</v>
      </c>
      <c r="D412" s="171" t="str">
        <f t="array" ref="D412">+IFERROR(INDEX($U$7:$U$486,MATCH($A412&amp;$B412,$S$7:$S$486&amp;$AG$7:$AG$486,0)),"")</f>
        <v>Luis Diaz and Maria De Jesus Diaz dba The Mail Store $ More (t0041901)</v>
      </c>
      <c r="F412" s="369">
        <f t="shared" si="87"/>
        <v>30890.61</v>
      </c>
      <c r="G412" s="369">
        <f t="shared" si="87"/>
        <v>33185.300000000003</v>
      </c>
      <c r="H412" s="380">
        <f>IFERROR(IF(G412=0,0,(G412-F412)/F412),"")</f>
        <v>7.4284386096616487E-2</v>
      </c>
      <c r="I412" s="211"/>
      <c r="J412" s="399"/>
      <c r="K412" s="399"/>
      <c r="L412" s="399"/>
      <c r="M412" s="399"/>
      <c r="N412" s="170"/>
      <c r="O412" s="170"/>
      <c r="P412" s="170"/>
      <c r="Q412" s="170"/>
      <c r="R412" s="213"/>
      <c r="S412" s="216" t="str">
        <f>IFERROR(IF(T412="","",INDEX('Tenant Analysis (Sortable)'!$B$7:$B$144,MATCH('Property Snapshots'!$U412,'Tenant Analysis (Sortable)'!$D$7:$D$144,0))),"CHECK")</f>
        <v>Rainbow</v>
      </c>
      <c r="T412" s="215" t="str">
        <f>IFERROR(IF(U412="","",INDEX('Tenant Analysis (Sortable)'!$C$7:$C$144,MATCH('Property Snapshots'!$U412,'Tenant Analysis (Sortable)'!$D$7:$D$144,0))),"CHECK")</f>
        <v>Personal Services</v>
      </c>
      <c r="U412" s="322" t="str">
        <v>Deep Beauty Spa, LLC (t0149848)</v>
      </c>
      <c r="V412" s="323">
        <f>IF(U412="","",+VLOOKUP($U412,'Tenant Analysis (Sortable)'!$D$7:$O$144,V$1,FALSE))</f>
        <v>0</v>
      </c>
      <c r="W412" s="323">
        <f>IF(V412="","",+VLOOKUP($U412,'Tenant Analysis (Sortable)'!$D$7:$O$144,W$1,FALSE))</f>
        <v>0</v>
      </c>
      <c r="X412" s="323">
        <f>IF(W412="","",+VLOOKUP($U412,'Tenant Analysis (Sortable)'!$D$7:$O$144,X$1,FALSE))</f>
        <v>5941</v>
      </c>
      <c r="Y412" s="323">
        <f>IF(X412="","",+VLOOKUP($U412,'Tenant Analysis (Sortable)'!$D$7:$O$144,Y$1,FALSE))</f>
        <v>39324</v>
      </c>
      <c r="Z412" s="323">
        <f>IF(Y412="","",+VLOOKUP($U412,'Tenant Analysis (Sortable)'!$D$7:$O$144,Z$1,FALSE))</f>
        <v>17790</v>
      </c>
      <c r="AA412" s="324">
        <f>IF(Y412="","",+VLOOKUP($U412,'Tenant Analysis (Sortable)'!$D$7:$O$144,AA$1,FALSE))</f>
        <v>5.6190876956741294</v>
      </c>
      <c r="AB412" s="323">
        <f>IF(AA412="","",+VLOOKUP($U412,'Tenant Analysis (Sortable)'!$D$7:$O$144,AB$1,FALSE))</f>
        <v>21</v>
      </c>
      <c r="AC412" s="342"/>
      <c r="AD412" s="323">
        <f>IF($AB412="","",+VLOOKUP($U412,'Tenant Analysis (Sortable)'!$D$7:$O$144,AD$1,FALSE))</f>
        <v>10520</v>
      </c>
      <c r="AE412" s="323">
        <f>IF($AB412="","",+VLOOKUP($U412,'Tenant Analysis (Sortable)'!$D$7:$O$144,AE$1,FALSE))</f>
        <v>17790</v>
      </c>
      <c r="AF412" s="324">
        <f>IF(AE412="","",+VLOOKUP($U412,'Tenant Analysis (Sortable)'!$D$7:$O$144,AF$1,FALSE))</f>
        <v>0.69106463878326996</v>
      </c>
      <c r="AG412" s="323">
        <f>+IF(AF412="","",+VLOOKUP($U412,'Tenant Analysis (Sortable)'!$D$7:$P$144,AG$1,FALSE))</f>
        <v>12</v>
      </c>
    </row>
    <row r="413" spans="1:33">
      <c r="A413" s="245"/>
      <c r="B413" s="244"/>
      <c r="C413" s="208"/>
      <c r="D413" s="345" t="str">
        <f>"Top 3 tenants w/significant changes YoY ("&amp;F414&amp;" / "&amp;G414&amp;")"</f>
        <v>Top 3 tenants w/significant changes YoY (2019 / 2020)</v>
      </c>
      <c r="E413" s="227"/>
      <c r="F413" s="350"/>
      <c r="G413" s="350"/>
      <c r="H413" s="351"/>
      <c r="I413" s="227"/>
      <c r="J413" s="227"/>
      <c r="K413" s="227"/>
      <c r="L413" s="201"/>
      <c r="M413" s="201"/>
      <c r="S413" s="216" t="str">
        <f>IFERROR(IF(T413="","",INDEX('Tenant Analysis (Sortable)'!$B$7:$B$144,MATCH('Property Snapshots'!$U413,'Tenant Analysis (Sortable)'!$D$7:$D$144,0))),"CHECK")</f>
        <v>Rainbow</v>
      </c>
      <c r="T413" s="215" t="str">
        <f>IFERROR(IF(U413="","",INDEX('Tenant Analysis (Sortable)'!$C$7:$C$144,MATCH('Property Snapshots'!$U413,'Tenant Analysis (Sortable)'!$D$7:$D$144,0))),"CHECK")</f>
        <v>Restaurant</v>
      </c>
      <c r="U413" s="322" t="str">
        <v>Steve's Pig Pikins BBQ, Inc (t0162326)</v>
      </c>
      <c r="V413" s="323">
        <f>IF(U413="","",+VLOOKUP($U413,'Tenant Analysis (Sortable)'!$D$7:$O$144,V$1,FALSE))</f>
        <v>0</v>
      </c>
      <c r="W413" s="323">
        <f>IF(V413="","",+VLOOKUP($U413,'Tenant Analysis (Sortable)'!$D$7:$O$144,W$1,FALSE))</f>
        <v>0</v>
      </c>
      <c r="X413" s="323">
        <f>IF(W413="","",+VLOOKUP($U413,'Tenant Analysis (Sortable)'!$D$7:$O$144,X$1,FALSE))</f>
        <v>0</v>
      </c>
      <c r="Y413" s="323">
        <f>IF(X413="","",+VLOOKUP($U413,'Tenant Analysis (Sortable)'!$D$7:$O$144,Y$1,FALSE))</f>
        <v>162441.32</v>
      </c>
      <c r="Z413" s="323">
        <f>IF(Y413="","",+VLOOKUP($U413,'Tenant Analysis (Sortable)'!$D$7:$O$144,Z$1,FALSE))</f>
        <v>86553.8</v>
      </c>
      <c r="AA413" s="324">
        <f>IF(Y413="","",+VLOOKUP($U413,'Tenant Analysis (Sortable)'!$D$7:$O$144,AA$1,FALSE))</f>
        <v>0</v>
      </c>
      <c r="AB413" s="323">
        <f>IF(AA413="","",+VLOOKUP($U413,'Tenant Analysis (Sortable)'!$D$7:$O$144,AB$1,FALSE))</f>
        <v>10</v>
      </c>
      <c r="AD413" s="323">
        <f>IF($AB413="","",+VLOOKUP($U413,'Tenant Analysis (Sortable)'!$D$7:$O$144,AD$1,FALSE))</f>
        <v>0</v>
      </c>
      <c r="AE413" s="323">
        <f>IF($AB413="","",+VLOOKUP($U413,'Tenant Analysis (Sortable)'!$D$7:$O$144,AE$1,FALSE))</f>
        <v>86553.8</v>
      </c>
      <c r="AF413" s="324">
        <f>IF(AE413="","",+VLOOKUP($U413,'Tenant Analysis (Sortable)'!$D$7:$O$144,AF$1,FALSE))</f>
        <v>0</v>
      </c>
      <c r="AG413" s="323">
        <f>+IF(AF413="","",+VLOOKUP($U413,'Tenant Analysis (Sortable)'!$D$7:$P$144,AG$1,FALSE))</f>
        <v>0</v>
      </c>
    </row>
    <row r="414" spans="1:33">
      <c r="A414" s="245"/>
      <c r="B414" s="244"/>
      <c r="D414" s="200"/>
      <c r="E414" s="200"/>
      <c r="F414" s="367">
        <f>+$F$32</f>
        <v>2019</v>
      </c>
      <c r="G414" s="367">
        <f>+$G$32</f>
        <v>2020</v>
      </c>
      <c r="H414" s="368" t="s">
        <v>785</v>
      </c>
      <c r="I414" s="200"/>
      <c r="J414" s="200"/>
      <c r="K414" s="200"/>
      <c r="L414" s="200"/>
      <c r="M414" s="200"/>
      <c r="S414" s="216" t="str">
        <f>IFERROR(IF(T414="","",INDEX('Tenant Analysis (Sortable)'!$B$7:$B$144,MATCH('Property Snapshots'!$U414,'Tenant Analysis (Sortable)'!$D$7:$D$144,0))),"CHECK")</f>
        <v/>
      </c>
      <c r="T414" s="215" t="str">
        <f>IFERROR(IF(U414="","",INDEX('Tenant Analysis (Sortable)'!$C$7:$C$144,MATCH('Property Snapshots'!$U414,'Tenant Analysis (Sortable)'!$D$7:$D$144,0))),"CHECK")</f>
        <v/>
      </c>
      <c r="V414" s="323" t="str">
        <f>IF(U414="","",+VLOOKUP($U414,'Tenant Analysis (Sortable)'!$D$7:$O$144,V$1,FALSE))</f>
        <v/>
      </c>
      <c r="W414" s="323" t="str">
        <f>IF(V414="","",+VLOOKUP($U414,'Tenant Analysis (Sortable)'!$D$7:$O$144,W$1,FALSE))</f>
        <v/>
      </c>
      <c r="X414" s="323" t="str">
        <f>IF(W414="","",+VLOOKUP($U414,'Tenant Analysis (Sortable)'!$D$7:$O$144,X$1,FALSE))</f>
        <v/>
      </c>
      <c r="Y414" s="323" t="str">
        <f>IF(X414="","",+VLOOKUP($U414,'Tenant Analysis (Sortable)'!$D$7:$O$144,Y$1,FALSE))</f>
        <v/>
      </c>
      <c r="Z414" s="323" t="str">
        <f>IF(Y414="","",+VLOOKUP($U414,'Tenant Analysis (Sortable)'!$D$7:$O$144,Z$1,FALSE))</f>
        <v/>
      </c>
      <c r="AA414" s="324" t="str">
        <f>IF(Y414="","",+VLOOKUP($U414,'Tenant Analysis (Sortable)'!$D$7:$O$144,AA$1,FALSE))</f>
        <v/>
      </c>
      <c r="AB414" s="323" t="str">
        <f>IF(AA414="","",+VLOOKUP($U414,'Tenant Analysis (Sortable)'!$D$7:$O$144,AB$1,FALSE))</f>
        <v/>
      </c>
      <c r="AD414" s="323" t="str">
        <f>IF($AB414="","",+VLOOKUP($U414,'Tenant Analysis (Sortable)'!$D$7:$O$144,AD$1,FALSE))</f>
        <v/>
      </c>
      <c r="AE414" s="323" t="str">
        <f>IF($AB414="","",+VLOOKUP($U414,'Tenant Analysis (Sortable)'!$D$7:$O$144,AE$1,FALSE))</f>
        <v/>
      </c>
      <c r="AF414" s="324" t="str">
        <f>IF(AE414="","",+VLOOKUP($U414,'Tenant Analysis (Sortable)'!$D$7:$O$144,AF$1,FALSE))</f>
        <v/>
      </c>
      <c r="AG414" s="323" t="str">
        <f>+IF(AF414="","",+VLOOKUP($U414,'Tenant Analysis (Sortable)'!$D$7:$P$144,AG$1,FALSE))</f>
        <v/>
      </c>
    </row>
    <row r="415" spans="1:33">
      <c r="A415" s="245" t="str">
        <f>+E389</f>
        <v>RAINBOW</v>
      </c>
      <c r="B415" s="244">
        <v>1</v>
      </c>
      <c r="D415" s="171" t="str">
        <f t="array" ref="D415">+IFERROR(INDEX($U$7:$U$486,MATCH($A415&amp;$B415,$S$7:$S$486&amp;$AB$7:$AB$486,0)),"")</f>
        <v>MCXXM, Inc. dba Cox (t0041939)</v>
      </c>
      <c r="F415" s="369">
        <f t="shared" ref="F415:G417" si="89">+IFERROR(IF($D415="","",INDEX($S$3:$AF$486,MATCH($D415,$U$3:$U$486,0),MATCH(F$32,$S$3:$AF$3,0))),"CHECK")</f>
        <v>698988</v>
      </c>
      <c r="G415" s="369">
        <f t="shared" si="89"/>
        <v>398179</v>
      </c>
      <c r="H415" s="363">
        <f>IFERROR(IF(G415=0,0,(G415-F415)/F415),"")</f>
        <v>-0.43034930499522167</v>
      </c>
      <c r="I415" s="211"/>
      <c r="J415" s="182"/>
      <c r="K415" s="210"/>
      <c r="L415" s="209"/>
      <c r="M415" s="182"/>
      <c r="S415" s="216" t="str">
        <f>IFERROR(IF(T415="","",INDEX('Tenant Analysis (Sortable)'!$B$7:$B$144,MATCH('Property Snapshots'!$U415,'Tenant Analysis (Sortable)'!$D$7:$D$144,0))),"CHECK")</f>
        <v/>
      </c>
      <c r="T415" s="215" t="str">
        <f>IFERROR(IF(U415="","",INDEX('Tenant Analysis (Sortable)'!$C$7:$C$144,MATCH('Property Snapshots'!$U415,'Tenant Analysis (Sortable)'!$D$7:$D$144,0))),"CHECK")</f>
        <v/>
      </c>
      <c r="V415" s="323" t="str">
        <f>IF(U415="","",+VLOOKUP($U415,'Tenant Analysis (Sortable)'!$D$7:$O$144,V$1,FALSE))</f>
        <v/>
      </c>
      <c r="W415" s="323" t="str">
        <f>IF(V415="","",+VLOOKUP($U415,'Tenant Analysis (Sortable)'!$D$7:$O$144,W$1,FALSE))</f>
        <v/>
      </c>
      <c r="X415" s="323" t="str">
        <f>IF(W415="","",+VLOOKUP($U415,'Tenant Analysis (Sortable)'!$D$7:$O$144,X$1,FALSE))</f>
        <v/>
      </c>
      <c r="Y415" s="323" t="str">
        <f>IF(X415="","",+VLOOKUP($U415,'Tenant Analysis (Sortable)'!$D$7:$O$144,Y$1,FALSE))</f>
        <v/>
      </c>
      <c r="Z415" s="323" t="str">
        <f>IF(Y415="","",+VLOOKUP($U415,'Tenant Analysis (Sortable)'!$D$7:$O$144,Z$1,FALSE))</f>
        <v/>
      </c>
      <c r="AA415" s="324" t="str">
        <f>IF(Y415="","",+VLOOKUP($U415,'Tenant Analysis (Sortable)'!$D$7:$O$144,AA$1,FALSE))</f>
        <v/>
      </c>
      <c r="AB415" s="323" t="str">
        <f>IF(AA415="","",+VLOOKUP($U415,'Tenant Analysis (Sortable)'!$D$7:$O$144,AB$1,FALSE))</f>
        <v/>
      </c>
      <c r="AD415" s="323" t="str">
        <f>IF($AB415="","",+VLOOKUP($U415,'Tenant Analysis (Sortable)'!$D$7:$O$144,AD$1,FALSE))</f>
        <v/>
      </c>
      <c r="AE415" s="323" t="str">
        <f>IF($AB415="","",+VLOOKUP($U415,'Tenant Analysis (Sortable)'!$D$7:$O$144,AE$1,FALSE))</f>
        <v/>
      </c>
      <c r="AF415" s="324" t="str">
        <f>IF(AE415="","",+VLOOKUP($U415,'Tenant Analysis (Sortable)'!$D$7:$O$144,AF$1,FALSE))</f>
        <v/>
      </c>
      <c r="AG415" s="323" t="str">
        <f>+IF(AF415="","",+VLOOKUP($U415,'Tenant Analysis (Sortable)'!$D$7:$P$144,AG$1,FALSE))</f>
        <v/>
      </c>
    </row>
    <row r="416" spans="1:33">
      <c r="A416" s="245" t="str">
        <f>+A415</f>
        <v>RAINBOW</v>
      </c>
      <c r="B416" s="244">
        <v>2</v>
      </c>
      <c r="D416" s="171" t="str">
        <f t="array" ref="D416">+IFERROR(INDEX($U$7:$U$486,MATCH($A416&amp;$B416,$S$7:$S$486&amp;$AB$7:$AB$486,0)),"")</f>
        <v>Supercuts Corporate Shops, Inc. (t0041909)</v>
      </c>
      <c r="F416" s="369">
        <f t="shared" si="89"/>
        <v>202294.27</v>
      </c>
      <c r="G416" s="369">
        <f t="shared" si="89"/>
        <v>123748.06</v>
      </c>
      <c r="H416" s="363">
        <f t="shared" ref="H416:H417" si="90">IFERROR(IF(G416=0,0,(G416-F416)/F416),"")</f>
        <v>-0.38827698876493139</v>
      </c>
      <c r="I416" s="211"/>
      <c r="J416" s="182"/>
      <c r="K416" s="210"/>
      <c r="L416" s="209"/>
      <c r="M416" s="182"/>
      <c r="S416" s="216" t="str">
        <f>IFERROR(IF(T416="","",INDEX('Tenant Analysis (Sortable)'!$B$7:$B$144,MATCH('Property Snapshots'!$U416,'Tenant Analysis (Sortable)'!$D$7:$D$144,0))),"CHECK")</f>
        <v/>
      </c>
      <c r="T416" s="215" t="str">
        <f>IFERROR(IF(U416="","",INDEX('Tenant Analysis (Sortable)'!$C$7:$C$144,MATCH('Property Snapshots'!$U416,'Tenant Analysis (Sortable)'!$D$7:$D$144,0))),"CHECK")</f>
        <v/>
      </c>
      <c r="V416" s="323" t="str">
        <f>IF(U416="","",+VLOOKUP($U416,'Tenant Analysis (Sortable)'!$D$7:$O$144,V$1,FALSE))</f>
        <v/>
      </c>
      <c r="W416" s="323" t="str">
        <f>IF(V416="","",+VLOOKUP($U416,'Tenant Analysis (Sortable)'!$D$7:$O$144,W$1,FALSE))</f>
        <v/>
      </c>
      <c r="X416" s="323" t="str">
        <f>IF(W416="","",+VLOOKUP($U416,'Tenant Analysis (Sortable)'!$D$7:$O$144,X$1,FALSE))</f>
        <v/>
      </c>
      <c r="Y416" s="323" t="str">
        <f>IF(X416="","",+VLOOKUP($U416,'Tenant Analysis (Sortable)'!$D$7:$O$144,Y$1,FALSE))</f>
        <v/>
      </c>
      <c r="Z416" s="323" t="str">
        <f>IF(Y416="","",+VLOOKUP($U416,'Tenant Analysis (Sortable)'!$D$7:$O$144,Z$1,FALSE))</f>
        <v/>
      </c>
      <c r="AA416" s="324" t="str">
        <f>IF(Y416="","",+VLOOKUP($U416,'Tenant Analysis (Sortable)'!$D$7:$O$144,AA$1,FALSE))</f>
        <v/>
      </c>
      <c r="AB416" s="323" t="str">
        <f>IF(AA416="","",+VLOOKUP($U416,'Tenant Analysis (Sortable)'!$D$7:$O$144,AB$1,FALSE))</f>
        <v/>
      </c>
      <c r="AD416" s="323" t="str">
        <f>IF($AB416="","",+VLOOKUP($U416,'Tenant Analysis (Sortable)'!$D$7:$O$144,AD$1,FALSE))</f>
        <v/>
      </c>
      <c r="AE416" s="323" t="str">
        <f>IF($AB416="","",+VLOOKUP($U416,'Tenant Analysis (Sortable)'!$D$7:$O$144,AE$1,FALSE))</f>
        <v/>
      </c>
      <c r="AF416" s="324" t="str">
        <f>IF(AE416="","",+VLOOKUP($U416,'Tenant Analysis (Sortable)'!$D$7:$O$144,AF$1,FALSE))</f>
        <v/>
      </c>
      <c r="AG416" s="323" t="str">
        <f>+IF(AF416="","",+VLOOKUP($U416,'Tenant Analysis (Sortable)'!$D$7:$P$144,AG$1,FALSE))</f>
        <v/>
      </c>
    </row>
    <row r="417" spans="1:33">
      <c r="A417" s="245" t="str">
        <f>+A416</f>
        <v>RAINBOW</v>
      </c>
      <c r="B417" s="244">
        <v>3</v>
      </c>
      <c r="D417" s="171" t="str">
        <f t="array" ref="D417">+IFERROR(INDEX($U$7:$U$486,MATCH($A417&amp;$B417,$S$7:$S$486&amp;$AB$7:$AB$486,0)),"")</f>
        <v>Ho Son Nguyen &amp; Tina Hoang dba Beebee Nails (t0041922)</v>
      </c>
      <c r="F417" s="369">
        <f t="shared" si="89"/>
        <v>319129.23</v>
      </c>
      <c r="G417" s="369">
        <f t="shared" si="89"/>
        <v>244511.03</v>
      </c>
      <c r="H417" s="363">
        <f t="shared" si="90"/>
        <v>-0.23381813066762949</v>
      </c>
      <c r="I417" s="211"/>
      <c r="J417" s="182"/>
      <c r="K417" s="210"/>
      <c r="L417" s="209"/>
      <c r="M417" s="182"/>
      <c r="S417" s="216" t="str">
        <f>IFERROR(IF(T417="","",INDEX('Tenant Analysis (Sortable)'!$B$7:$B$144,MATCH('Property Snapshots'!$U417,'Tenant Analysis (Sortable)'!$D$7:$D$144,0))),"CHECK")</f>
        <v/>
      </c>
      <c r="T417" s="215" t="str">
        <f>IFERROR(IF(U417="","",INDEX('Tenant Analysis (Sortable)'!$C$7:$C$144,MATCH('Property Snapshots'!$U417,'Tenant Analysis (Sortable)'!$D$7:$D$144,0))),"CHECK")</f>
        <v/>
      </c>
      <c r="V417" s="323" t="str">
        <f>IF(U417="","",+VLOOKUP($U417,'Tenant Analysis (Sortable)'!$D$7:$O$144,V$1,FALSE))</f>
        <v/>
      </c>
      <c r="W417" s="323" t="str">
        <f>IF(V417="","",+VLOOKUP($U417,'Tenant Analysis (Sortable)'!$D$7:$O$144,W$1,FALSE))</f>
        <v/>
      </c>
      <c r="X417" s="323" t="str">
        <f>IF(W417="","",+VLOOKUP($U417,'Tenant Analysis (Sortable)'!$D$7:$O$144,X$1,FALSE))</f>
        <v/>
      </c>
      <c r="Y417" s="323" t="str">
        <f>IF(X417="","",+VLOOKUP($U417,'Tenant Analysis (Sortable)'!$D$7:$O$144,Y$1,FALSE))</f>
        <v/>
      </c>
      <c r="Z417" s="323" t="str">
        <f>IF(Y417="","",+VLOOKUP($U417,'Tenant Analysis (Sortable)'!$D$7:$O$144,Z$1,FALSE))</f>
        <v/>
      </c>
      <c r="AA417" s="324" t="str">
        <f>IF(Y417="","",+VLOOKUP($U417,'Tenant Analysis (Sortable)'!$D$7:$O$144,AA$1,FALSE))</f>
        <v/>
      </c>
      <c r="AB417" s="323" t="str">
        <f>IF(AA417="","",+VLOOKUP($U417,'Tenant Analysis (Sortable)'!$D$7:$O$144,AB$1,FALSE))</f>
        <v/>
      </c>
      <c r="AD417" s="323" t="str">
        <f>IF($AB417="","",+VLOOKUP($U417,'Tenant Analysis (Sortable)'!$D$7:$O$144,AD$1,FALSE))</f>
        <v/>
      </c>
      <c r="AE417" s="323" t="str">
        <f>IF($AB417="","",+VLOOKUP($U417,'Tenant Analysis (Sortable)'!$D$7:$O$144,AE$1,FALSE))</f>
        <v/>
      </c>
      <c r="AF417" s="324" t="str">
        <f>IF(AE417="","",+VLOOKUP($U417,'Tenant Analysis (Sortable)'!$D$7:$O$144,AF$1,FALSE))</f>
        <v/>
      </c>
      <c r="AG417" s="323" t="str">
        <f>+IF(AF417="","",+VLOOKUP($U417,'Tenant Analysis (Sortable)'!$D$7:$P$144,AG$1,FALSE))</f>
        <v/>
      </c>
    </row>
    <row r="418" spans="1:33">
      <c r="A418" s="245"/>
      <c r="B418" s="244"/>
      <c r="S418" s="216" t="str">
        <f>IFERROR(IF(T418="","",INDEX('Tenant Analysis (Sortable)'!$B$7:$B$144,MATCH('Property Snapshots'!$U418,'Tenant Analysis (Sortable)'!$D$7:$D$144,0))),"CHECK")</f>
        <v/>
      </c>
      <c r="T418" s="215" t="str">
        <f>IFERROR(IF(U418="","",INDEX('Tenant Analysis (Sortable)'!$C$7:$C$144,MATCH('Property Snapshots'!$U418,'Tenant Analysis (Sortable)'!$D$7:$D$144,0))),"CHECK")</f>
        <v/>
      </c>
      <c r="V418" s="323" t="str">
        <f>IF(U418="","",+VLOOKUP($U418,'Tenant Analysis (Sortable)'!$D$7:$O$144,V$1,FALSE))</f>
        <v/>
      </c>
      <c r="W418" s="323" t="str">
        <f>IF(V418="","",+VLOOKUP($U418,'Tenant Analysis (Sortable)'!$D$7:$O$144,W$1,FALSE))</f>
        <v/>
      </c>
      <c r="X418" s="323" t="str">
        <f>IF(W418="","",+VLOOKUP($U418,'Tenant Analysis (Sortable)'!$D$7:$O$144,X$1,FALSE))</f>
        <v/>
      </c>
      <c r="Y418" s="323" t="str">
        <f>IF(X418="","",+VLOOKUP($U418,'Tenant Analysis (Sortable)'!$D$7:$O$144,Y$1,FALSE))</f>
        <v/>
      </c>
      <c r="Z418" s="323" t="str">
        <f>IF(Y418="","",+VLOOKUP($U418,'Tenant Analysis (Sortable)'!$D$7:$O$144,Z$1,FALSE))</f>
        <v/>
      </c>
      <c r="AA418" s="324" t="str">
        <f>IF(Y418="","",+VLOOKUP($U418,'Tenant Analysis (Sortable)'!$D$7:$O$144,AA$1,FALSE))</f>
        <v/>
      </c>
      <c r="AB418" s="323" t="str">
        <f>IF(AA418="","",+VLOOKUP($U418,'Tenant Analysis (Sortable)'!$D$7:$O$144,AB$1,FALSE))</f>
        <v/>
      </c>
      <c r="AD418" s="323" t="str">
        <f>IF($AB418="","",+VLOOKUP($U418,'Tenant Analysis (Sortable)'!$D$7:$O$144,AD$1,FALSE))</f>
        <v/>
      </c>
      <c r="AE418" s="323" t="str">
        <f>IF($AB418="","",+VLOOKUP($U418,'Tenant Analysis (Sortable)'!$D$7:$O$144,AE$1,FALSE))</f>
        <v/>
      </c>
      <c r="AF418" s="324" t="str">
        <f>IF(AE418="","",+VLOOKUP($U418,'Tenant Analysis (Sortable)'!$D$7:$O$144,AF$1,FALSE))</f>
        <v/>
      </c>
      <c r="AG418" s="323" t="str">
        <f>+IF(AF418="","",+VLOOKUP($U418,'Tenant Analysis (Sortable)'!$D$7:$P$144,AG$1,FALSE))</f>
        <v/>
      </c>
    </row>
    <row r="419" spans="1:33" ht="16.25" customHeight="1">
      <c r="A419" s="245"/>
      <c r="B419" s="244"/>
      <c r="D419" s="199"/>
      <c r="E419" s="198"/>
      <c r="F419" s="370"/>
      <c r="G419" s="370"/>
      <c r="H419" s="371"/>
      <c r="I419" s="197"/>
      <c r="J419" s="196"/>
      <c r="K419" s="195"/>
      <c r="L419" s="194"/>
      <c r="M419" s="196"/>
      <c r="S419" s="216" t="str">
        <f>IFERROR(IF(T419="","",INDEX('Tenant Analysis (Sortable)'!$B$7:$B$144,MATCH('Property Snapshots'!$U419,'Tenant Analysis (Sortable)'!$D$7:$D$144,0))),"CHECK")</f>
        <v/>
      </c>
      <c r="T419" s="215" t="str">
        <f>IFERROR(IF(U419="","",INDEX('Tenant Analysis (Sortable)'!$C$7:$C$144,MATCH('Property Snapshots'!$U419,'Tenant Analysis (Sortable)'!$D$7:$D$144,0))),"CHECK")</f>
        <v/>
      </c>
      <c r="V419" s="323" t="str">
        <f>IF(U419="","",+VLOOKUP($U419,'Tenant Analysis (Sortable)'!$D$7:$O$144,V$1,FALSE))</f>
        <v/>
      </c>
      <c r="W419" s="323" t="str">
        <f>IF(V419="","",+VLOOKUP($U419,'Tenant Analysis (Sortable)'!$D$7:$O$144,W$1,FALSE))</f>
        <v/>
      </c>
      <c r="X419" s="323" t="str">
        <f>IF(W419="","",+VLOOKUP($U419,'Tenant Analysis (Sortable)'!$D$7:$O$144,X$1,FALSE))</f>
        <v/>
      </c>
      <c r="Y419" s="323" t="str">
        <f>IF(X419="","",+VLOOKUP($U419,'Tenant Analysis (Sortable)'!$D$7:$O$144,Y$1,FALSE))</f>
        <v/>
      </c>
      <c r="Z419" s="323" t="str">
        <f>IF(Y419="","",+VLOOKUP($U419,'Tenant Analysis (Sortable)'!$D$7:$O$144,Z$1,FALSE))</f>
        <v/>
      </c>
      <c r="AA419" s="324" t="str">
        <f>IF(Y419="","",+VLOOKUP($U419,'Tenant Analysis (Sortable)'!$D$7:$O$144,AA$1,FALSE))</f>
        <v/>
      </c>
      <c r="AB419" s="323" t="str">
        <f>IF(AA419="","",+VLOOKUP($U419,'Tenant Analysis (Sortable)'!$D$7:$O$144,AB$1,FALSE))</f>
        <v/>
      </c>
      <c r="AD419" s="323" t="str">
        <f>IF($AB419="","",+VLOOKUP($U419,'Tenant Analysis (Sortable)'!$D$7:$O$144,AD$1,FALSE))</f>
        <v/>
      </c>
      <c r="AE419" s="323" t="str">
        <f>IF($AB419="","",+VLOOKUP($U419,'Tenant Analysis (Sortable)'!$D$7:$O$144,AE$1,FALSE))</f>
        <v/>
      </c>
      <c r="AF419" s="324" t="str">
        <f>IF(AE419="","",+VLOOKUP($U419,'Tenant Analysis (Sortable)'!$D$7:$O$144,AF$1,FALSE))</f>
        <v/>
      </c>
      <c r="AG419" s="323" t="str">
        <f>+IF(AF419="","",+VLOOKUP($U419,'Tenant Analysis (Sortable)'!$D$7:$P$144,AG$1,FALSE))</f>
        <v/>
      </c>
    </row>
    <row r="420" spans="1:33" ht="25.25" customHeight="1">
      <c r="A420" s="245" t="s">
        <v>784</v>
      </c>
      <c r="B420" s="244"/>
      <c r="D420" s="229" t="s">
        <v>797</v>
      </c>
      <c r="E420" s="229"/>
      <c r="F420" s="350"/>
      <c r="G420" s="350"/>
      <c r="H420" s="351"/>
      <c r="I420" s="227"/>
      <c r="J420" s="227"/>
      <c r="K420" s="227"/>
      <c r="L420" s="227"/>
      <c r="M420" s="227"/>
      <c r="S420" s="216" t="str">
        <f>IFERROR(IF(T420="","",INDEX('Tenant Analysis (Sortable)'!$B$7:$B$144,MATCH('Property Snapshots'!$U420,'Tenant Analysis (Sortable)'!$D$7:$D$144,0))),"CHECK")</f>
        <v/>
      </c>
      <c r="T420" s="215" t="str">
        <f>IFERROR(IF(U420="","",INDEX('Tenant Analysis (Sortable)'!$C$7:$C$144,MATCH('Property Snapshots'!$U420,'Tenant Analysis (Sortable)'!$D$7:$D$144,0))),"CHECK")</f>
        <v/>
      </c>
      <c r="V420" s="323" t="str">
        <f>IF(U420="","",+VLOOKUP($U420,'Tenant Analysis (Sortable)'!$D$7:$O$144,V$1,FALSE))</f>
        <v/>
      </c>
      <c r="W420" s="323" t="str">
        <f>IF(V420="","",+VLOOKUP($U420,'Tenant Analysis (Sortable)'!$D$7:$O$144,W$1,FALSE))</f>
        <v/>
      </c>
      <c r="X420" s="323" t="str">
        <f>IF(W420="","",+VLOOKUP($U420,'Tenant Analysis (Sortable)'!$D$7:$O$144,X$1,FALSE))</f>
        <v/>
      </c>
      <c r="Y420" s="323" t="str">
        <f>IF(X420="","",+VLOOKUP($U420,'Tenant Analysis (Sortable)'!$D$7:$O$144,Y$1,FALSE))</f>
        <v/>
      </c>
      <c r="Z420" s="323" t="str">
        <f>IF(Y420="","",+VLOOKUP($U420,'Tenant Analysis (Sortable)'!$D$7:$O$144,Z$1,FALSE))</f>
        <v/>
      </c>
      <c r="AA420" s="324" t="str">
        <f>IF(Y420="","",+VLOOKUP($U420,'Tenant Analysis (Sortable)'!$D$7:$O$144,AA$1,FALSE))</f>
        <v/>
      </c>
      <c r="AB420" s="323" t="str">
        <f>IF(AA420="","",+VLOOKUP($U420,'Tenant Analysis (Sortable)'!$D$7:$O$144,AB$1,FALSE))</f>
        <v/>
      </c>
      <c r="AD420" s="323" t="str">
        <f>IF($AB420="","",+VLOOKUP($U420,'Tenant Analysis (Sortable)'!$D$7:$O$144,AD$1,FALSE))</f>
        <v/>
      </c>
      <c r="AE420" s="323" t="str">
        <f>IF($AB420="","",+VLOOKUP($U420,'Tenant Analysis (Sortable)'!$D$7:$O$144,AE$1,FALSE))</f>
        <v/>
      </c>
      <c r="AF420" s="324" t="str">
        <f>IF(AE420="","",+VLOOKUP($U420,'Tenant Analysis (Sortable)'!$D$7:$O$144,AF$1,FALSE))</f>
        <v/>
      </c>
      <c r="AG420" s="323" t="str">
        <f>+IF(AF420="","",+VLOOKUP($U420,'Tenant Analysis (Sortable)'!$D$7:$P$144,AG$1,FALSE))</f>
        <v/>
      </c>
    </row>
    <row r="421" spans="1:33" ht="32">
      <c r="A421" s="245"/>
      <c r="B421" s="244"/>
      <c r="C421" s="187"/>
      <c r="D421" s="186"/>
      <c r="E421" s="185"/>
      <c r="F421" s="352" t="s">
        <v>770</v>
      </c>
      <c r="G421" s="352" t="s">
        <v>769</v>
      </c>
      <c r="H421" s="353" t="s">
        <v>725</v>
      </c>
      <c r="I421" s="220" t="s">
        <v>768</v>
      </c>
      <c r="J421" s="220" t="s">
        <v>767</v>
      </c>
      <c r="K421" s="220" t="s">
        <v>766</v>
      </c>
      <c r="L421" s="220"/>
      <c r="M421" s="220"/>
      <c r="S421" s="216" t="str">
        <f>IFERROR(IF(T421="","",INDEX('Tenant Analysis (Sortable)'!$B$7:$B$144,MATCH('Property Snapshots'!$U421,'Tenant Analysis (Sortable)'!$D$7:$D$144,0))),"CHECK")</f>
        <v/>
      </c>
      <c r="T421" s="215" t="str">
        <f>IFERROR(IF(U421="","",INDEX('Tenant Analysis (Sortable)'!$C$7:$C$144,MATCH('Property Snapshots'!$U421,'Tenant Analysis (Sortable)'!$D$7:$D$144,0))),"CHECK")</f>
        <v/>
      </c>
      <c r="V421" s="323" t="str">
        <f>IF(U421="","",+VLOOKUP($U421,'Tenant Analysis (Sortable)'!$D$7:$O$144,V$1,FALSE))</f>
        <v/>
      </c>
      <c r="W421" s="323" t="str">
        <f>IF(V421="","",+VLOOKUP($U421,'Tenant Analysis (Sortable)'!$D$7:$O$144,W$1,FALSE))</f>
        <v/>
      </c>
      <c r="X421" s="323" t="str">
        <f>IF(W421="","",+VLOOKUP($U421,'Tenant Analysis (Sortable)'!$D$7:$O$144,X$1,FALSE))</f>
        <v/>
      </c>
      <c r="Y421" s="323" t="str">
        <f>IF(X421="","",+VLOOKUP($U421,'Tenant Analysis (Sortable)'!$D$7:$O$144,Y$1,FALSE))</f>
        <v/>
      </c>
      <c r="Z421" s="323"/>
      <c r="AA421" s="324" t="str">
        <f>IF(Y421="","",+VLOOKUP($U421,'Tenant Analysis (Sortable)'!$D$7:$O$144,AA$1,FALSE))</f>
        <v/>
      </c>
      <c r="AB421" s="323" t="str">
        <f>IF(AA421="","",+VLOOKUP($U421,'Tenant Analysis (Sortable)'!$D$7:$O$144,AB$1,FALSE))</f>
        <v/>
      </c>
      <c r="AD421" s="323" t="str">
        <f>IF($AB421="","",+VLOOKUP($U421,'Tenant Analysis (Sortable)'!$D$7:$O$144,AD$1,FALSE))</f>
        <v/>
      </c>
      <c r="AE421" s="323" t="str">
        <f>IF($AB421="","",+VLOOKUP($U421,'Tenant Analysis (Sortable)'!$D$7:$O$144,AE$1,FALSE))</f>
        <v/>
      </c>
      <c r="AF421" s="324" t="str">
        <f>IF(AE421="","",+VLOOKUP($U421,'Tenant Analysis (Sortable)'!$D$7:$O$144,AF$1,FALSE))</f>
        <v/>
      </c>
      <c r="AG421" s="324" t="str">
        <f>IF(AF421="","",+VLOOKUP($U421,'Tenant Analysis (Sortable)'!$D$7:$O$144,AG$1,FALSE))</f>
        <v/>
      </c>
    </row>
    <row r="422" spans="1:33" ht="16">
      <c r="A422" s="245"/>
      <c r="B422" s="244"/>
      <c r="D422" s="219" t="s">
        <v>765</v>
      </c>
      <c r="E422" s="219" t="s">
        <v>822</v>
      </c>
      <c r="F422" s="346">
        <f>+INDEX(Summary!C$9:C$23,MATCH('Property Snapshots'!E422,Summary!$B$9:$B$23,0))</f>
        <v>5</v>
      </c>
      <c r="G422" s="346">
        <f>+COUNTIFS($S$7:$S$577,E422,$Y$7:$Y$577,"&gt;0")</f>
        <v>2</v>
      </c>
      <c r="H422" s="354">
        <f>+INDEX(Summary!$D$9:$D$23,MATCH('Property Snapshots'!E422,Summary!$B$9:$B$23,0))</f>
        <v>37469</v>
      </c>
      <c r="I422" s="218">
        <f>+INDEX(Summary!$E$9:$E$23,MATCH('Property Snapshots'!E422,Summary!$B$9:$B$23,0))</f>
        <v>34626</v>
      </c>
      <c r="J422" s="218">
        <f>+INDEX(Summary!$F$9:$F$23,MATCH('Property Snapshots'!E422,Summary!$B$9:$B$23,0))</f>
        <v>2843</v>
      </c>
      <c r="K422" s="217">
        <f>+I422/H422</f>
        <v>0.92412394245909957</v>
      </c>
      <c r="L422" s="217"/>
      <c r="S422" s="216" t="str">
        <f>IFERROR(IF(T422="","",INDEX('Tenant Analysis (Sortable)'!$B$7:$B$144,MATCH('Property Snapshots'!$U422,'Tenant Analysis (Sortable)'!$D$7:$D$144,0))),"CHECK")</f>
        <v/>
      </c>
      <c r="T422" s="215" t="str">
        <f>IFERROR(IF(U422="","",INDEX('Tenant Analysis (Sortable)'!$C$7:$C$144,MATCH('Property Snapshots'!$U422,'Tenant Analysis (Sortable)'!$D$7:$D$144,0))),"CHECK")</f>
        <v/>
      </c>
      <c r="V422" s="323" t="str">
        <f>IF(U422="","",+VLOOKUP($U422,'Tenant Analysis (Sortable)'!$D$7:$O$144,V$1,FALSE))</f>
        <v/>
      </c>
      <c r="W422" s="323" t="str">
        <f>IF(V422="","",+VLOOKUP($U422,'Tenant Analysis (Sortable)'!$D$7:$O$144,W$1,FALSE))</f>
        <v/>
      </c>
      <c r="X422" s="323" t="str">
        <f>IF(W422="","",+VLOOKUP($U422,'Tenant Analysis (Sortable)'!$D$7:$O$144,X$1,FALSE))</f>
        <v/>
      </c>
      <c r="Y422" s="323" t="str">
        <f>IF(X422="","",+VLOOKUP($U422,'Tenant Analysis (Sortable)'!$D$7:$O$144,Y$1,FALSE))</f>
        <v/>
      </c>
      <c r="Z422" s="323"/>
      <c r="AA422" s="324" t="str">
        <f>IF(Y422="","",+VLOOKUP($U422,'Tenant Analysis (Sortable)'!$D$7:$O$144,AA$1,FALSE))</f>
        <v/>
      </c>
      <c r="AB422" s="323" t="str">
        <f>IF(AA422="","",+VLOOKUP($U422,'Tenant Analysis (Sortable)'!$D$7:$O$144,AB$1,FALSE))</f>
        <v/>
      </c>
      <c r="AD422" s="323" t="str">
        <f>IF($AB422="","",+VLOOKUP($U422,'Tenant Analysis (Sortable)'!$D$7:$O$144,AD$1,FALSE))</f>
        <v/>
      </c>
      <c r="AE422" s="323" t="str">
        <f>IF($AB422="","",+VLOOKUP($U422,'Tenant Analysis (Sortable)'!$D$7:$O$144,AE$1,FALSE))</f>
        <v/>
      </c>
      <c r="AF422" s="324" t="str">
        <f>IF(AE422="","",+VLOOKUP($U422,'Tenant Analysis (Sortable)'!$D$7:$O$144,AF$1,FALSE))</f>
        <v/>
      </c>
      <c r="AG422" s="324" t="str">
        <f>IF(AF422="","",+VLOOKUP($U422,'Tenant Analysis (Sortable)'!$D$7:$O$144,AG$1,FALSE))</f>
        <v/>
      </c>
    </row>
    <row r="423" spans="1:33" ht="16">
      <c r="A423" s="245"/>
      <c r="B423" s="244"/>
      <c r="D423" s="219" t="s">
        <v>764</v>
      </c>
      <c r="E423" s="219" t="s">
        <v>823</v>
      </c>
      <c r="H423" s="355"/>
      <c r="I423" s="218"/>
      <c r="J423" s="214"/>
      <c r="K423" s="217"/>
      <c r="L423" s="217"/>
      <c r="S423" s="216" t="str">
        <f>IFERROR(IF(T423="","",INDEX('Tenant Analysis (Sortable)'!$B$7:$B$144,MATCH('Property Snapshots'!$U423,'Tenant Analysis (Sortable)'!$D$7:$D$144,0))),"CHECK")</f>
        <v>Redlands Mall</v>
      </c>
      <c r="T423" s="215" t="str">
        <f>IFERROR(IF(U423="","",INDEX('Tenant Analysis (Sortable)'!$C$7:$C$144,MATCH('Property Snapshots'!$U423,'Tenant Analysis (Sortable)'!$D$7:$D$144,0))),"CHECK")</f>
        <v>Drug Stores</v>
      </c>
      <c r="U423" s="322" t="str" cm="1">
        <f t="array" ref="U423:U424">+_xlfn._xlws.FILTER('Tenant Analysis (Sortable)'!$D$7:$D$144,'Tenant Analysis (Sortable)'!$B$7:$B$144='Property Snapshots'!E422)</f>
        <v>Garfield Beach CVS, L.L.C. (t0030304)</v>
      </c>
      <c r="V423" s="323">
        <f>IF(U423="","",+VLOOKUP($U423,'Tenant Analysis (Sortable)'!$D$7:$O$144,V$1,FALSE))</f>
        <v>0</v>
      </c>
      <c r="W423" s="323">
        <f>IF(V423="","",+VLOOKUP($U423,'Tenant Analysis (Sortable)'!$D$7:$O$144,W$1,FALSE))</f>
        <v>16172381.799999999</v>
      </c>
      <c r="X423" s="323">
        <f>IF(W423="","",+VLOOKUP($U423,'Tenant Analysis (Sortable)'!$D$7:$O$144,X$1,FALSE))</f>
        <v>15755012.9</v>
      </c>
      <c r="Y423" s="323">
        <f>IF(X423="","",+VLOOKUP($U423,'Tenant Analysis (Sortable)'!$D$7:$O$144,Y$1,FALSE))</f>
        <v>16164636.060000001</v>
      </c>
      <c r="Z423" s="323">
        <f>IF(Y423="","",+VLOOKUP($U423,'Tenant Analysis (Sortable)'!$D$7:$O$144,Z$1,FALSE))</f>
        <v>0</v>
      </c>
      <c r="AA423" s="324">
        <f>IF(Y423="","",+VLOOKUP($U423,'Tenant Analysis (Sortable)'!$D$7:$O$144,AA$1,FALSE))</f>
        <v>2.5999544564003507E-2</v>
      </c>
      <c r="AB423" s="323">
        <f>IF(AA423="","",+VLOOKUP($U423,'Tenant Analysis (Sortable)'!$D$7:$O$144,AB$1,FALSE))</f>
        <v>2</v>
      </c>
      <c r="AD423" s="323">
        <f>IF($AB423="","",+VLOOKUP($U423,'Tenant Analysis (Sortable)'!$D$7:$O$144,AD$1,FALSE))</f>
        <v>4288508.3899999997</v>
      </c>
      <c r="AE423" s="323">
        <f>IF($AB423="","",+VLOOKUP($U423,'Tenant Analysis (Sortable)'!$D$7:$O$144,AE$1,FALSE))</f>
        <v>0</v>
      </c>
      <c r="AF423" s="324">
        <f>IF(AE423="","",+VLOOKUP($U423,'Tenant Analysis (Sortable)'!$D$7:$O$144,AF$1,FALSE))</f>
        <v>99</v>
      </c>
      <c r="AG423" s="323">
        <f>+IF(AF423="","",+VLOOKUP($U423,'Tenant Analysis (Sortable)'!$D$7:$P$144,AG$1,FALSE))</f>
        <v>0</v>
      </c>
    </row>
    <row r="424" spans="1:33" ht="16">
      <c r="A424" s="245"/>
      <c r="B424" s="244"/>
      <c r="D424" s="219" t="s">
        <v>763</v>
      </c>
      <c r="E424" s="219" t="s">
        <v>800</v>
      </c>
      <c r="H424" s="355"/>
      <c r="I424" s="218"/>
      <c r="J424" s="214"/>
      <c r="K424" s="217"/>
      <c r="L424" s="217"/>
      <c r="S424" s="216" t="str">
        <f>IFERROR(IF(T424="","",INDEX('Tenant Analysis (Sortable)'!$B$7:$B$144,MATCH('Property Snapshots'!$U424,'Tenant Analysis (Sortable)'!$D$7:$D$144,0))),"CHECK")</f>
        <v>Redlands Mall</v>
      </c>
      <c r="T424" s="215" t="str">
        <f>IFERROR(IF(U424="","",INDEX('Tenant Analysis (Sortable)'!$C$7:$C$144,MATCH('Property Snapshots'!$U424,'Tenant Analysis (Sortable)'!$D$7:$D$144,0))),"CHECK")</f>
        <v>Restaurant</v>
      </c>
      <c r="U424" s="322" t="str">
        <v>Hamid Navran and Ashley Navran dba Denny's Restaurant (t0030306)</v>
      </c>
      <c r="V424" s="323">
        <f>IF(U424="","",+VLOOKUP($U424,'Tenant Analysis (Sortable)'!$D$7:$O$144,V$1,FALSE))</f>
        <v>0</v>
      </c>
      <c r="W424" s="323">
        <f>IF(V424="","",+VLOOKUP($U424,'Tenant Analysis (Sortable)'!$D$7:$O$144,W$1,FALSE))</f>
        <v>1641907.43</v>
      </c>
      <c r="X424" s="323">
        <f>IF(W424="","",+VLOOKUP($U424,'Tenant Analysis (Sortable)'!$D$7:$O$144,X$1,FALSE))</f>
        <v>1702361.6</v>
      </c>
      <c r="Y424" s="323">
        <f>IF(X424="","",+VLOOKUP($U424,'Tenant Analysis (Sortable)'!$D$7:$O$144,Y$1,FALSE))</f>
        <v>871422.60000000009</v>
      </c>
      <c r="Z424" s="323">
        <f>IF(Y424="","",+VLOOKUP($U424,'Tenant Analysis (Sortable)'!$D$7:$O$144,Z$1,FALSE))</f>
        <v>158505.41999999998</v>
      </c>
      <c r="AA424" s="324">
        <f>IF(Y424="","",+VLOOKUP($U424,'Tenant Analysis (Sortable)'!$D$7:$O$144,AA$1,FALSE))</f>
        <v>-0.48810957671977562</v>
      </c>
      <c r="AB424" s="323">
        <f>IF(AA424="","",+VLOOKUP($U424,'Tenant Analysis (Sortable)'!$D$7:$O$144,AB$1,FALSE))</f>
        <v>1</v>
      </c>
      <c r="AD424" s="323">
        <f>IF($AB424="","",+VLOOKUP($U424,'Tenant Analysis (Sortable)'!$D$7:$O$144,AD$1,FALSE))</f>
        <v>339231.26</v>
      </c>
      <c r="AE424" s="323">
        <f>IF($AB424="","",+VLOOKUP($U424,'Tenant Analysis (Sortable)'!$D$7:$O$144,AE$1,FALSE))</f>
        <v>158505.41999999998</v>
      </c>
      <c r="AF424" s="324">
        <f>IF(AE424="","",+VLOOKUP($U424,'Tenant Analysis (Sortable)'!$D$7:$O$144,AF$1,FALSE))</f>
        <v>-0.53275113855957734</v>
      </c>
      <c r="AG424" s="323">
        <f>+IF(AF424="","",+VLOOKUP($U424,'Tenant Analysis (Sortable)'!$D$7:$P$144,AG$1,FALSE))</f>
        <v>1</v>
      </c>
    </row>
    <row r="425" spans="1:33" ht="16">
      <c r="A425" s="245"/>
      <c r="B425" s="244"/>
      <c r="D425" s="212"/>
      <c r="E425" s="212"/>
      <c r="F425" s="356"/>
      <c r="G425" s="356"/>
      <c r="H425" s="357"/>
      <c r="I425" s="211"/>
      <c r="J425" s="182"/>
      <c r="K425" s="210"/>
      <c r="L425" s="209"/>
      <c r="M425" s="182"/>
      <c r="S425" s="216" t="str">
        <f>IFERROR(IF(T425="","",INDEX('Tenant Analysis (Sortable)'!$B$7:$B$144,MATCH('Property Snapshots'!$U425,'Tenant Analysis (Sortable)'!$D$7:$D$144,0))),"CHECK")</f>
        <v/>
      </c>
      <c r="T425" s="215" t="str">
        <f>IFERROR(IF(U425="","",INDEX('Tenant Analysis (Sortable)'!$C$7:$C$144,MATCH('Property Snapshots'!$U425,'Tenant Analysis (Sortable)'!$D$7:$D$144,0))),"CHECK")</f>
        <v/>
      </c>
      <c r="V425" s="323" t="str">
        <f>IF(U425="","",+VLOOKUP($U425,'Tenant Analysis (Sortable)'!$D$7:$O$144,V$1,FALSE))</f>
        <v/>
      </c>
      <c r="W425" s="323" t="str">
        <f>IF(V425="","",+VLOOKUP($U425,'Tenant Analysis (Sortable)'!$D$7:$O$144,W$1,FALSE))</f>
        <v/>
      </c>
      <c r="X425" s="323" t="str">
        <f>IF(W425="","",+VLOOKUP($U425,'Tenant Analysis (Sortable)'!$D$7:$O$144,X$1,FALSE))</f>
        <v/>
      </c>
      <c r="Y425" s="323" t="str">
        <f>IF(X425="","",+VLOOKUP($U425,'Tenant Analysis (Sortable)'!$D$7:$O$144,Y$1,FALSE))</f>
        <v/>
      </c>
      <c r="Z425" s="323"/>
      <c r="AA425" s="324" t="str">
        <f>IF(Y425="","",+VLOOKUP($U425,'Tenant Analysis (Sortable)'!$D$7:$O$144,AA$1,FALSE))</f>
        <v/>
      </c>
      <c r="AB425" s="323" t="str">
        <f>IF(AA425="","",+VLOOKUP($U425,'Tenant Analysis (Sortable)'!$D$7:$O$144,AB$1,FALSE))</f>
        <v/>
      </c>
      <c r="AD425" s="323" t="str">
        <f>IF($AB425="","",+VLOOKUP($U425,'Tenant Analysis (Sortable)'!$D$7:$O$144,AD$1,FALSE))</f>
        <v/>
      </c>
      <c r="AE425" s="323" t="str">
        <f>IF($AB425="","",+VLOOKUP($U425,'Tenant Analysis (Sortable)'!$D$7:$O$144,AE$1,FALSE))</f>
        <v/>
      </c>
      <c r="AF425" s="324" t="str">
        <f>IF(AE425="","",+VLOOKUP($U425,'Tenant Analysis (Sortable)'!$D$7:$O$144,AF$1,FALSE))</f>
        <v/>
      </c>
      <c r="AG425" s="324" t="str">
        <f>IF(AF425="","",+VLOOKUP($U425,'Tenant Analysis (Sortable)'!$D$7:$O$144,AG$1,FALSE))</f>
        <v/>
      </c>
    </row>
    <row r="426" spans="1:33">
      <c r="A426" s="245"/>
      <c r="B426" s="244"/>
      <c r="C426" s="208"/>
      <c r="D426" s="207" t="s">
        <v>762</v>
      </c>
      <c r="E426" s="228"/>
      <c r="F426" s="358"/>
      <c r="G426" s="358"/>
      <c r="H426" s="359"/>
      <c r="I426" s="228"/>
      <c r="J426" s="228"/>
      <c r="K426" s="228"/>
      <c r="L426" s="207"/>
      <c r="M426" s="207"/>
      <c r="S426" s="216" t="str">
        <f>IFERROR(IF(T426="","",INDEX('Tenant Analysis (Sortable)'!$B$7:$B$144,MATCH('Property Snapshots'!$U426,'Tenant Analysis (Sortable)'!$D$7:$D$144,0))),"CHECK")</f>
        <v/>
      </c>
      <c r="T426" s="215" t="str">
        <f>IFERROR(IF(U426="","",INDEX('Tenant Analysis (Sortable)'!$C$7:$C$144,MATCH('Property Snapshots'!$U426,'Tenant Analysis (Sortable)'!$D$7:$D$144,0))),"CHECK")</f>
        <v/>
      </c>
      <c r="V426" s="323" t="str">
        <f>IF(U426="","",+VLOOKUP($U426,'Tenant Analysis (Sortable)'!$D$7:$O$144,V$1,FALSE))</f>
        <v/>
      </c>
      <c r="W426" s="323" t="str">
        <f>IF(V426="","",+VLOOKUP($U426,'Tenant Analysis (Sortable)'!$D$7:$O$144,W$1,FALSE))</f>
        <v/>
      </c>
      <c r="X426" s="323" t="str">
        <f>IF(W426="","",+VLOOKUP($U426,'Tenant Analysis (Sortable)'!$D$7:$O$144,X$1,FALSE))</f>
        <v/>
      </c>
      <c r="Y426" s="323" t="str">
        <f>IF(X426="","",+VLOOKUP($U426,'Tenant Analysis (Sortable)'!$D$7:$O$144,Y$1,FALSE))</f>
        <v/>
      </c>
      <c r="Z426" s="323"/>
      <c r="AA426" s="324" t="str">
        <f>IF(Y426="","",+VLOOKUP($U426,'Tenant Analysis (Sortable)'!$D$7:$O$144,AA$1,FALSE))</f>
        <v/>
      </c>
      <c r="AB426" s="323" t="str">
        <f>IF(AA426="","",+VLOOKUP($U426,'Tenant Analysis (Sortable)'!$D$7:$O$144,AB$1,FALSE))</f>
        <v/>
      </c>
      <c r="AD426" s="323" t="str">
        <f>IF($AB426="","",+VLOOKUP($U426,'Tenant Analysis (Sortable)'!$D$7:$O$144,AD$1,FALSE))</f>
        <v/>
      </c>
      <c r="AE426" s="323" t="str">
        <f>IF($AB426="","",+VLOOKUP($U426,'Tenant Analysis (Sortable)'!$D$7:$O$144,AE$1,FALSE))</f>
        <v/>
      </c>
      <c r="AF426" s="324" t="str">
        <f>IF(AE426="","",+VLOOKUP($U426,'Tenant Analysis (Sortable)'!$D$7:$O$144,AF$1,FALSE))</f>
        <v/>
      </c>
      <c r="AG426" s="324" t="str">
        <f>IF(AF426="","",+VLOOKUP($U426,'Tenant Analysis (Sortable)'!$D$7:$O$144,AG$1,FALSE))</f>
        <v/>
      </c>
    </row>
    <row r="427" spans="1:33">
      <c r="A427" s="245"/>
      <c r="B427" s="244"/>
      <c r="D427" s="205"/>
      <c r="E427" s="205"/>
      <c r="F427" s="360">
        <f>+$AD$4</f>
        <v>2020</v>
      </c>
      <c r="G427" s="360">
        <f>+$AE$4</f>
        <v>2021</v>
      </c>
      <c r="H427" s="361" t="s">
        <v>727</v>
      </c>
      <c r="I427" s="204"/>
      <c r="J427" s="204"/>
      <c r="K427" s="204"/>
      <c r="L427" s="204"/>
      <c r="M427" s="204"/>
      <c r="S427" s="216" t="str">
        <f>IFERROR(IF(T427="","",INDEX('Tenant Analysis (Sortable)'!$B$7:$B$144,MATCH('Property Snapshots'!$U427,'Tenant Analysis (Sortable)'!$D$7:$D$144,0))),"CHECK")</f>
        <v/>
      </c>
      <c r="T427" s="215" t="str">
        <f>IFERROR(IF(U427="","",INDEX('Tenant Analysis (Sortable)'!$C$7:$C$144,MATCH('Property Snapshots'!$U427,'Tenant Analysis (Sortable)'!$D$7:$D$144,0))),"CHECK")</f>
        <v/>
      </c>
      <c r="V427" s="323" t="str">
        <f>IF(U427="","",+VLOOKUP($U427,'Tenant Analysis (Sortable)'!$D$7:$O$144,V$1,FALSE))</f>
        <v/>
      </c>
      <c r="W427" s="323" t="str">
        <f>IF(V427="","",+VLOOKUP($U427,'Tenant Analysis (Sortable)'!$D$7:$O$144,W$1,FALSE))</f>
        <v/>
      </c>
      <c r="X427" s="323" t="str">
        <f>IF(W427="","",+VLOOKUP($U427,'Tenant Analysis (Sortable)'!$D$7:$O$144,X$1,FALSE))</f>
        <v/>
      </c>
      <c r="Y427" s="323" t="str">
        <f>IF(X427="","",+VLOOKUP($U427,'Tenant Analysis (Sortable)'!$D$7:$O$144,Y$1,FALSE))</f>
        <v/>
      </c>
      <c r="Z427" s="323"/>
      <c r="AA427" s="324" t="str">
        <f>IF(Y427="","",+VLOOKUP($U427,'Tenant Analysis (Sortable)'!$D$7:$O$144,AA$1,FALSE))</f>
        <v/>
      </c>
      <c r="AB427" s="323" t="str">
        <f>IF(AA427="","",+VLOOKUP($U427,'Tenant Analysis (Sortable)'!$D$7:$O$144,AB$1,FALSE))</f>
        <v/>
      </c>
      <c r="AD427" s="323" t="str">
        <f>IF($AB427="","",+VLOOKUP($U427,'Tenant Analysis (Sortable)'!$D$7:$O$144,AD$1,FALSE))</f>
        <v/>
      </c>
      <c r="AE427" s="323" t="str">
        <f>IF($AB427="","",+VLOOKUP($U427,'Tenant Analysis (Sortable)'!$D$7:$O$144,AE$1,FALSE))</f>
        <v/>
      </c>
      <c r="AF427" s="324" t="str">
        <f>IF(AE427="","",+VLOOKUP($U427,'Tenant Analysis (Sortable)'!$D$7:$O$144,AF$1,FALSE))</f>
        <v/>
      </c>
      <c r="AG427" s="323" t="str">
        <f>+IF(AF427="","",+VLOOKUP($U427,'Tenant Analysis (Sortable)'!$D$7:$P$144,AG$1,FALSE))</f>
        <v/>
      </c>
    </row>
    <row r="428" spans="1:33" ht="16">
      <c r="A428" s="245"/>
      <c r="B428" s="244"/>
      <c r="D428" s="221"/>
      <c r="E428" s="221"/>
      <c r="F428" s="352" t="str">
        <f>+$AD$5</f>
        <v>Q1</v>
      </c>
      <c r="G428" s="352" t="str">
        <f>+$AE$5</f>
        <v>Q1</v>
      </c>
      <c r="H428" s="353" t="s">
        <v>733</v>
      </c>
      <c r="I428" s="220"/>
      <c r="J428" s="202" t="s">
        <v>796</v>
      </c>
      <c r="K428" s="220"/>
      <c r="L428" s="220"/>
      <c r="M428" s="220"/>
      <c r="S428" s="216" t="str">
        <f>IFERROR(IF(T428="","",INDEX('Tenant Analysis (Sortable)'!$B$7:$B$144,MATCH('Property Snapshots'!$U428,'Tenant Analysis (Sortable)'!$D$7:$D$144,0))),"CHECK")</f>
        <v/>
      </c>
      <c r="T428" s="215" t="str">
        <f>IFERROR(IF(U428="","",INDEX('Tenant Analysis (Sortable)'!$C$7:$C$144,MATCH('Property Snapshots'!$U428,'Tenant Analysis (Sortable)'!$D$7:$D$144,0))),"CHECK")</f>
        <v/>
      </c>
      <c r="V428" s="323" t="str">
        <f>IF(U428="","",+VLOOKUP($U428,'Tenant Analysis (Sortable)'!$D$7:$O$144,V$1,FALSE))</f>
        <v/>
      </c>
      <c r="W428" s="323" t="str">
        <f>IF(V428="","",+VLOOKUP($U428,'Tenant Analysis (Sortable)'!$D$7:$O$144,W$1,FALSE))</f>
        <v/>
      </c>
      <c r="X428" s="323" t="str">
        <f>IF(W428="","",+VLOOKUP($U428,'Tenant Analysis (Sortable)'!$D$7:$O$144,X$1,FALSE))</f>
        <v/>
      </c>
      <c r="Y428" s="323" t="str">
        <f>IF(X428="","",+VLOOKUP($U428,'Tenant Analysis (Sortable)'!$D$7:$O$144,Y$1,FALSE))</f>
        <v/>
      </c>
      <c r="Z428" s="323"/>
      <c r="AA428" s="324" t="str">
        <f>IF(Y428="","",+VLOOKUP($U428,'Tenant Analysis (Sortable)'!$D$7:$O$144,AA$1,FALSE))</f>
        <v/>
      </c>
      <c r="AB428" s="323" t="str">
        <f>IF(AA428="","",+VLOOKUP($U428,'Tenant Analysis (Sortable)'!$D$7:$O$144,AB$1,FALSE))</f>
        <v/>
      </c>
      <c r="AD428" s="323" t="str">
        <f>IF($AB428="","",+VLOOKUP($U428,'Tenant Analysis (Sortable)'!$D$7:$O$144,AD$1,FALSE))</f>
        <v/>
      </c>
      <c r="AE428" s="323" t="str">
        <f>IF($AB428="","",+VLOOKUP($U428,'Tenant Analysis (Sortable)'!$D$7:$O$144,AE$1,FALSE))</f>
        <v/>
      </c>
      <c r="AF428" s="324" t="str">
        <f>IF(AE428="","",+VLOOKUP($U428,'Tenant Analysis (Sortable)'!$D$7:$O$144,AF$1,FALSE))</f>
        <v/>
      </c>
      <c r="AG428" s="323" t="str">
        <f>+IF(AF428="","",+VLOOKUP($U428,'Tenant Analysis (Sortable)'!$D$7:$P$144,AG$1,FALSE))</f>
        <v/>
      </c>
    </row>
    <row r="429" spans="1:33">
      <c r="A429" s="245" t="str">
        <f>+E422</f>
        <v>REDLANDS MALL</v>
      </c>
      <c r="B429" s="244"/>
      <c r="D429" s="215" t="s">
        <v>214</v>
      </c>
      <c r="F429" s="362">
        <f>SUMIFS(AD$7:AD$486,$T$7:$T$486,$D429,$S$7:$S$486,$A429)</f>
        <v>4288508.3899999997</v>
      </c>
      <c r="G429" s="362">
        <f>SUMIFS(AE$7:AE$486,$T$7:$T$486,$D429,$S$7:$S$486,$A429)</f>
        <v>0</v>
      </c>
      <c r="H429" s="363">
        <f t="shared" ref="H429:H430" si="91">IFERROR(IF(G429=0,0,(G429-F429)/F429),0)</f>
        <v>0</v>
      </c>
      <c r="I429" s="211"/>
      <c r="J429" s="404" t="s">
        <v>884</v>
      </c>
      <c r="K429" s="401"/>
      <c r="L429" s="401"/>
      <c r="M429" s="401"/>
      <c r="S429" s="216" t="str">
        <f>IFERROR(IF(T429="","",INDEX('Tenant Analysis (Sortable)'!$B$7:$B$144,MATCH('Property Snapshots'!$U429,'Tenant Analysis (Sortable)'!$D$7:$D$144,0))),"CHECK")</f>
        <v/>
      </c>
      <c r="T429" s="215" t="str">
        <f>IFERROR(IF(U429="","",INDEX('Tenant Analysis (Sortable)'!$C$7:$C$144,MATCH('Property Snapshots'!$U429,'Tenant Analysis (Sortable)'!$D$7:$D$144,0))),"CHECK")</f>
        <v/>
      </c>
      <c r="V429" s="323" t="str">
        <f>IF(U429="","",+VLOOKUP($U429,'Tenant Analysis (Sortable)'!$D$7:$O$144,V$1,FALSE))</f>
        <v/>
      </c>
      <c r="W429" s="323" t="str">
        <f>IF(V429="","",+VLOOKUP($U429,'Tenant Analysis (Sortable)'!$D$7:$O$144,W$1,FALSE))</f>
        <v/>
      </c>
      <c r="X429" s="323" t="str">
        <f>IF(W429="","",+VLOOKUP($U429,'Tenant Analysis (Sortable)'!$D$7:$O$144,X$1,FALSE))</f>
        <v/>
      </c>
      <c r="Y429" s="323" t="str">
        <f>IF(X429="","",+VLOOKUP($U429,'Tenant Analysis (Sortable)'!$D$7:$O$144,Y$1,FALSE))</f>
        <v/>
      </c>
      <c r="Z429" s="323"/>
      <c r="AA429" s="324" t="str">
        <f>IF(Y429="","",+VLOOKUP($U429,'Tenant Analysis (Sortable)'!$D$7:$O$144,AA$1,FALSE))</f>
        <v/>
      </c>
      <c r="AB429" s="323" t="str">
        <f>IF(AA429="","",+VLOOKUP($U429,'Tenant Analysis (Sortable)'!$D$7:$O$144,AB$1,FALSE))</f>
        <v/>
      </c>
      <c r="AD429" s="323" t="str">
        <f>IF($AB429="","",+VLOOKUP($U429,'Tenant Analysis (Sortable)'!$D$7:$O$144,AD$1,FALSE))</f>
        <v/>
      </c>
      <c r="AE429" s="323" t="str">
        <f>IF($AB429="","",+VLOOKUP($U429,'Tenant Analysis (Sortable)'!$D$7:$O$144,AE$1,FALSE))</f>
        <v/>
      </c>
      <c r="AF429" s="324" t="str">
        <f>IF(AE429="","",+VLOOKUP($U429,'Tenant Analysis (Sortable)'!$D$7:$O$144,AF$1,FALSE))</f>
        <v/>
      </c>
      <c r="AG429" s="323" t="str">
        <f>+IF(AF429="","",+VLOOKUP($U429,'Tenant Analysis (Sortable)'!$D$7:$P$144,AG$1,FALSE))</f>
        <v/>
      </c>
    </row>
    <row r="430" spans="1:33">
      <c r="A430" s="245" t="str">
        <f>+A429</f>
        <v>REDLANDS MALL</v>
      </c>
      <c r="B430" s="244"/>
      <c r="D430" s="181" t="s">
        <v>186</v>
      </c>
      <c r="F430" s="362">
        <f>SUMIFS(AD$7:AD$486,$T$7:$T$486,$D430,$S$7:$S$486,$A430)</f>
        <v>339231.26</v>
      </c>
      <c r="G430" s="362">
        <f>SUMIFS(AE$7:AE$486,$T$7:$T$486,$D430,$S$7:$S$486,$A430)</f>
        <v>158505.41999999998</v>
      </c>
      <c r="H430" s="363">
        <f t="shared" si="91"/>
        <v>-0.53275113855957734</v>
      </c>
      <c r="I430" s="211"/>
      <c r="J430" s="401"/>
      <c r="K430" s="401"/>
      <c r="L430" s="401"/>
      <c r="M430" s="401"/>
      <c r="S430" s="216" t="str">
        <f>IFERROR(IF(T430="","",INDEX('Tenant Analysis (Sortable)'!$B$7:$B$144,MATCH('Property Snapshots'!$U430,'Tenant Analysis (Sortable)'!$D$7:$D$144,0))),"CHECK")</f>
        <v/>
      </c>
      <c r="T430" s="215" t="str">
        <f>IFERROR(IF(U430="","",INDEX('Tenant Analysis (Sortable)'!$C$7:$C$144,MATCH('Property Snapshots'!$U430,'Tenant Analysis (Sortable)'!$D$7:$D$144,0))),"CHECK")</f>
        <v/>
      </c>
      <c r="V430" s="323" t="str">
        <f>IF(U430="","",+VLOOKUP($U430,'Tenant Analysis (Sortable)'!$D$7:$O$144,V$1,FALSE))</f>
        <v/>
      </c>
      <c r="W430" s="323" t="str">
        <f>IF(V430="","",+VLOOKUP($U430,'Tenant Analysis (Sortable)'!$D$7:$O$144,W$1,FALSE))</f>
        <v/>
      </c>
      <c r="X430" s="323" t="str">
        <f>IF(W430="","",+VLOOKUP($U430,'Tenant Analysis (Sortable)'!$D$7:$O$144,X$1,FALSE))</f>
        <v/>
      </c>
      <c r="Y430" s="323" t="str">
        <f>IF(X430="","",+VLOOKUP($U430,'Tenant Analysis (Sortable)'!$D$7:$O$144,Y$1,FALSE))</f>
        <v/>
      </c>
      <c r="Z430" s="323"/>
      <c r="AA430" s="324" t="str">
        <f>IF(Y430="","",+VLOOKUP($U430,'Tenant Analysis (Sortable)'!$D$7:$O$144,AA$1,FALSE))</f>
        <v/>
      </c>
      <c r="AB430" s="323" t="str">
        <f>IF(AA430="","",+VLOOKUP($U430,'Tenant Analysis (Sortable)'!$D$7:$O$144,AB$1,FALSE))</f>
        <v/>
      </c>
      <c r="AD430" s="323" t="str">
        <f>IF($AB430="","",+VLOOKUP($U430,'Tenant Analysis (Sortable)'!$D$7:$O$144,AD$1,FALSE))</f>
        <v/>
      </c>
      <c r="AE430" s="323" t="str">
        <f>IF($AB430="","",+VLOOKUP($U430,'Tenant Analysis (Sortable)'!$D$7:$O$144,AE$1,FALSE))</f>
        <v/>
      </c>
      <c r="AF430" s="324" t="str">
        <f>IF(AE430="","",+VLOOKUP($U430,'Tenant Analysis (Sortable)'!$D$7:$O$144,AF$1,FALSE))</f>
        <v/>
      </c>
      <c r="AG430" s="323" t="str">
        <f>+IF(AF430="","",+VLOOKUP($U430,'Tenant Analysis (Sortable)'!$D$7:$P$144,AG$1,FALSE))</f>
        <v/>
      </c>
    </row>
    <row r="431" spans="1:33">
      <c r="A431" s="245"/>
      <c r="B431" s="244"/>
      <c r="D431" s="181"/>
      <c r="F431" s="356"/>
      <c r="G431" s="356"/>
      <c r="H431" s="357"/>
      <c r="I431" s="211"/>
      <c r="J431" s="401"/>
      <c r="K431" s="401"/>
      <c r="L431" s="401"/>
      <c r="M431" s="401"/>
      <c r="S431" s="216" t="str">
        <f>IFERROR(IF(T431="","",INDEX('Tenant Analysis (Sortable)'!$B$7:$B$144,MATCH('Property Snapshots'!$U431,'Tenant Analysis (Sortable)'!$D$7:$D$144,0))),"CHECK")</f>
        <v/>
      </c>
      <c r="T431" s="215" t="str">
        <f>IFERROR(IF(U431="","",INDEX('Tenant Analysis (Sortable)'!$C$7:$C$144,MATCH('Property Snapshots'!$U431,'Tenant Analysis (Sortable)'!$D$7:$D$144,0))),"CHECK")</f>
        <v/>
      </c>
      <c r="V431" s="323" t="str">
        <f>IF(U431="","",+VLOOKUP($U431,'Tenant Analysis (Sortable)'!$D$7:$O$144,V$1,FALSE))</f>
        <v/>
      </c>
      <c r="W431" s="323" t="str">
        <f>IF(V431="","",+VLOOKUP($U431,'Tenant Analysis (Sortable)'!$D$7:$O$144,W$1,FALSE))</f>
        <v/>
      </c>
      <c r="X431" s="323" t="str">
        <f>IF(W431="","",+VLOOKUP($U431,'Tenant Analysis (Sortable)'!$D$7:$O$144,X$1,FALSE))</f>
        <v/>
      </c>
      <c r="Y431" s="323" t="str">
        <f>IF(X431="","",+VLOOKUP($U431,'Tenant Analysis (Sortable)'!$D$7:$O$144,Y$1,FALSE))</f>
        <v/>
      </c>
      <c r="Z431" s="323"/>
      <c r="AA431" s="324" t="str">
        <f>IF(Y431="","",+VLOOKUP($U431,'Tenant Analysis (Sortable)'!$D$7:$O$144,AA$1,FALSE))</f>
        <v/>
      </c>
      <c r="AB431" s="323" t="str">
        <f>IF(AA431="","",+VLOOKUP($U431,'Tenant Analysis (Sortable)'!$D$7:$O$144,AB$1,FALSE))</f>
        <v/>
      </c>
      <c r="AD431" s="323" t="str">
        <f>IF($AB431="","",+VLOOKUP($U431,'Tenant Analysis (Sortable)'!$D$7:$O$144,AD$1,FALSE))</f>
        <v/>
      </c>
      <c r="AE431" s="323" t="str">
        <f>IF($AB431="","",+VLOOKUP($U431,'Tenant Analysis (Sortable)'!$D$7:$O$144,AE$1,FALSE))</f>
        <v/>
      </c>
      <c r="AF431" s="324" t="str">
        <f>IF(AE431="","",+VLOOKUP($U431,'Tenant Analysis (Sortable)'!$D$7:$O$144,AF$1,FALSE))</f>
        <v/>
      </c>
      <c r="AG431" s="323" t="str">
        <f>+IF(AF431="","",+VLOOKUP($U431,'Tenant Analysis (Sortable)'!$D$7:$P$144,AG$1,FALSE))</f>
        <v/>
      </c>
    </row>
    <row r="432" spans="1:33" ht="15" customHeight="1">
      <c r="A432" s="245"/>
      <c r="B432" s="244"/>
      <c r="D432" s="181"/>
      <c r="F432" s="356"/>
      <c r="G432" s="356"/>
      <c r="H432" s="357"/>
      <c r="I432" s="211"/>
      <c r="J432" s="401"/>
      <c r="K432" s="401"/>
      <c r="L432" s="401"/>
      <c r="M432" s="401"/>
      <c r="S432" s="216" t="str">
        <f>IFERROR(IF(T432="","",INDEX('Tenant Analysis (Sortable)'!$B$7:$B$144,MATCH('Property Snapshots'!$U432,'Tenant Analysis (Sortable)'!$D$7:$D$144,0))),"CHECK")</f>
        <v/>
      </c>
      <c r="T432" s="215" t="str">
        <f>IFERROR(IF(U432="","",INDEX('Tenant Analysis (Sortable)'!$C$7:$C$144,MATCH('Property Snapshots'!$U432,'Tenant Analysis (Sortable)'!$D$7:$D$144,0))),"CHECK")</f>
        <v/>
      </c>
      <c r="V432" s="323" t="str">
        <f>IF(U432="","",+VLOOKUP($U432,'Tenant Analysis (Sortable)'!$D$7:$O$144,V$1,FALSE))</f>
        <v/>
      </c>
      <c r="W432" s="323" t="str">
        <f>IF(V432="","",+VLOOKUP($U432,'Tenant Analysis (Sortable)'!$D$7:$O$144,W$1,FALSE))</f>
        <v/>
      </c>
      <c r="X432" s="323" t="str">
        <f>IF(W432="","",+VLOOKUP($U432,'Tenant Analysis (Sortable)'!$D$7:$O$144,X$1,FALSE))</f>
        <v/>
      </c>
      <c r="Y432" s="323" t="str">
        <f>IF(X432="","",+VLOOKUP($U432,'Tenant Analysis (Sortable)'!$D$7:$O$144,Y$1,FALSE))</f>
        <v/>
      </c>
      <c r="Z432" s="323"/>
      <c r="AA432" s="324" t="str">
        <f>IF(Y432="","",+VLOOKUP($U432,'Tenant Analysis (Sortable)'!$D$7:$O$144,AA$1,FALSE))</f>
        <v/>
      </c>
      <c r="AB432" s="323" t="str">
        <f>IF(AA432="","",+VLOOKUP($U432,'Tenant Analysis (Sortable)'!$D$7:$O$144,AB$1,FALSE))</f>
        <v/>
      </c>
      <c r="AD432" s="323" t="str">
        <f>IF($AB432="","",+VLOOKUP($U432,'Tenant Analysis (Sortable)'!$D$7:$O$144,AD$1,FALSE))</f>
        <v/>
      </c>
      <c r="AE432" s="323" t="str">
        <f>IF($AB432="","",+VLOOKUP($U432,'Tenant Analysis (Sortable)'!$D$7:$O$144,AE$1,FALSE))</f>
        <v/>
      </c>
      <c r="AF432" s="324" t="str">
        <f>IF(AE432="","",+VLOOKUP($U432,'Tenant Analysis (Sortable)'!$D$7:$O$144,AF$1,FALSE))</f>
        <v/>
      </c>
      <c r="AG432" s="323" t="str">
        <f>+IF(AF432="","",+VLOOKUP($U432,'Tenant Analysis (Sortable)'!$D$7:$P$144,AG$1,FALSE))</f>
        <v/>
      </c>
    </row>
    <row r="433" spans="1:33" ht="25.25" customHeight="1">
      <c r="A433" s="245"/>
      <c r="B433" s="244"/>
      <c r="D433" s="181"/>
      <c r="F433" s="356"/>
      <c r="G433" s="356"/>
      <c r="H433" s="357"/>
      <c r="I433" s="211"/>
      <c r="J433" s="401"/>
      <c r="K433" s="401"/>
      <c r="L433" s="401"/>
      <c r="M433" s="401"/>
      <c r="S433" s="216" t="str">
        <f>IFERROR(IF(T433="","",INDEX('Tenant Analysis (Sortable)'!$B$7:$B$144,MATCH('Property Snapshots'!$U433,'Tenant Analysis (Sortable)'!$D$7:$D$144,0))),"CHECK")</f>
        <v/>
      </c>
      <c r="T433" s="215" t="str">
        <f>IFERROR(IF(U433="","",INDEX('Tenant Analysis (Sortable)'!$C$7:$C$144,MATCH('Property Snapshots'!$U433,'Tenant Analysis (Sortable)'!$D$7:$D$144,0))),"CHECK")</f>
        <v/>
      </c>
      <c r="V433" s="323" t="str">
        <f>IF(U433="","",+VLOOKUP($U433,'Tenant Analysis (Sortable)'!$D$7:$O$144,V$1,FALSE))</f>
        <v/>
      </c>
      <c r="W433" s="323" t="str">
        <f>IF(V433="","",+VLOOKUP($U433,'Tenant Analysis (Sortable)'!$D$7:$O$144,W$1,FALSE))</f>
        <v/>
      </c>
      <c r="X433" s="323" t="str">
        <f>IF(W433="","",+VLOOKUP($U433,'Tenant Analysis (Sortable)'!$D$7:$O$144,X$1,FALSE))</f>
        <v/>
      </c>
      <c r="Y433" s="323" t="str">
        <f>IF(X433="","",+VLOOKUP($U433,'Tenant Analysis (Sortable)'!$D$7:$O$144,Y$1,FALSE))</f>
        <v/>
      </c>
      <c r="Z433" s="323"/>
      <c r="AA433" s="324" t="str">
        <f>IF(Y433="","",+VLOOKUP($U433,'Tenant Analysis (Sortable)'!$D$7:$O$144,AA$1,FALSE))</f>
        <v/>
      </c>
      <c r="AB433" s="323" t="str">
        <f>IF(AA433="","",+VLOOKUP($U433,'Tenant Analysis (Sortable)'!$D$7:$O$144,AB$1,FALSE))</f>
        <v/>
      </c>
      <c r="AD433" s="323" t="str">
        <f>IF($AB433="","",+VLOOKUP($U433,'Tenant Analysis (Sortable)'!$D$7:$O$144,AD$1,FALSE))</f>
        <v/>
      </c>
      <c r="AE433" s="323" t="str">
        <f>IF($AB433="","",+VLOOKUP($U433,'Tenant Analysis (Sortable)'!$D$7:$O$144,AE$1,FALSE))</f>
        <v/>
      </c>
      <c r="AF433" s="324" t="str">
        <f>IF(AE433="","",+VLOOKUP($U433,'Tenant Analysis (Sortable)'!$D$7:$O$144,AF$1,FALSE))</f>
        <v/>
      </c>
      <c r="AG433" s="323" t="str">
        <f>+IF(AF433="","",+VLOOKUP($U433,'Tenant Analysis (Sortable)'!$D$7:$P$144,AG$1,FALSE))</f>
        <v/>
      </c>
    </row>
    <row r="434" spans="1:33">
      <c r="A434" s="245"/>
      <c r="B434" s="244"/>
      <c r="D434" s="181"/>
      <c r="F434" s="356"/>
      <c r="G434" s="356"/>
      <c r="H434" s="357"/>
      <c r="I434" s="211"/>
      <c r="J434" s="401"/>
      <c r="K434" s="401"/>
      <c r="L434" s="401"/>
      <c r="M434" s="401"/>
      <c r="S434" s="216" t="str">
        <f>IFERROR(IF(T434="","",INDEX('Tenant Analysis (Sortable)'!$B$7:$B$144,MATCH('Property Snapshots'!$U434,'Tenant Analysis (Sortable)'!$D$7:$D$144,0))),"CHECK")</f>
        <v/>
      </c>
      <c r="T434" s="215" t="str">
        <f>IFERROR(IF(U434="","",INDEX('Tenant Analysis (Sortable)'!$C$7:$C$144,MATCH('Property Snapshots'!$U434,'Tenant Analysis (Sortable)'!$D$7:$D$144,0))),"CHECK")</f>
        <v/>
      </c>
      <c r="V434" s="323" t="str">
        <f>IF(U434="","",+VLOOKUP($U434,'Tenant Analysis (Sortable)'!$D$7:$O$144,V$1,FALSE))</f>
        <v/>
      </c>
      <c r="W434" s="323" t="str">
        <f>IF(V434="","",+VLOOKUP($U434,'Tenant Analysis (Sortable)'!$D$7:$O$144,W$1,FALSE))</f>
        <v/>
      </c>
      <c r="X434" s="323" t="str">
        <f>IF(W434="","",+VLOOKUP($U434,'Tenant Analysis (Sortable)'!$D$7:$O$144,X$1,FALSE))</f>
        <v/>
      </c>
      <c r="Y434" s="323" t="str">
        <f>IF(X434="","",+VLOOKUP($U434,'Tenant Analysis (Sortable)'!$D$7:$O$144,Y$1,FALSE))</f>
        <v/>
      </c>
      <c r="Z434" s="323"/>
      <c r="AA434" s="324" t="str">
        <f>IF(Y434="","",+VLOOKUP($U434,'Tenant Analysis (Sortable)'!$D$7:$O$144,AA$1,FALSE))</f>
        <v/>
      </c>
      <c r="AB434" s="323" t="str">
        <f>IF(AA434="","",+VLOOKUP($U434,'Tenant Analysis (Sortable)'!$D$7:$O$144,AB$1,FALSE))</f>
        <v/>
      </c>
      <c r="AD434" s="323" t="str">
        <f>IF($AB434="","",+VLOOKUP($U434,'Tenant Analysis (Sortable)'!$D$7:$O$144,AD$1,FALSE))</f>
        <v/>
      </c>
      <c r="AE434" s="323" t="str">
        <f>IF($AB434="","",+VLOOKUP($U434,'Tenant Analysis (Sortable)'!$D$7:$O$144,AE$1,FALSE))</f>
        <v/>
      </c>
      <c r="AF434" s="324" t="str">
        <f>IF(AE434="","",+VLOOKUP($U434,'Tenant Analysis (Sortable)'!$D$7:$O$144,AF$1,FALSE))</f>
        <v/>
      </c>
      <c r="AG434" s="323" t="str">
        <f>+IF(AF434="","",+VLOOKUP($U434,'Tenant Analysis (Sortable)'!$D$7:$P$144,AG$1,FALSE))</f>
        <v/>
      </c>
    </row>
    <row r="435" spans="1:33">
      <c r="A435" s="245"/>
      <c r="B435" s="244"/>
      <c r="D435" s="181"/>
      <c r="F435" s="356"/>
      <c r="G435" s="356"/>
      <c r="H435" s="357"/>
      <c r="I435" s="211"/>
      <c r="J435" s="401"/>
      <c r="K435" s="401"/>
      <c r="L435" s="401"/>
      <c r="M435" s="401"/>
      <c r="S435" s="216" t="str">
        <f>IFERROR(IF(T435="","",INDEX('Tenant Analysis (Sortable)'!$B$7:$B$144,MATCH('Property Snapshots'!$U435,'Tenant Analysis (Sortable)'!$D$7:$D$144,0))),"CHECK")</f>
        <v/>
      </c>
      <c r="T435" s="215" t="str">
        <f>IFERROR(IF(U435="","",INDEX('Tenant Analysis (Sortable)'!$C$7:$C$144,MATCH('Property Snapshots'!$U435,'Tenant Analysis (Sortable)'!$D$7:$D$144,0))),"CHECK")</f>
        <v/>
      </c>
      <c r="V435" s="323" t="str">
        <f>IF(U435="","",+VLOOKUP($U435,'Tenant Analysis (Sortable)'!$D$7:$O$144,V$1,FALSE))</f>
        <v/>
      </c>
      <c r="W435" s="323" t="str">
        <f>IF(V435="","",+VLOOKUP($U435,'Tenant Analysis (Sortable)'!$D$7:$O$144,W$1,FALSE))</f>
        <v/>
      </c>
      <c r="X435" s="323" t="str">
        <f>IF(W435="","",+VLOOKUP($U435,'Tenant Analysis (Sortable)'!$D$7:$O$144,X$1,FALSE))</f>
        <v/>
      </c>
      <c r="Y435" s="323" t="str">
        <f>IF(X435="","",+VLOOKUP($U435,'Tenant Analysis (Sortable)'!$D$7:$O$144,Y$1,FALSE))</f>
        <v/>
      </c>
      <c r="Z435" s="323"/>
      <c r="AA435" s="324" t="str">
        <f>IF(Y435="","",+VLOOKUP($U435,'Tenant Analysis (Sortable)'!$D$7:$O$144,AA$1,FALSE))</f>
        <v/>
      </c>
      <c r="AB435" s="323" t="str">
        <f>IF(AA435="","",+VLOOKUP($U435,'Tenant Analysis (Sortable)'!$D$7:$O$144,AB$1,FALSE))</f>
        <v/>
      </c>
      <c r="AD435" s="323" t="str">
        <f>IF($AB435="","",+VLOOKUP($U435,'Tenant Analysis (Sortable)'!$D$7:$O$144,AD$1,FALSE))</f>
        <v/>
      </c>
      <c r="AE435" s="323" t="str">
        <f>IF($AB435="","",+VLOOKUP($U435,'Tenant Analysis (Sortable)'!$D$7:$O$144,AE$1,FALSE))</f>
        <v/>
      </c>
      <c r="AF435" s="324" t="str">
        <f>IF(AE435="","",+VLOOKUP($U435,'Tenant Analysis (Sortable)'!$D$7:$O$144,AF$1,FALSE))</f>
        <v/>
      </c>
      <c r="AG435" s="323" t="str">
        <f>+IF(AF435="","",+VLOOKUP($U435,'Tenant Analysis (Sortable)'!$D$7:$P$144,AG$1,FALSE))</f>
        <v/>
      </c>
    </row>
    <row r="436" spans="1:33">
      <c r="A436" s="245"/>
      <c r="B436" s="244"/>
      <c r="D436" s="170"/>
      <c r="F436" s="356"/>
      <c r="G436" s="356"/>
      <c r="H436" s="357"/>
      <c r="I436" s="211"/>
      <c r="J436" s="401"/>
      <c r="K436" s="401"/>
      <c r="L436" s="401"/>
      <c r="M436" s="401"/>
      <c r="S436" s="216" t="str">
        <f>IFERROR(IF(T436="","",INDEX('Tenant Analysis (Sortable)'!$B$7:$B$144,MATCH('Property Snapshots'!$U436,'Tenant Analysis (Sortable)'!$D$7:$D$144,0))),"CHECK")</f>
        <v/>
      </c>
      <c r="T436" s="215" t="str">
        <f>IFERROR(IF(U436="","",INDEX('Tenant Analysis (Sortable)'!$C$7:$C$144,MATCH('Property Snapshots'!$U436,'Tenant Analysis (Sortable)'!$D$7:$D$144,0))),"CHECK")</f>
        <v/>
      </c>
      <c r="V436" s="323" t="str">
        <f>IF(U436="","",+VLOOKUP($U436,'Tenant Analysis (Sortable)'!$D$7:$O$144,V$1,FALSE))</f>
        <v/>
      </c>
      <c r="W436" s="323" t="str">
        <f>IF(V436="","",+VLOOKUP($U436,'Tenant Analysis (Sortable)'!$D$7:$O$144,W$1,FALSE))</f>
        <v/>
      </c>
      <c r="X436" s="323" t="str">
        <f>IF(W436="","",+VLOOKUP($U436,'Tenant Analysis (Sortable)'!$D$7:$O$144,X$1,FALSE))</f>
        <v/>
      </c>
      <c r="Y436" s="323" t="str">
        <f>IF(X436="","",+VLOOKUP($U436,'Tenant Analysis (Sortable)'!$D$7:$O$144,Y$1,FALSE))</f>
        <v/>
      </c>
      <c r="Z436" s="323"/>
      <c r="AA436" s="324" t="str">
        <f>IF(Y436="","",+VLOOKUP($U436,'Tenant Analysis (Sortable)'!$D$7:$O$144,AA$1,FALSE))</f>
        <v/>
      </c>
      <c r="AB436" s="323" t="str">
        <f>IF(AA436="","",+VLOOKUP($U436,'Tenant Analysis (Sortable)'!$D$7:$O$144,AB$1,FALSE))</f>
        <v/>
      </c>
      <c r="AD436" s="323" t="str">
        <f>IF($AB436="","",+VLOOKUP($U436,'Tenant Analysis (Sortable)'!$D$7:$O$144,AD$1,FALSE))</f>
        <v/>
      </c>
      <c r="AE436" s="323" t="str">
        <f>IF($AB436="","",+VLOOKUP($U436,'Tenant Analysis (Sortable)'!$D$7:$O$144,AE$1,FALSE))</f>
        <v/>
      </c>
      <c r="AF436" s="324" t="str">
        <f>IF(AE436="","",+VLOOKUP($U436,'Tenant Analysis (Sortable)'!$D$7:$O$144,AF$1,FALSE))</f>
        <v/>
      </c>
      <c r="AG436" s="323" t="str">
        <f>+IF(AF436="","",+VLOOKUP($U436,'Tenant Analysis (Sortable)'!$D$7:$P$144,AG$1,FALSE))</f>
        <v/>
      </c>
    </row>
    <row r="437" spans="1:33">
      <c r="A437" s="245"/>
      <c r="B437" s="244"/>
      <c r="D437" s="170"/>
      <c r="E437" s="170"/>
      <c r="F437" s="356"/>
      <c r="G437" s="356"/>
      <c r="H437" s="357"/>
      <c r="I437" s="211"/>
      <c r="J437" s="401"/>
      <c r="K437" s="401"/>
      <c r="L437" s="401"/>
      <c r="M437" s="401"/>
      <c r="S437" s="216" t="str">
        <f>IFERROR(IF(T437="","",INDEX('Tenant Analysis (Sortable)'!$B$7:$B$144,MATCH('Property Snapshots'!$U437,'Tenant Analysis (Sortable)'!$D$7:$D$144,0))),"CHECK")</f>
        <v/>
      </c>
      <c r="T437" s="215" t="str">
        <f>IFERROR(IF(U437="","",INDEX('Tenant Analysis (Sortable)'!$C$7:$C$144,MATCH('Property Snapshots'!$U437,'Tenant Analysis (Sortable)'!$D$7:$D$144,0))),"CHECK")</f>
        <v/>
      </c>
      <c r="V437" s="323" t="str">
        <f>IF(U437="","",+VLOOKUP($U437,'Tenant Analysis (Sortable)'!$D$7:$O$144,V$1,FALSE))</f>
        <v/>
      </c>
      <c r="W437" s="323" t="str">
        <f>IF(V437="","",+VLOOKUP($U437,'Tenant Analysis (Sortable)'!$D$7:$O$144,W$1,FALSE))</f>
        <v/>
      </c>
      <c r="X437" s="323" t="str">
        <f>IF(W437="","",+VLOOKUP($U437,'Tenant Analysis (Sortable)'!$D$7:$O$144,X$1,FALSE))</f>
        <v/>
      </c>
      <c r="Y437" s="323" t="str">
        <f>IF(X437="","",+VLOOKUP($U437,'Tenant Analysis (Sortable)'!$D$7:$O$144,Y$1,FALSE))</f>
        <v/>
      </c>
      <c r="Z437" s="323"/>
      <c r="AA437" s="324" t="str">
        <f>IF(Y437="","",+VLOOKUP($U437,'Tenant Analysis (Sortable)'!$D$7:$O$144,AA$1,FALSE))</f>
        <v/>
      </c>
      <c r="AB437" s="323" t="str">
        <f>IF(AA437="","",+VLOOKUP($U437,'Tenant Analysis (Sortable)'!$D$7:$O$144,AB$1,FALSE))</f>
        <v/>
      </c>
      <c r="AD437" s="323" t="str">
        <f>IF($AB437="","",+VLOOKUP($U437,'Tenant Analysis (Sortable)'!$D$7:$O$144,AD$1,FALSE))</f>
        <v/>
      </c>
      <c r="AE437" s="323" t="str">
        <f>IF($AB437="","",+VLOOKUP($U437,'Tenant Analysis (Sortable)'!$D$7:$O$144,AE$1,FALSE))</f>
        <v/>
      </c>
      <c r="AF437" s="324" t="str">
        <f>IF(AE437="","",+VLOOKUP($U437,'Tenant Analysis (Sortable)'!$D$7:$O$144,AF$1,FALSE))</f>
        <v/>
      </c>
      <c r="AG437" s="323" t="str">
        <f>+IF(AF437="","",+VLOOKUP($U437,'Tenant Analysis (Sortable)'!$D$7:$P$144,AG$1,FALSE))</f>
        <v/>
      </c>
    </row>
    <row r="438" spans="1:33">
      <c r="A438" s="245"/>
      <c r="B438" s="244"/>
      <c r="D438" s="170"/>
      <c r="E438" s="170"/>
      <c r="F438" s="356"/>
      <c r="G438" s="356"/>
      <c r="H438" s="357"/>
      <c r="I438" s="211"/>
      <c r="J438" s="401"/>
      <c r="K438" s="401"/>
      <c r="L438" s="401"/>
      <c r="M438" s="401"/>
      <c r="S438" s="216" t="str">
        <f>IFERROR(IF(T438="","",INDEX('Tenant Analysis (Sortable)'!$B$7:$B$144,MATCH('Property Snapshots'!$U438,'Tenant Analysis (Sortable)'!$D$7:$D$144,0))),"CHECK")</f>
        <v/>
      </c>
      <c r="T438" s="215" t="str">
        <f>IFERROR(IF(U438="","",INDEX('Tenant Analysis (Sortable)'!$C$7:$C$144,MATCH('Property Snapshots'!$U438,'Tenant Analysis (Sortable)'!$D$7:$D$144,0))),"CHECK")</f>
        <v/>
      </c>
      <c r="V438" s="323" t="str">
        <f>IF(U438="","",+VLOOKUP($U438,'Tenant Analysis (Sortable)'!$D$7:$O$144,V$1,FALSE))</f>
        <v/>
      </c>
      <c r="W438" s="323" t="str">
        <f>IF(V438="","",+VLOOKUP($U438,'Tenant Analysis (Sortable)'!$D$7:$O$144,W$1,FALSE))</f>
        <v/>
      </c>
      <c r="X438" s="323" t="str">
        <f>IF(W438="","",+VLOOKUP($U438,'Tenant Analysis (Sortable)'!$D$7:$O$144,X$1,FALSE))</f>
        <v/>
      </c>
      <c r="Y438" s="323" t="str">
        <f>IF(X438="","",+VLOOKUP($U438,'Tenant Analysis (Sortable)'!$D$7:$O$144,Y$1,FALSE))</f>
        <v/>
      </c>
      <c r="Z438" s="323"/>
      <c r="AA438" s="324" t="str">
        <f>IF(Y438="","",+VLOOKUP($U438,'Tenant Analysis (Sortable)'!$D$7:$O$144,AA$1,FALSE))</f>
        <v/>
      </c>
      <c r="AB438" s="323" t="str">
        <f>IF(AA438="","",+VLOOKUP($U438,'Tenant Analysis (Sortable)'!$D$7:$O$144,AB$1,FALSE))</f>
        <v/>
      </c>
      <c r="AD438" s="323" t="str">
        <f>IF($AB438="","",+VLOOKUP($U438,'Tenant Analysis (Sortable)'!$D$7:$O$144,AD$1,FALSE))</f>
        <v/>
      </c>
      <c r="AE438" s="323" t="str">
        <f>IF($AB438="","",+VLOOKUP($U438,'Tenant Analysis (Sortable)'!$D$7:$O$144,AE$1,FALSE))</f>
        <v/>
      </c>
      <c r="AF438" s="324" t="str">
        <f>IF(AE438="","",+VLOOKUP($U438,'Tenant Analysis (Sortable)'!$D$7:$O$144,AF$1,FALSE))</f>
        <v/>
      </c>
      <c r="AG438" s="323" t="str">
        <f>+IF(AF438="","",+VLOOKUP($U438,'Tenant Analysis (Sortable)'!$D$7:$P$144,AG$1,FALSE))</f>
        <v/>
      </c>
    </row>
    <row r="439" spans="1:33">
      <c r="A439" s="245"/>
      <c r="B439" s="244"/>
      <c r="C439" s="208"/>
      <c r="D439" s="344" t="str">
        <f>"Top 3 tenants w/significant changes ("&amp;TEXT($AD$5,"")&amp;TEXT($AD$3," yyyy")&amp; " vs. "&amp;TEXT($AE$5,"")&amp;TEXT($AE$3," yyyy)")</f>
        <v>Top 3 tenants w/significant changes (Q1 2020 vs. Q1 2021)</v>
      </c>
      <c r="E439" s="227"/>
      <c r="F439" s="350"/>
      <c r="G439" s="350"/>
      <c r="H439" s="351"/>
      <c r="I439" s="227"/>
      <c r="J439" s="227"/>
      <c r="K439" s="227"/>
      <c r="L439" s="319"/>
      <c r="M439" s="319"/>
      <c r="N439" s="170"/>
      <c r="O439" s="170"/>
      <c r="P439" s="170"/>
      <c r="Q439" s="170"/>
      <c r="R439" s="213"/>
      <c r="S439" s="216" t="str">
        <f>IFERROR(IF(T439="","",INDEX('Tenant Analysis (Sortable)'!$B$7:$B$144,MATCH('Property Snapshots'!$U439,'Tenant Analysis (Sortable)'!$D$7:$D$144,0))),"CHECK")</f>
        <v/>
      </c>
      <c r="T439" s="215" t="str">
        <f>IFERROR(IF(U439="","",INDEX('Tenant Analysis (Sortable)'!$C$7:$C$144,MATCH('Property Snapshots'!$U439,'Tenant Analysis (Sortable)'!$D$7:$D$144,0))),"CHECK")</f>
        <v/>
      </c>
      <c r="V439" s="323" t="str">
        <f>IF(U439="","",+VLOOKUP($U439,'Tenant Analysis (Sortable)'!$D$7:$O$144,V$1,FALSE))</f>
        <v/>
      </c>
      <c r="W439" s="323" t="str">
        <f>IF(V439="","",+VLOOKUP($U439,'Tenant Analysis (Sortable)'!$D$7:$O$144,W$1,FALSE))</f>
        <v/>
      </c>
      <c r="X439" s="323" t="str">
        <f>IF(W439="","",+VLOOKUP($U439,'Tenant Analysis (Sortable)'!$D$7:$O$144,X$1,FALSE))</f>
        <v/>
      </c>
      <c r="Y439" s="323" t="str">
        <f>IF(X439="","",+VLOOKUP($U439,'Tenant Analysis (Sortable)'!$D$7:$O$144,Y$1,FALSE))</f>
        <v/>
      </c>
      <c r="Z439" s="323" t="str">
        <f>IF(Y439="","",+VLOOKUP($U439,'Tenant Analysis (Sortable)'!$D$7:$O$144,Z$1,FALSE))</f>
        <v/>
      </c>
      <c r="AA439" s="324" t="str">
        <f>IF(Y439="","",+VLOOKUP($U439,'Tenant Analysis (Sortable)'!$D$7:$O$144,AA$1,FALSE))</f>
        <v/>
      </c>
      <c r="AB439" s="323" t="str">
        <f>IF(AA439="","",+VLOOKUP($U439,'Tenant Analysis (Sortable)'!$D$7:$O$144,AB$1,FALSE))</f>
        <v/>
      </c>
      <c r="AC439" s="342"/>
      <c r="AD439" s="323" t="str">
        <f>IF($AB439="","",+VLOOKUP($U439,'Tenant Analysis (Sortable)'!$D$7:$O$144,AD$1,FALSE))</f>
        <v/>
      </c>
      <c r="AE439" s="323" t="str">
        <f>IF($AB439="","",+VLOOKUP($U439,'Tenant Analysis (Sortable)'!$D$7:$O$144,AE$1,FALSE))</f>
        <v/>
      </c>
      <c r="AF439" s="324" t="str">
        <f>IF(AE439="","",+VLOOKUP($U439,'Tenant Analysis (Sortable)'!$D$7:$O$144,AF$1,FALSE))</f>
        <v/>
      </c>
      <c r="AG439" s="323" t="str">
        <f>+IF(AF439="","",+VLOOKUP($U439,'Tenant Analysis (Sortable)'!$D$7:$P$144,AG$1,FALSE))</f>
        <v/>
      </c>
    </row>
    <row r="440" spans="1:33">
      <c r="A440" s="245"/>
      <c r="B440" s="244"/>
      <c r="D440" s="320"/>
      <c r="E440" s="317"/>
      <c r="F440" s="365">
        <f>+$AD$3</f>
        <v>43921</v>
      </c>
      <c r="G440" s="365">
        <f>+$AE$3</f>
        <v>44286</v>
      </c>
      <c r="H440" s="320"/>
      <c r="I440" s="317"/>
      <c r="J440" s="317"/>
      <c r="K440" s="317"/>
      <c r="L440" s="317"/>
      <c r="M440" s="317"/>
      <c r="N440" s="170"/>
      <c r="O440" s="170"/>
      <c r="P440" s="170"/>
      <c r="Q440" s="170"/>
      <c r="R440" s="213"/>
      <c r="S440" s="216" t="str">
        <f>IFERROR(IF(T440="","",INDEX('Tenant Analysis (Sortable)'!$B$7:$B$144,MATCH('Property Snapshots'!$U440,'Tenant Analysis (Sortable)'!$D$7:$D$144,0))),"CHECK")</f>
        <v/>
      </c>
      <c r="T440" s="215" t="str">
        <f>IFERROR(IF(U440="","",INDEX('Tenant Analysis (Sortable)'!$C$7:$C$144,MATCH('Property Snapshots'!$U440,'Tenant Analysis (Sortable)'!$D$7:$D$144,0))),"CHECK")</f>
        <v/>
      </c>
      <c r="V440" s="323" t="str">
        <f>IF(U440="","",+VLOOKUP($U440,'Tenant Analysis (Sortable)'!$D$7:$O$144,V$1,FALSE))</f>
        <v/>
      </c>
      <c r="W440" s="323" t="str">
        <f>IF(V440="","",+VLOOKUP($U440,'Tenant Analysis (Sortable)'!$D$7:$O$144,W$1,FALSE))</f>
        <v/>
      </c>
      <c r="X440" s="323" t="str">
        <f>IF(W440="","",+VLOOKUP($U440,'Tenant Analysis (Sortable)'!$D$7:$O$144,X$1,FALSE))</f>
        <v/>
      </c>
      <c r="Y440" s="323" t="str">
        <f>IF(X440="","",+VLOOKUP($U440,'Tenant Analysis (Sortable)'!$D$7:$O$144,Y$1,FALSE))</f>
        <v/>
      </c>
      <c r="Z440" s="323" t="str">
        <f>IF(Y440="","",+VLOOKUP($U440,'Tenant Analysis (Sortable)'!$D$7:$O$144,Z$1,FALSE))</f>
        <v/>
      </c>
      <c r="AA440" s="324" t="str">
        <f>IF(Y440="","",+VLOOKUP($U440,'Tenant Analysis (Sortable)'!$D$7:$O$144,AA$1,FALSE))</f>
        <v/>
      </c>
      <c r="AB440" s="323" t="str">
        <f>IF(AA440="","",+VLOOKUP($U440,'Tenant Analysis (Sortable)'!$D$7:$O$144,AB$1,FALSE))</f>
        <v/>
      </c>
      <c r="AC440" s="342"/>
      <c r="AD440" s="323" t="str">
        <f>IF($AB440="","",+VLOOKUP($U440,'Tenant Analysis (Sortable)'!$D$7:$O$144,AD$1,FALSE))</f>
        <v/>
      </c>
      <c r="AE440" s="323" t="str">
        <f>IF($AB440="","",+VLOOKUP($U440,'Tenant Analysis (Sortable)'!$D$7:$O$144,AE$1,FALSE))</f>
        <v/>
      </c>
      <c r="AF440" s="324" t="str">
        <f>IF(AE440="","",+VLOOKUP($U440,'Tenant Analysis (Sortable)'!$D$7:$O$144,AF$1,FALSE))</f>
        <v/>
      </c>
      <c r="AG440" s="323" t="str">
        <f>+IF(AF440="","",+VLOOKUP($U440,'Tenant Analysis (Sortable)'!$D$7:$P$144,AG$1,FALSE))</f>
        <v/>
      </c>
    </row>
    <row r="441" spans="1:33">
      <c r="A441" s="245"/>
      <c r="B441" s="244"/>
      <c r="D441" s="317"/>
      <c r="E441" s="317"/>
      <c r="F441" s="366">
        <f>+F427</f>
        <v>2020</v>
      </c>
      <c r="G441" s="366">
        <f>+G427</f>
        <v>2021</v>
      </c>
      <c r="H441" s="320" t="s">
        <v>785</v>
      </c>
      <c r="I441" s="317"/>
      <c r="J441" s="317"/>
      <c r="K441" s="317"/>
      <c r="L441" s="317"/>
      <c r="M441" s="317"/>
      <c r="N441" s="170"/>
      <c r="O441" s="170"/>
      <c r="P441" s="170"/>
      <c r="Q441" s="170"/>
      <c r="R441" s="213"/>
      <c r="S441" s="216" t="str">
        <f>IFERROR(IF(T441="","",INDEX('Tenant Analysis (Sortable)'!$B$7:$B$144,MATCH('Property Snapshots'!$U441,'Tenant Analysis (Sortable)'!$D$7:$D$144,0))),"CHECK")</f>
        <v/>
      </c>
      <c r="T441" s="215" t="str">
        <f>IFERROR(IF(U441="","",INDEX('Tenant Analysis (Sortable)'!$C$7:$C$144,MATCH('Property Snapshots'!$U441,'Tenant Analysis (Sortable)'!$D$7:$D$144,0))),"CHECK")</f>
        <v/>
      </c>
      <c r="V441" s="323" t="str">
        <f>IF(U441="","",+VLOOKUP($U441,'Tenant Analysis (Sortable)'!$D$7:$O$144,V$1,FALSE))</f>
        <v/>
      </c>
      <c r="W441" s="323" t="str">
        <f>IF(V441="","",+VLOOKUP($U441,'Tenant Analysis (Sortable)'!$D$7:$O$144,W$1,FALSE))</f>
        <v/>
      </c>
      <c r="X441" s="323" t="str">
        <f>IF(W441="","",+VLOOKUP($U441,'Tenant Analysis (Sortable)'!$D$7:$O$144,X$1,FALSE))</f>
        <v/>
      </c>
      <c r="Y441" s="323" t="str">
        <f>IF(X441="","",+VLOOKUP($U441,'Tenant Analysis (Sortable)'!$D$7:$O$144,Y$1,FALSE))</f>
        <v/>
      </c>
      <c r="Z441" s="323" t="str">
        <f>IF(Y441="","",+VLOOKUP($U441,'Tenant Analysis (Sortable)'!$D$7:$O$144,Z$1,FALSE))</f>
        <v/>
      </c>
      <c r="AA441" s="324" t="str">
        <f>IF(Y441="","",+VLOOKUP($U441,'Tenant Analysis (Sortable)'!$D$7:$O$144,AA$1,FALSE))</f>
        <v/>
      </c>
      <c r="AB441" s="323" t="str">
        <f>IF(AA441="","",+VLOOKUP($U441,'Tenant Analysis (Sortable)'!$D$7:$O$144,AB$1,FALSE))</f>
        <v/>
      </c>
      <c r="AC441" s="342"/>
      <c r="AD441" s="323" t="str">
        <f>IF($AB441="","",+VLOOKUP($U441,'Tenant Analysis (Sortable)'!$D$7:$O$144,AD$1,FALSE))</f>
        <v/>
      </c>
      <c r="AE441" s="323" t="str">
        <f>IF($AB441="","",+VLOOKUP($U441,'Tenant Analysis (Sortable)'!$D$7:$O$144,AE$1,FALSE))</f>
        <v/>
      </c>
      <c r="AF441" s="324" t="str">
        <f>IF(AE441="","",+VLOOKUP($U441,'Tenant Analysis (Sortable)'!$D$7:$O$144,AF$1,FALSE))</f>
        <v/>
      </c>
      <c r="AG441" s="323" t="str">
        <f>+IF(AF441="","",+VLOOKUP($U441,'Tenant Analysis (Sortable)'!$D$7:$P$144,AG$1,FALSE))</f>
        <v/>
      </c>
    </row>
    <row r="442" spans="1:33">
      <c r="A442" s="245"/>
      <c r="B442" s="244"/>
      <c r="D442" s="200"/>
      <c r="E442" s="200"/>
      <c r="F442" s="367" t="str">
        <f>+F428</f>
        <v>Q1</v>
      </c>
      <c r="G442" s="367" t="str">
        <f>+G428</f>
        <v>Q1</v>
      </c>
      <c r="H442" s="368"/>
      <c r="I442" s="200"/>
      <c r="J442" s="200"/>
      <c r="K442" s="317"/>
      <c r="L442" s="317"/>
      <c r="M442" s="317"/>
      <c r="N442" s="170"/>
      <c r="O442" s="170"/>
      <c r="P442" s="170"/>
      <c r="Q442" s="170"/>
      <c r="R442" s="213"/>
      <c r="S442" s="216" t="str">
        <f>IFERROR(IF(T442="","",INDEX('Tenant Analysis (Sortable)'!$B$7:$B$144,MATCH('Property Snapshots'!$U442,'Tenant Analysis (Sortable)'!$D$7:$D$144,0))),"CHECK")</f>
        <v/>
      </c>
      <c r="T442" s="215" t="str">
        <f>IFERROR(IF(U442="","",INDEX('Tenant Analysis (Sortable)'!$C$7:$C$144,MATCH('Property Snapshots'!$U442,'Tenant Analysis (Sortable)'!$D$7:$D$144,0))),"CHECK")</f>
        <v/>
      </c>
      <c r="V442" s="323" t="str">
        <f>IF(U442="","",+VLOOKUP($U442,'Tenant Analysis (Sortable)'!$D$7:$O$144,V$1,FALSE))</f>
        <v/>
      </c>
      <c r="W442" s="323" t="str">
        <f>IF(V442="","",+VLOOKUP($U442,'Tenant Analysis (Sortable)'!$D$7:$O$144,W$1,FALSE))</f>
        <v/>
      </c>
      <c r="X442" s="323" t="str">
        <f>IF(W442="","",+VLOOKUP($U442,'Tenant Analysis (Sortable)'!$D$7:$O$144,X$1,FALSE))</f>
        <v/>
      </c>
      <c r="Y442" s="323" t="str">
        <f>IF(X442="","",+VLOOKUP($U442,'Tenant Analysis (Sortable)'!$D$7:$O$144,Y$1,FALSE))</f>
        <v/>
      </c>
      <c r="Z442" s="323" t="str">
        <f>IF(Y442="","",+VLOOKUP($U442,'Tenant Analysis (Sortable)'!$D$7:$O$144,Z$1,FALSE))</f>
        <v/>
      </c>
      <c r="AA442" s="324" t="str">
        <f>IF(Y442="","",+VLOOKUP($U442,'Tenant Analysis (Sortable)'!$D$7:$O$144,AA$1,FALSE))</f>
        <v/>
      </c>
      <c r="AB442" s="323" t="str">
        <f>IF(AA442="","",+VLOOKUP($U442,'Tenant Analysis (Sortable)'!$D$7:$O$144,AB$1,FALSE))</f>
        <v/>
      </c>
      <c r="AC442" s="342"/>
      <c r="AD442" s="323" t="str">
        <f>IF($AB442="","",+VLOOKUP($U442,'Tenant Analysis (Sortable)'!$D$7:$O$144,AD$1,FALSE))</f>
        <v/>
      </c>
      <c r="AE442" s="323" t="str">
        <f>IF($AB442="","",+VLOOKUP($U442,'Tenant Analysis (Sortable)'!$D$7:$O$144,AE$1,FALSE))</f>
        <v/>
      </c>
      <c r="AF442" s="324" t="str">
        <f>IF(AE442="","",+VLOOKUP($U442,'Tenant Analysis (Sortable)'!$D$7:$O$144,AF$1,FALSE))</f>
        <v/>
      </c>
      <c r="AG442" s="323" t="str">
        <f>+IF(AF442="","",+VLOOKUP($U442,'Tenant Analysis (Sortable)'!$D$7:$P$144,AG$1,FALSE))</f>
        <v/>
      </c>
    </row>
    <row r="443" spans="1:33">
      <c r="A443" s="245" t="str">
        <f>+E422</f>
        <v>REDLANDS MALL</v>
      </c>
      <c r="B443" s="244">
        <v>1</v>
      </c>
      <c r="D443" s="171" t="str" cm="1">
        <f t="array" ref="D443">+IFERROR(INDEX($U$7:$U$486,MATCH($A443&amp;$B443,$S$7:$S$486&amp;$AG$7:$AG$486,0)),"")</f>
        <v>Hamid Navran and Ashley Navran dba Denny's Restaurant (t0030306)</v>
      </c>
      <c r="F443" s="369">
        <f t="shared" ref="F443:G445" si="92">+IFERROR(IF($D443="","",INDEX($S$3:$AG$486,MATCH($D443,$U$3:$U$486,0),MATCH(F$25,$S$3:$AG$3,0))),"CHECK")</f>
        <v>339231.26</v>
      </c>
      <c r="G443" s="369">
        <f t="shared" si="92"/>
        <v>158505.41999999998</v>
      </c>
      <c r="H443" s="380">
        <f>IFERROR(IF(G443=0,0,(G443-F443)/F443),"")</f>
        <v>-0.53275113855957734</v>
      </c>
      <c r="I443" s="211"/>
      <c r="J443" s="400"/>
      <c r="K443" s="401"/>
      <c r="L443" s="401"/>
      <c r="M443" s="401"/>
      <c r="N443" s="170"/>
      <c r="O443" s="170"/>
      <c r="P443" s="170"/>
      <c r="Q443" s="170"/>
      <c r="R443" s="213"/>
      <c r="S443" s="216" t="str">
        <f>IFERROR(IF(T443="","",INDEX('Tenant Analysis (Sortable)'!$B$7:$B$144,MATCH('Property Snapshots'!$U443,'Tenant Analysis (Sortable)'!$D$7:$D$144,0))),"CHECK")</f>
        <v/>
      </c>
      <c r="T443" s="215" t="str">
        <f>IFERROR(IF(U443="","",INDEX('Tenant Analysis (Sortable)'!$C$7:$C$144,MATCH('Property Snapshots'!$U443,'Tenant Analysis (Sortable)'!$D$7:$D$144,0))),"CHECK")</f>
        <v/>
      </c>
      <c r="V443" s="323" t="str">
        <f>IF(U443="","",+VLOOKUP($U443,'Tenant Analysis (Sortable)'!$D$7:$O$144,V$1,FALSE))</f>
        <v/>
      </c>
      <c r="W443" s="323" t="str">
        <f>IF(V443="","",+VLOOKUP($U443,'Tenant Analysis (Sortable)'!$D$7:$O$144,W$1,FALSE))</f>
        <v/>
      </c>
      <c r="X443" s="323" t="str">
        <f>IF(W443="","",+VLOOKUP($U443,'Tenant Analysis (Sortable)'!$D$7:$O$144,X$1,FALSE))</f>
        <v/>
      </c>
      <c r="Y443" s="323" t="str">
        <f>IF(X443="","",+VLOOKUP($U443,'Tenant Analysis (Sortable)'!$D$7:$O$144,Y$1,FALSE))</f>
        <v/>
      </c>
      <c r="Z443" s="323" t="str">
        <f>IF(Y443="","",+VLOOKUP($U443,'Tenant Analysis (Sortable)'!$D$7:$O$144,Z$1,FALSE))</f>
        <v/>
      </c>
      <c r="AA443" s="324" t="str">
        <f>IF(Y443="","",+VLOOKUP($U443,'Tenant Analysis (Sortable)'!$D$7:$O$144,AA$1,FALSE))</f>
        <v/>
      </c>
      <c r="AB443" s="323" t="str">
        <f>IF(AA443="","",+VLOOKUP($U443,'Tenant Analysis (Sortable)'!$D$7:$O$144,AB$1,FALSE))</f>
        <v/>
      </c>
      <c r="AC443" s="342"/>
      <c r="AD443" s="323" t="str">
        <f>IF($AB443="","",+VLOOKUP($U443,'Tenant Analysis (Sortable)'!$D$7:$O$144,AD$1,FALSE))</f>
        <v/>
      </c>
      <c r="AE443" s="323" t="str">
        <f>IF($AB443="","",+VLOOKUP($U443,'Tenant Analysis (Sortable)'!$D$7:$O$144,AE$1,FALSE))</f>
        <v/>
      </c>
      <c r="AF443" s="324" t="str">
        <f>IF(AE443="","",+VLOOKUP($U443,'Tenant Analysis (Sortable)'!$D$7:$O$144,AF$1,FALSE))</f>
        <v/>
      </c>
      <c r="AG443" s="323" t="str">
        <f>+IF(AF443="","",+VLOOKUP($U443,'Tenant Analysis (Sortable)'!$D$7:$P$144,AG$1,FALSE))</f>
        <v/>
      </c>
    </row>
    <row r="444" spans="1:33">
      <c r="A444" s="245" t="str">
        <f>+A443</f>
        <v>REDLANDS MALL</v>
      </c>
      <c r="B444" s="244">
        <v>2</v>
      </c>
      <c r="D444" s="171" t="str">
        <f t="array" ref="D444">+IFERROR(INDEX($U$7:$U$486,MATCH($A444&amp;$B444,$S$7:$S$486&amp;$AG$7:$AG$486,0)),"")</f>
        <v/>
      </c>
      <c r="F444" s="369" t="str">
        <f t="shared" si="92"/>
        <v/>
      </c>
      <c r="G444" s="369" t="str">
        <f t="shared" si="92"/>
        <v/>
      </c>
      <c r="H444" s="211"/>
      <c r="I444" s="211"/>
      <c r="J444" s="399"/>
      <c r="K444" s="399"/>
      <c r="L444" s="399"/>
      <c r="M444" s="399"/>
      <c r="N444" s="170"/>
      <c r="O444" s="170"/>
      <c r="P444" s="170"/>
      <c r="Q444" s="170"/>
      <c r="R444" s="213"/>
      <c r="S444" s="216" t="str">
        <f>IFERROR(IF(T444="","",INDEX('Tenant Analysis (Sortable)'!$B$7:$B$144,MATCH('Property Snapshots'!$U444,'Tenant Analysis (Sortable)'!$D$7:$D$144,0))),"CHECK")</f>
        <v/>
      </c>
      <c r="T444" s="215" t="str">
        <f>IFERROR(IF(U444="","",INDEX('Tenant Analysis (Sortable)'!$C$7:$C$144,MATCH('Property Snapshots'!$U444,'Tenant Analysis (Sortable)'!$D$7:$D$144,0))),"CHECK")</f>
        <v/>
      </c>
      <c r="V444" s="323" t="str">
        <f>IF(U444="","",+VLOOKUP($U444,'Tenant Analysis (Sortable)'!$D$7:$O$144,V$1,FALSE))</f>
        <v/>
      </c>
      <c r="W444" s="323" t="str">
        <f>IF(V444="","",+VLOOKUP($U444,'Tenant Analysis (Sortable)'!$D$7:$O$144,W$1,FALSE))</f>
        <v/>
      </c>
      <c r="X444" s="323" t="str">
        <f>IF(W444="","",+VLOOKUP($U444,'Tenant Analysis (Sortable)'!$D$7:$O$144,X$1,FALSE))</f>
        <v/>
      </c>
      <c r="Y444" s="323" t="str">
        <f>IF(X444="","",+VLOOKUP($U444,'Tenant Analysis (Sortable)'!$D$7:$O$144,Y$1,FALSE))</f>
        <v/>
      </c>
      <c r="Z444" s="323" t="str">
        <f>IF(Y444="","",+VLOOKUP($U444,'Tenant Analysis (Sortable)'!$D$7:$O$144,Z$1,FALSE))</f>
        <v/>
      </c>
      <c r="AA444" s="324" t="str">
        <f>IF(Y444="","",+VLOOKUP($U444,'Tenant Analysis (Sortable)'!$D$7:$O$144,AA$1,FALSE))</f>
        <v/>
      </c>
      <c r="AB444" s="323" t="str">
        <f>IF(AA444="","",+VLOOKUP($U444,'Tenant Analysis (Sortable)'!$D$7:$O$144,AB$1,FALSE))</f>
        <v/>
      </c>
      <c r="AC444" s="342"/>
      <c r="AD444" s="323" t="str">
        <f>IF($AB444="","",+VLOOKUP($U444,'Tenant Analysis (Sortable)'!$D$7:$O$144,AD$1,FALSE))</f>
        <v/>
      </c>
      <c r="AE444" s="323" t="str">
        <f>IF($AB444="","",+VLOOKUP($U444,'Tenant Analysis (Sortable)'!$D$7:$O$144,AE$1,FALSE))</f>
        <v/>
      </c>
      <c r="AF444" s="324" t="str">
        <f>IF(AE444="","",+VLOOKUP($U444,'Tenant Analysis (Sortable)'!$D$7:$O$144,AF$1,FALSE))</f>
        <v/>
      </c>
      <c r="AG444" s="323" t="str">
        <f>+IF(AF444="","",+VLOOKUP($U444,'Tenant Analysis (Sortable)'!$D$7:$P$144,AG$1,FALSE))</f>
        <v/>
      </c>
    </row>
    <row r="445" spans="1:33">
      <c r="A445" s="245" t="str">
        <f>+A444</f>
        <v>REDLANDS MALL</v>
      </c>
      <c r="B445" s="244">
        <v>3</v>
      </c>
      <c r="D445" s="171" t="str">
        <f t="array" ref="D445">+IFERROR(INDEX($U$7:$U$486,MATCH($A445&amp;$B445,$S$7:$S$486&amp;$AG$7:$AG$486,0)),"")</f>
        <v/>
      </c>
      <c r="F445" s="369" t="str">
        <f t="shared" si="92"/>
        <v/>
      </c>
      <c r="G445" s="369" t="str">
        <f t="shared" si="92"/>
        <v/>
      </c>
      <c r="H445" s="211"/>
      <c r="I445" s="211"/>
      <c r="J445" s="399"/>
      <c r="K445" s="399"/>
      <c r="L445" s="399"/>
      <c r="M445" s="399"/>
      <c r="N445" s="170"/>
      <c r="O445" s="170"/>
      <c r="P445" s="170"/>
      <c r="Q445" s="170"/>
      <c r="R445" s="213"/>
      <c r="S445" s="216" t="str">
        <f>IFERROR(IF(T445="","",INDEX('Tenant Analysis (Sortable)'!$B$7:$B$144,MATCH('Property Snapshots'!$U445,'Tenant Analysis (Sortable)'!$D$7:$D$144,0))),"CHECK")</f>
        <v/>
      </c>
      <c r="T445" s="215" t="str">
        <f>IFERROR(IF(U445="","",INDEX('Tenant Analysis (Sortable)'!$C$7:$C$144,MATCH('Property Snapshots'!$U445,'Tenant Analysis (Sortable)'!$D$7:$D$144,0))),"CHECK")</f>
        <v/>
      </c>
      <c r="V445" s="323" t="str">
        <f>IF(U445="","",+VLOOKUP($U445,'Tenant Analysis (Sortable)'!$D$7:$O$144,V$1,FALSE))</f>
        <v/>
      </c>
      <c r="W445" s="323" t="str">
        <f>IF(V445="","",+VLOOKUP($U445,'Tenant Analysis (Sortable)'!$D$7:$O$144,W$1,FALSE))</f>
        <v/>
      </c>
      <c r="X445" s="323" t="str">
        <f>IF(W445="","",+VLOOKUP($U445,'Tenant Analysis (Sortable)'!$D$7:$O$144,X$1,FALSE))</f>
        <v/>
      </c>
      <c r="Y445" s="323" t="str">
        <f>IF(X445="","",+VLOOKUP($U445,'Tenant Analysis (Sortable)'!$D$7:$O$144,Y$1,FALSE))</f>
        <v/>
      </c>
      <c r="Z445" s="323" t="str">
        <f>IF(Y445="","",+VLOOKUP($U445,'Tenant Analysis (Sortable)'!$D$7:$O$144,Z$1,FALSE))</f>
        <v/>
      </c>
      <c r="AA445" s="324" t="str">
        <f>IF(Y445="","",+VLOOKUP($U445,'Tenant Analysis (Sortable)'!$D$7:$O$144,AA$1,FALSE))</f>
        <v/>
      </c>
      <c r="AB445" s="323" t="str">
        <f>IF(AA445="","",+VLOOKUP($U445,'Tenant Analysis (Sortable)'!$D$7:$O$144,AB$1,FALSE))</f>
        <v/>
      </c>
      <c r="AC445" s="342"/>
      <c r="AD445" s="323" t="str">
        <f>IF($AB445="","",+VLOOKUP($U445,'Tenant Analysis (Sortable)'!$D$7:$O$144,AD$1,FALSE))</f>
        <v/>
      </c>
      <c r="AE445" s="323" t="str">
        <f>IF($AB445="","",+VLOOKUP($U445,'Tenant Analysis (Sortable)'!$D$7:$O$144,AE$1,FALSE))</f>
        <v/>
      </c>
      <c r="AF445" s="324" t="str">
        <f>IF(AE445="","",+VLOOKUP($U445,'Tenant Analysis (Sortable)'!$D$7:$O$144,AF$1,FALSE))</f>
        <v/>
      </c>
      <c r="AG445" s="323" t="str">
        <f>+IF(AF445="","",+VLOOKUP($U445,'Tenant Analysis (Sortable)'!$D$7:$P$144,AG$1,FALSE))</f>
        <v/>
      </c>
    </row>
    <row r="446" spans="1:33">
      <c r="A446" s="245"/>
      <c r="B446" s="244"/>
      <c r="C446" s="208"/>
      <c r="D446" s="345" t="str">
        <f>"Top 3 tenants w/significant changes YoY ("&amp;F447&amp;" / "&amp;G447&amp;")"</f>
        <v>Top 3 tenants w/significant changes YoY (2019 / 2020)</v>
      </c>
      <c r="E446" s="227"/>
      <c r="F446" s="350"/>
      <c r="G446" s="350"/>
      <c r="H446" s="351"/>
      <c r="I446" s="227"/>
      <c r="J446" s="227"/>
      <c r="K446" s="227"/>
      <c r="L446" s="201"/>
      <c r="M446" s="201"/>
      <c r="S446" s="216" t="str">
        <f>IFERROR(IF(T446="","",INDEX('Tenant Analysis (Sortable)'!$B$7:$B$144,MATCH('Property Snapshots'!$U446,'Tenant Analysis (Sortable)'!$D$7:$D$144,0))),"CHECK")</f>
        <v/>
      </c>
      <c r="T446" s="215" t="str">
        <f>IFERROR(IF(U446="","",INDEX('Tenant Analysis (Sortable)'!$C$7:$C$144,MATCH('Property Snapshots'!$U446,'Tenant Analysis (Sortable)'!$D$7:$D$144,0))),"CHECK")</f>
        <v/>
      </c>
      <c r="V446" s="323" t="str">
        <f>IF(U446="","",+VLOOKUP($U446,'Tenant Analysis (Sortable)'!$D$7:$O$144,V$1,FALSE))</f>
        <v/>
      </c>
      <c r="W446" s="323" t="str">
        <f>IF(V446="","",+VLOOKUP($U446,'Tenant Analysis (Sortable)'!$D$7:$O$144,W$1,FALSE))</f>
        <v/>
      </c>
      <c r="X446" s="323" t="str">
        <f>IF(W446="","",+VLOOKUP($U446,'Tenant Analysis (Sortable)'!$D$7:$O$144,X$1,FALSE))</f>
        <v/>
      </c>
      <c r="Y446" s="323" t="str">
        <f>IF(X446="","",+VLOOKUP($U446,'Tenant Analysis (Sortable)'!$D$7:$O$144,Y$1,FALSE))</f>
        <v/>
      </c>
      <c r="Z446" s="323"/>
      <c r="AA446" s="324" t="str">
        <f>IF(Y446="","",+VLOOKUP($U446,'Tenant Analysis (Sortable)'!$D$7:$O$144,AA$1,FALSE))</f>
        <v/>
      </c>
      <c r="AB446" s="323" t="str">
        <f>IF(AA446="","",+VLOOKUP($U446,'Tenant Analysis (Sortable)'!$D$7:$O$144,AB$1,FALSE))</f>
        <v/>
      </c>
      <c r="AD446" s="323" t="str">
        <f>IF($AB446="","",+VLOOKUP($U446,'Tenant Analysis (Sortable)'!$D$7:$O$144,AD$1,FALSE))</f>
        <v/>
      </c>
      <c r="AE446" s="323" t="str">
        <f>IF($AB446="","",+VLOOKUP($U446,'Tenant Analysis (Sortable)'!$D$7:$O$144,AE$1,FALSE))</f>
        <v/>
      </c>
      <c r="AF446" s="324" t="str">
        <f>IF(AE446="","",+VLOOKUP($U446,'Tenant Analysis (Sortable)'!$D$7:$O$144,AF$1,FALSE))</f>
        <v/>
      </c>
      <c r="AG446" s="323" t="str">
        <f>+IF(AF446="","",+VLOOKUP($U446,'Tenant Analysis (Sortable)'!$D$7:$P$144,AG$1,FALSE))</f>
        <v/>
      </c>
    </row>
    <row r="447" spans="1:33">
      <c r="A447" s="245"/>
      <c r="B447" s="244"/>
      <c r="D447" s="200"/>
      <c r="E447" s="200"/>
      <c r="F447" s="367">
        <f>+$F$32</f>
        <v>2019</v>
      </c>
      <c r="G447" s="367">
        <f>+$G$32</f>
        <v>2020</v>
      </c>
      <c r="H447" s="368" t="s">
        <v>785</v>
      </c>
      <c r="I447" s="200"/>
      <c r="J447" s="200"/>
      <c r="K447" s="200"/>
      <c r="L447" s="200"/>
      <c r="M447" s="200"/>
      <c r="S447" s="216" t="str">
        <f>IFERROR(IF(T447="","",INDEX('Tenant Analysis (Sortable)'!$B$7:$B$144,MATCH('Property Snapshots'!$U447,'Tenant Analysis (Sortable)'!$D$7:$D$144,0))),"CHECK")</f>
        <v/>
      </c>
      <c r="T447" s="215" t="str">
        <f>IFERROR(IF(U447="","",INDEX('Tenant Analysis (Sortable)'!$C$7:$C$144,MATCH('Property Snapshots'!$U447,'Tenant Analysis (Sortable)'!$D$7:$D$144,0))),"CHECK")</f>
        <v/>
      </c>
      <c r="V447" s="323" t="str">
        <f>IF(U447="","",+VLOOKUP($U447,'Tenant Analysis (Sortable)'!$D$7:$O$144,V$1,FALSE))</f>
        <v/>
      </c>
      <c r="W447" s="323" t="str">
        <f>IF(V447="","",+VLOOKUP($U447,'Tenant Analysis (Sortable)'!$D$7:$O$144,W$1,FALSE))</f>
        <v/>
      </c>
      <c r="X447" s="323" t="str">
        <f>IF(W447="","",+VLOOKUP($U447,'Tenant Analysis (Sortable)'!$D$7:$O$144,X$1,FALSE))</f>
        <v/>
      </c>
      <c r="Y447" s="323" t="str">
        <f>IF(X447="","",+VLOOKUP($U447,'Tenant Analysis (Sortable)'!$D$7:$O$144,Y$1,FALSE))</f>
        <v/>
      </c>
      <c r="Z447" s="323"/>
      <c r="AA447" s="324" t="str">
        <f>IF(Y447="","",+VLOOKUP($U447,'Tenant Analysis (Sortable)'!$D$7:$O$144,AA$1,FALSE))</f>
        <v/>
      </c>
      <c r="AB447" s="323" t="str">
        <f>IF(AA447="","",+VLOOKUP($U447,'Tenant Analysis (Sortable)'!$D$7:$O$144,AB$1,FALSE))</f>
        <v/>
      </c>
      <c r="AD447" s="323" t="str">
        <f>IF($AB447="","",+VLOOKUP($U447,'Tenant Analysis (Sortable)'!$D$7:$O$144,AD$1,FALSE))</f>
        <v/>
      </c>
      <c r="AE447" s="323" t="str">
        <f>IF($AB447="","",+VLOOKUP($U447,'Tenant Analysis (Sortable)'!$D$7:$O$144,AE$1,FALSE))</f>
        <v/>
      </c>
      <c r="AF447" s="324" t="str">
        <f>IF(AE447="","",+VLOOKUP($U447,'Tenant Analysis (Sortable)'!$D$7:$O$144,AF$1,FALSE))</f>
        <v/>
      </c>
      <c r="AG447" s="323" t="str">
        <f>+IF(AF447="","",+VLOOKUP($U447,'Tenant Analysis (Sortable)'!$D$7:$P$144,AG$1,FALSE))</f>
        <v/>
      </c>
    </row>
    <row r="448" spans="1:33">
      <c r="A448" s="245" t="str">
        <f>+E422</f>
        <v>REDLANDS MALL</v>
      </c>
      <c r="B448" s="244">
        <v>1</v>
      </c>
      <c r="D448" s="171" t="str">
        <f t="array" ref="D448">+IFERROR(INDEX($U$7:$U$486,MATCH($A448&amp;$B448,$S$7:$S$486&amp;$AB$7:$AB$486,0)),"")</f>
        <v>Hamid Navran and Ashley Navran dba Denny's Restaurant (t0030306)</v>
      </c>
      <c r="F448" s="369">
        <f t="shared" ref="F448:G450" si="93">+IFERROR(IF($D448="","",INDEX($S$3:$AF$486,MATCH($D448,$U$3:$U$486,0),MATCH(F$32,$S$3:$AF$3,0))),"CHECK")</f>
        <v>1702361.6</v>
      </c>
      <c r="G448" s="369">
        <f t="shared" si="93"/>
        <v>871422.60000000009</v>
      </c>
      <c r="H448" s="363">
        <f>IFERROR(IF(G448=0,0,(G448-F448)/F448),"")</f>
        <v>-0.48810957671977562</v>
      </c>
      <c r="I448" s="211"/>
      <c r="J448" s="182"/>
      <c r="K448" s="210"/>
      <c r="L448" s="209"/>
      <c r="M448" s="182"/>
      <c r="S448" s="216" t="str">
        <f>IFERROR(IF(T448="","",INDEX('Tenant Analysis (Sortable)'!$B$7:$B$144,MATCH('Property Snapshots'!$U448,'Tenant Analysis (Sortable)'!$D$7:$D$144,0))),"CHECK")</f>
        <v/>
      </c>
      <c r="T448" s="215" t="str">
        <f>IFERROR(IF(U448="","",INDEX('Tenant Analysis (Sortable)'!$C$7:$C$144,MATCH('Property Snapshots'!$U448,'Tenant Analysis (Sortable)'!$D$7:$D$144,0))),"CHECK")</f>
        <v/>
      </c>
      <c r="V448" s="323" t="str">
        <f>IF(U448="","",+VLOOKUP($U448,'Tenant Analysis (Sortable)'!$D$7:$O$144,V$1,FALSE))</f>
        <v/>
      </c>
      <c r="W448" s="323" t="str">
        <f>IF(V448="","",+VLOOKUP($U448,'Tenant Analysis (Sortable)'!$D$7:$O$144,W$1,FALSE))</f>
        <v/>
      </c>
      <c r="X448" s="323" t="str">
        <f>IF(W448="","",+VLOOKUP($U448,'Tenant Analysis (Sortable)'!$D$7:$O$144,X$1,FALSE))</f>
        <v/>
      </c>
      <c r="Y448" s="323" t="str">
        <f>IF(X448="","",+VLOOKUP($U448,'Tenant Analysis (Sortable)'!$D$7:$O$144,Y$1,FALSE))</f>
        <v/>
      </c>
      <c r="Z448" s="323"/>
      <c r="AA448" s="324" t="str">
        <f>IF(Y448="","",+VLOOKUP($U448,'Tenant Analysis (Sortable)'!$D$7:$O$144,AA$1,FALSE))</f>
        <v/>
      </c>
      <c r="AB448" s="323" t="str">
        <f>IF(AA448="","",+VLOOKUP($U448,'Tenant Analysis (Sortable)'!$D$7:$O$144,AB$1,FALSE))</f>
        <v/>
      </c>
      <c r="AD448" s="323" t="str">
        <f>IF($AB448="","",+VLOOKUP($U448,'Tenant Analysis (Sortable)'!$D$7:$O$144,AD$1,FALSE))</f>
        <v/>
      </c>
      <c r="AE448" s="323" t="str">
        <f>IF($AB448="","",+VLOOKUP($U448,'Tenant Analysis (Sortable)'!$D$7:$O$144,AE$1,FALSE))</f>
        <v/>
      </c>
      <c r="AF448" s="324" t="str">
        <f>IF(AE448="","",+VLOOKUP($U448,'Tenant Analysis (Sortable)'!$D$7:$O$144,AF$1,FALSE))</f>
        <v/>
      </c>
      <c r="AG448" s="323" t="str">
        <f>+IF(AF448="","",+VLOOKUP($U448,'Tenant Analysis (Sortable)'!$D$7:$P$144,AG$1,FALSE))</f>
        <v/>
      </c>
    </row>
    <row r="449" spans="1:33">
      <c r="A449" s="245" t="str">
        <f>+A448</f>
        <v>REDLANDS MALL</v>
      </c>
      <c r="B449" s="244">
        <v>2</v>
      </c>
      <c r="D449" s="171" t="str">
        <f t="array" ref="D449">+IFERROR(INDEX($U$7:$U$486,MATCH($A449&amp;$B449,$S$7:$S$486&amp;$AB$7:$AB$486,0)),"")</f>
        <v>Garfield Beach CVS, L.L.C. (t0030304)</v>
      </c>
      <c r="F449" s="369">
        <f t="shared" si="93"/>
        <v>15755012.9</v>
      </c>
      <c r="G449" s="369">
        <f t="shared" si="93"/>
        <v>16164636.060000001</v>
      </c>
      <c r="H449" s="363">
        <f t="shared" ref="H449:H450" si="94">IFERROR(IF(G449=0,0,(G449-F449)/F449),"")</f>
        <v>2.5999544564003507E-2</v>
      </c>
      <c r="I449" s="211"/>
      <c r="J449" s="182"/>
      <c r="K449" s="210"/>
      <c r="L449" s="209"/>
      <c r="M449" s="182"/>
      <c r="S449" s="216" t="str">
        <f>IFERROR(IF(T449="","",INDEX('Tenant Analysis (Sortable)'!$B$7:$B$144,MATCH('Property Snapshots'!$U449,'Tenant Analysis (Sortable)'!$D$7:$D$144,0))),"CHECK")</f>
        <v/>
      </c>
      <c r="T449" s="215" t="str">
        <f>IFERROR(IF(U449="","",INDEX('Tenant Analysis (Sortable)'!$C$7:$C$144,MATCH('Property Snapshots'!$U449,'Tenant Analysis (Sortable)'!$D$7:$D$144,0))),"CHECK")</f>
        <v/>
      </c>
      <c r="V449" s="323" t="str">
        <f>IF(U449="","",+VLOOKUP($U449,'Tenant Analysis (Sortable)'!$D$7:$O$144,V$1,FALSE))</f>
        <v/>
      </c>
      <c r="W449" s="323" t="str">
        <f>IF(V449="","",+VLOOKUP($U449,'Tenant Analysis (Sortable)'!$D$7:$O$144,W$1,FALSE))</f>
        <v/>
      </c>
      <c r="X449" s="323" t="str">
        <f>IF(W449="","",+VLOOKUP($U449,'Tenant Analysis (Sortable)'!$D$7:$O$144,X$1,FALSE))</f>
        <v/>
      </c>
      <c r="Y449" s="323" t="str">
        <f>IF(X449="","",+VLOOKUP($U449,'Tenant Analysis (Sortable)'!$D$7:$O$144,Y$1,FALSE))</f>
        <v/>
      </c>
      <c r="Z449" s="323"/>
      <c r="AA449" s="324" t="str">
        <f>IF(Y449="","",+VLOOKUP($U449,'Tenant Analysis (Sortable)'!$D$7:$O$144,AA$1,FALSE))</f>
        <v/>
      </c>
      <c r="AB449" s="323" t="str">
        <f>IF(AA449="","",+VLOOKUP($U449,'Tenant Analysis (Sortable)'!$D$7:$O$144,AB$1,FALSE))</f>
        <v/>
      </c>
      <c r="AD449" s="323" t="str">
        <f>IF($AB449="","",+VLOOKUP($U449,'Tenant Analysis (Sortable)'!$D$7:$O$144,AD$1,FALSE))</f>
        <v/>
      </c>
      <c r="AE449" s="323" t="str">
        <f>IF($AB449="","",+VLOOKUP($U449,'Tenant Analysis (Sortable)'!$D$7:$O$144,AE$1,FALSE))</f>
        <v/>
      </c>
      <c r="AF449" s="324" t="str">
        <f>IF(AE449="","",+VLOOKUP($U449,'Tenant Analysis (Sortable)'!$D$7:$O$144,AF$1,FALSE))</f>
        <v/>
      </c>
      <c r="AG449" s="323" t="str">
        <f>+IF(AF449="","",+VLOOKUP($U449,'Tenant Analysis (Sortable)'!$D$7:$P$144,AG$1,FALSE))</f>
        <v/>
      </c>
    </row>
    <row r="450" spans="1:33">
      <c r="A450" s="245" t="str">
        <f>+A449</f>
        <v>REDLANDS MALL</v>
      </c>
      <c r="B450" s="244">
        <v>3</v>
      </c>
      <c r="D450" s="171" t="str">
        <f t="array" ref="D450">+IFERROR(INDEX($U$7:$U$486,MATCH($A450&amp;$B450,$S$7:$S$486&amp;$AB$7:$AB$486,0)),"")</f>
        <v/>
      </c>
      <c r="F450" s="369" t="str">
        <f t="shared" si="93"/>
        <v/>
      </c>
      <c r="G450" s="369" t="str">
        <f t="shared" si="93"/>
        <v/>
      </c>
      <c r="H450" s="363" t="str">
        <f t="shared" si="94"/>
        <v/>
      </c>
      <c r="I450" s="211"/>
      <c r="J450" s="182"/>
      <c r="K450" s="210"/>
      <c r="L450" s="209"/>
      <c r="M450" s="182"/>
      <c r="S450" s="216" t="str">
        <f>IFERROR(IF(T450="","",INDEX('Tenant Analysis (Sortable)'!$B$7:$B$144,MATCH('Property Snapshots'!$U450,'Tenant Analysis (Sortable)'!$D$7:$D$144,0))),"CHECK")</f>
        <v/>
      </c>
      <c r="T450" s="215" t="str">
        <f>IFERROR(IF(U450="","",INDEX('Tenant Analysis (Sortable)'!$C$7:$C$144,MATCH('Property Snapshots'!$U450,'Tenant Analysis (Sortable)'!$D$7:$D$144,0))),"CHECK")</f>
        <v/>
      </c>
      <c r="V450" s="323" t="str">
        <f>IF(U450="","",+VLOOKUP($U450,'Tenant Analysis (Sortable)'!$D$7:$O$144,V$1,FALSE))</f>
        <v/>
      </c>
      <c r="W450" s="323" t="str">
        <f>IF(V450="","",+VLOOKUP($U450,'Tenant Analysis (Sortable)'!$D$7:$O$144,W$1,FALSE))</f>
        <v/>
      </c>
      <c r="X450" s="323" t="str">
        <f>IF(W450="","",+VLOOKUP($U450,'Tenant Analysis (Sortable)'!$D$7:$O$144,X$1,FALSE))</f>
        <v/>
      </c>
      <c r="Y450" s="323" t="str">
        <f>IF(X450="","",+VLOOKUP($U450,'Tenant Analysis (Sortable)'!$D$7:$O$144,Y$1,FALSE))</f>
        <v/>
      </c>
      <c r="Z450" s="323"/>
      <c r="AA450" s="324" t="str">
        <f>IF(Y450="","",+VLOOKUP($U450,'Tenant Analysis (Sortable)'!$D$7:$O$144,AA$1,FALSE))</f>
        <v/>
      </c>
      <c r="AB450" s="323" t="str">
        <f>IF(AA450="","",+VLOOKUP($U450,'Tenant Analysis (Sortable)'!$D$7:$O$144,AB$1,FALSE))</f>
        <v/>
      </c>
      <c r="AD450" s="323" t="str">
        <f>IF($AB450="","",+VLOOKUP($U450,'Tenant Analysis (Sortable)'!$D$7:$O$144,AD$1,FALSE))</f>
        <v/>
      </c>
      <c r="AE450" s="323" t="str">
        <f>IF($AB450="","",+VLOOKUP($U450,'Tenant Analysis (Sortable)'!$D$7:$O$144,AE$1,FALSE))</f>
        <v/>
      </c>
      <c r="AF450" s="324" t="str">
        <f>IF(AE450="","",+VLOOKUP($U450,'Tenant Analysis (Sortable)'!$D$7:$O$144,AF$1,FALSE))</f>
        <v/>
      </c>
      <c r="AG450" s="323" t="str">
        <f>+IF(AF450="","",+VLOOKUP($U450,'Tenant Analysis (Sortable)'!$D$7:$P$144,AG$1,FALSE))</f>
        <v/>
      </c>
    </row>
    <row r="451" spans="1:33">
      <c r="A451" s="245"/>
      <c r="B451" s="244"/>
      <c r="S451" s="216" t="str">
        <f>IFERROR(IF(T451="","",INDEX('Tenant Analysis (Sortable)'!$B$7:$B$144,MATCH('Property Snapshots'!$U451,'Tenant Analysis (Sortable)'!$D$7:$D$144,0))),"CHECK")</f>
        <v/>
      </c>
      <c r="T451" s="215" t="str">
        <f>IFERROR(IF(U451="","",INDEX('Tenant Analysis (Sortable)'!$C$7:$C$144,MATCH('Property Snapshots'!$U451,'Tenant Analysis (Sortable)'!$D$7:$D$144,0))),"CHECK")</f>
        <v/>
      </c>
      <c r="V451" s="323" t="str">
        <f>IF(U451="","",+VLOOKUP($U451,'Tenant Analysis (Sortable)'!$D$7:$O$144,V$1,FALSE))</f>
        <v/>
      </c>
      <c r="W451" s="323" t="str">
        <f>IF(V451="","",+VLOOKUP($U451,'Tenant Analysis (Sortable)'!$D$7:$O$144,W$1,FALSE))</f>
        <v/>
      </c>
      <c r="X451" s="323" t="str">
        <f>IF(W451="","",+VLOOKUP($U451,'Tenant Analysis (Sortable)'!$D$7:$O$144,X$1,FALSE))</f>
        <v/>
      </c>
      <c r="Y451" s="323" t="str">
        <f>IF(X451="","",+VLOOKUP($U451,'Tenant Analysis (Sortable)'!$D$7:$O$144,Y$1,FALSE))</f>
        <v/>
      </c>
      <c r="Z451" s="323"/>
      <c r="AA451" s="324" t="str">
        <f>IF(Y451="","",+VLOOKUP($U451,'Tenant Analysis (Sortable)'!$D$7:$O$144,AA$1,FALSE))</f>
        <v/>
      </c>
      <c r="AB451" s="323" t="str">
        <f>IF(AA451="","",+VLOOKUP($U451,'Tenant Analysis (Sortable)'!$D$7:$O$144,AB$1,FALSE))</f>
        <v/>
      </c>
      <c r="AD451" s="323" t="str">
        <f>IF($AB451="","",+VLOOKUP($U451,'Tenant Analysis (Sortable)'!$D$7:$O$144,AD$1,FALSE))</f>
        <v/>
      </c>
      <c r="AE451" s="323" t="str">
        <f>IF($AB451="","",+VLOOKUP($U451,'Tenant Analysis (Sortable)'!$D$7:$O$144,AE$1,FALSE))</f>
        <v/>
      </c>
      <c r="AF451" s="324" t="str">
        <f>IF(AE451="","",+VLOOKUP($U451,'Tenant Analysis (Sortable)'!$D$7:$O$144,AF$1,FALSE))</f>
        <v/>
      </c>
      <c r="AG451" s="323" t="str">
        <f>+IF(AF451="","",+VLOOKUP($U451,'Tenant Analysis (Sortable)'!$D$7:$P$144,AG$1,FALSE))</f>
        <v/>
      </c>
    </row>
    <row r="452" spans="1:33" ht="16.25" customHeight="1">
      <c r="A452" s="245"/>
      <c r="B452" s="244"/>
      <c r="D452" s="199"/>
      <c r="E452" s="198"/>
      <c r="F452" s="370"/>
      <c r="G452" s="370"/>
      <c r="H452" s="371"/>
      <c r="I452" s="197"/>
      <c r="J452" s="196"/>
      <c r="K452" s="195"/>
      <c r="L452" s="194"/>
      <c r="M452" s="196"/>
      <c r="S452" s="216" t="str">
        <f>IFERROR(IF(T452="","",INDEX('Tenant Analysis (Sortable)'!$B$7:$B$144,MATCH('Property Snapshots'!$U452,'Tenant Analysis (Sortable)'!$D$7:$D$144,0))),"CHECK")</f>
        <v/>
      </c>
      <c r="T452" s="215" t="str">
        <f>IFERROR(IF(U452="","",INDEX('Tenant Analysis (Sortable)'!$C$7:$C$144,MATCH('Property Snapshots'!$U452,'Tenant Analysis (Sortable)'!$D$7:$D$144,0))),"CHECK")</f>
        <v/>
      </c>
      <c r="V452" s="323" t="str">
        <f>IF(U452="","",+VLOOKUP($U452,'Tenant Analysis (Sortable)'!$D$7:$O$144,V$1,FALSE))</f>
        <v/>
      </c>
      <c r="W452" s="323" t="str">
        <f>IF(V452="","",+VLOOKUP($U452,'Tenant Analysis (Sortable)'!$D$7:$O$144,W$1,FALSE))</f>
        <v/>
      </c>
      <c r="X452" s="323" t="str">
        <f>IF(W452="","",+VLOOKUP($U452,'Tenant Analysis (Sortable)'!$D$7:$O$144,X$1,FALSE))</f>
        <v/>
      </c>
      <c r="Y452" s="323" t="str">
        <f>IF(X452="","",+VLOOKUP($U452,'Tenant Analysis (Sortable)'!$D$7:$O$144,Y$1,FALSE))</f>
        <v/>
      </c>
      <c r="Z452" s="323"/>
      <c r="AA452" s="324" t="str">
        <f>IF(Y452="","",+VLOOKUP($U452,'Tenant Analysis (Sortable)'!$D$7:$O$144,AA$1,FALSE))</f>
        <v/>
      </c>
      <c r="AB452" s="323" t="str">
        <f>IF(AA452="","",+VLOOKUP($U452,'Tenant Analysis (Sortable)'!$D$7:$O$144,AB$1,FALSE))</f>
        <v/>
      </c>
      <c r="AD452" s="323" t="str">
        <f>IF($AB452="","",+VLOOKUP($U452,'Tenant Analysis (Sortable)'!$D$7:$O$144,AD$1,FALSE))</f>
        <v/>
      </c>
      <c r="AE452" s="323" t="str">
        <f>IF($AB452="","",+VLOOKUP($U452,'Tenant Analysis (Sortable)'!$D$7:$O$144,AE$1,FALSE))</f>
        <v/>
      </c>
      <c r="AF452" s="324" t="str">
        <f>IF(AE452="","",+VLOOKUP($U452,'Tenant Analysis (Sortable)'!$D$7:$O$144,AF$1,FALSE))</f>
        <v/>
      </c>
      <c r="AG452" s="323" t="str">
        <f>+IF(AF452="","",+VLOOKUP($U452,'Tenant Analysis (Sortable)'!$D$7:$P$144,AG$1,FALSE))</f>
        <v/>
      </c>
    </row>
    <row r="453" spans="1:33" ht="25.25" customHeight="1">
      <c r="A453" s="245" t="s">
        <v>784</v>
      </c>
      <c r="B453" s="244"/>
      <c r="D453" s="229" t="s">
        <v>797</v>
      </c>
      <c r="E453" s="229"/>
      <c r="F453" s="350"/>
      <c r="G453" s="350"/>
      <c r="H453" s="351"/>
      <c r="I453" s="227"/>
      <c r="J453" s="227"/>
      <c r="K453" s="227"/>
      <c r="L453" s="227"/>
      <c r="M453" s="227"/>
      <c r="S453" s="216" t="str">
        <f>IFERROR(IF(T453="","",INDEX('Tenant Analysis (Sortable)'!$B$7:$B$144,MATCH('Property Snapshots'!$U453,'Tenant Analysis (Sortable)'!$D$7:$D$144,0))),"CHECK")</f>
        <v/>
      </c>
      <c r="T453" s="215" t="str">
        <f>IFERROR(IF(U453="","",INDEX('Tenant Analysis (Sortable)'!$C$7:$C$144,MATCH('Property Snapshots'!$U453,'Tenant Analysis (Sortable)'!$D$7:$D$144,0))),"CHECK")</f>
        <v/>
      </c>
      <c r="V453" s="323" t="str">
        <f>IF(U453="","",+VLOOKUP($U453,'Tenant Analysis (Sortable)'!$D$7:$O$144,V$1,FALSE))</f>
        <v/>
      </c>
      <c r="W453" s="323" t="str">
        <f>IF(V453="","",+VLOOKUP($U453,'Tenant Analysis (Sortable)'!$D$7:$O$144,W$1,FALSE))</f>
        <v/>
      </c>
      <c r="X453" s="323" t="str">
        <f>IF(W453="","",+VLOOKUP($U453,'Tenant Analysis (Sortable)'!$D$7:$O$144,X$1,FALSE))</f>
        <v/>
      </c>
      <c r="Y453" s="323" t="str">
        <f>IF(X453="","",+VLOOKUP($U453,'Tenant Analysis (Sortable)'!$D$7:$O$144,Y$1,FALSE))</f>
        <v/>
      </c>
      <c r="Z453" s="323"/>
      <c r="AA453" s="324" t="str">
        <f>IF(Y453="","",+VLOOKUP($U453,'Tenant Analysis (Sortable)'!$D$7:$O$144,AA$1,FALSE))</f>
        <v/>
      </c>
      <c r="AB453" s="323" t="str">
        <f>IF(AA453="","",+VLOOKUP($U453,'Tenant Analysis (Sortable)'!$D$7:$O$144,AB$1,FALSE))</f>
        <v/>
      </c>
      <c r="AD453" s="323" t="str">
        <f>IF($AB453="","",+VLOOKUP($U453,'Tenant Analysis (Sortable)'!$D$7:$O$144,AD$1,FALSE))</f>
        <v/>
      </c>
      <c r="AE453" s="323" t="str">
        <f>IF($AB453="","",+VLOOKUP($U453,'Tenant Analysis (Sortable)'!$D$7:$O$144,AE$1,FALSE))</f>
        <v/>
      </c>
      <c r="AF453" s="324" t="str">
        <f>IF(AE453="","",+VLOOKUP($U453,'Tenant Analysis (Sortable)'!$D$7:$O$144,AF$1,FALSE))</f>
        <v/>
      </c>
      <c r="AG453" s="323" t="str">
        <f>+IF(AF453="","",+VLOOKUP($U453,'Tenant Analysis (Sortable)'!$D$7:$P$144,AG$1,FALSE))</f>
        <v/>
      </c>
    </row>
    <row r="454" spans="1:33" ht="32">
      <c r="A454" s="245"/>
      <c r="B454" s="244"/>
      <c r="C454" s="187"/>
      <c r="D454" s="186"/>
      <c r="E454" s="185"/>
      <c r="F454" s="352" t="s">
        <v>770</v>
      </c>
      <c r="G454" s="352" t="s">
        <v>769</v>
      </c>
      <c r="H454" s="353" t="s">
        <v>725</v>
      </c>
      <c r="I454" s="220" t="s">
        <v>768</v>
      </c>
      <c r="J454" s="220" t="s">
        <v>767</v>
      </c>
      <c r="K454" s="220" t="s">
        <v>766</v>
      </c>
      <c r="L454" s="220"/>
      <c r="M454" s="220"/>
      <c r="S454" s="216" t="str">
        <f>IFERROR(IF(T454="","",INDEX('Tenant Analysis (Sortable)'!$B$7:$B$144,MATCH('Property Snapshots'!$U454,'Tenant Analysis (Sortable)'!$D$7:$D$144,0))),"CHECK")</f>
        <v/>
      </c>
      <c r="T454" s="215" t="str">
        <f>IFERROR(IF(U454="","",INDEX('Tenant Analysis (Sortable)'!$C$7:$C$144,MATCH('Property Snapshots'!$U454,'Tenant Analysis (Sortable)'!$D$7:$D$144,0))),"CHECK")</f>
        <v/>
      </c>
      <c r="V454" s="323" t="str">
        <f>IF(U454="","",+VLOOKUP($U454,'Tenant Analysis (Sortable)'!$D$7:$O$144,V$1,FALSE))</f>
        <v/>
      </c>
      <c r="W454" s="323" t="str">
        <f>IF(V454="","",+VLOOKUP($U454,'Tenant Analysis (Sortable)'!$D$7:$O$144,W$1,FALSE))</f>
        <v/>
      </c>
      <c r="X454" s="323" t="str">
        <f>IF(W454="","",+VLOOKUP($U454,'Tenant Analysis (Sortable)'!$D$7:$O$144,X$1,FALSE))</f>
        <v/>
      </c>
      <c r="Y454" s="323" t="str">
        <f>IF(X454="","",+VLOOKUP($U454,'Tenant Analysis (Sortable)'!$D$7:$O$144,Y$1,FALSE))</f>
        <v/>
      </c>
      <c r="Z454" s="323"/>
      <c r="AA454" s="324" t="str">
        <f>IF(Y454="","",+VLOOKUP($U454,'Tenant Analysis (Sortable)'!$D$7:$O$144,AA$1,FALSE))</f>
        <v/>
      </c>
      <c r="AB454" s="323" t="str">
        <f>IF(AA454="","",+VLOOKUP($U454,'Tenant Analysis (Sortable)'!$D$7:$O$144,AB$1,FALSE))</f>
        <v/>
      </c>
      <c r="AD454" s="323" t="str">
        <f>IF($AB454="","",+VLOOKUP($U454,'Tenant Analysis (Sortable)'!$D$7:$O$144,AD$1,FALSE))</f>
        <v/>
      </c>
      <c r="AE454" s="323" t="str">
        <f>IF($AB454="","",+VLOOKUP($U454,'Tenant Analysis (Sortable)'!$D$7:$O$144,AE$1,FALSE))</f>
        <v/>
      </c>
      <c r="AF454" s="324" t="str">
        <f>IF(AE454="","",+VLOOKUP($U454,'Tenant Analysis (Sortable)'!$D$7:$O$144,AF$1,FALSE))</f>
        <v/>
      </c>
      <c r="AG454" s="323" t="str">
        <f>+IF(AF454="","",+VLOOKUP($U454,'Tenant Analysis (Sortable)'!$D$7:$P$144,AG$1,FALSE))</f>
        <v/>
      </c>
    </row>
    <row r="455" spans="1:33" ht="16">
      <c r="A455" s="245"/>
      <c r="B455" s="244"/>
      <c r="D455" s="219" t="s">
        <v>765</v>
      </c>
      <c r="E455" s="219" t="s">
        <v>824</v>
      </c>
      <c r="F455" s="346">
        <f>+INDEX(Summary!C$9:C$23,MATCH('Property Snapshots'!E455,Summary!$B$9:$B$23,0))</f>
        <v>10</v>
      </c>
      <c r="G455" s="346">
        <f>+COUNTIFS($S$7:$S$577,E455,$Y$7:$Y$577,"&gt;0")</f>
        <v>7</v>
      </c>
      <c r="H455" s="354">
        <f>+INDEX(Summary!$D$9:$D$23,MATCH('Property Snapshots'!E455,Summary!$B$9:$B$23,0))</f>
        <v>23874</v>
      </c>
      <c r="I455" s="218">
        <f>+INDEX(Summary!$E$9:$E$23,MATCH('Property Snapshots'!E455,Summary!$B$9:$B$23,0))</f>
        <v>23874</v>
      </c>
      <c r="J455" s="218">
        <f>+INDEX(Summary!$F$9:$F$23,MATCH('Property Snapshots'!E455,Summary!$B$9:$B$23,0))</f>
        <v>0</v>
      </c>
      <c r="K455" s="217">
        <f>+I455/H455</f>
        <v>1</v>
      </c>
      <c r="L455" s="217"/>
      <c r="S455" s="216" t="str">
        <f>IFERROR(IF(T455="","",INDEX('Tenant Analysis (Sortable)'!$B$7:$B$144,MATCH('Property Snapshots'!$U455,'Tenant Analysis (Sortable)'!$D$7:$D$144,0))),"CHECK")</f>
        <v>Star Center</v>
      </c>
      <c r="T455" s="215" t="str">
        <f>IFERROR(IF(U455="","",INDEX('Tenant Analysis (Sortable)'!$C$7:$C$144,MATCH('Property Snapshots'!$U455,'Tenant Analysis (Sortable)'!$D$7:$D$144,0))),"CHECK")</f>
        <v>Quick Serve Food</v>
      </c>
      <c r="U455" s="322" t="str" cm="1">
        <f t="array" ref="U455:U461">+_xlfn._xlws.FILTER('Tenant Analysis (Sortable)'!$D$7:$D$144,'Tenant Analysis (Sortable)'!$B$7:$B$144='Property Snapshots'!E455)</f>
        <v>Cali Banh Mi (phung)</v>
      </c>
      <c r="V455" s="323">
        <f>IF(U455="","",+VLOOKUP($U455,'Tenant Analysis (Sortable)'!$D$7:$O$144,V$1,FALSE))</f>
        <v>0</v>
      </c>
      <c r="W455" s="323">
        <f>IF(V455="","",+VLOOKUP($U455,'Tenant Analysis (Sortable)'!$D$7:$O$144,W$1,FALSE))</f>
        <v>471568.06</v>
      </c>
      <c r="X455" s="323">
        <f>IF(W455="","",+VLOOKUP($U455,'Tenant Analysis (Sortable)'!$D$7:$O$144,X$1,FALSE))</f>
        <v>435389.86</v>
      </c>
      <c r="Y455" s="323">
        <f>IF(X455="","",+VLOOKUP($U455,'Tenant Analysis (Sortable)'!$D$7:$O$144,Y$1,FALSE))</f>
        <v>408581.67000000004</v>
      </c>
      <c r="Z455" s="323">
        <f>IF(Y455="","",+VLOOKUP($U455,'Tenant Analysis (Sortable)'!$D$7:$O$144,Z$1,FALSE))</f>
        <v>99295</v>
      </c>
      <c r="AA455" s="324">
        <f>IF(Y455="","",+VLOOKUP($U455,'Tenant Analysis (Sortable)'!$D$7:$O$144,AA$1,FALSE))</f>
        <v>-6.1572839569575516E-2</v>
      </c>
      <c r="AB455" s="323">
        <f>IF(AA455="","",+VLOOKUP($U455,'Tenant Analysis (Sortable)'!$D$7:$O$144,AB$1,FALSE))</f>
        <v>6</v>
      </c>
      <c r="AD455" s="323">
        <f>IF($AB455="","",+VLOOKUP($U455,'Tenant Analysis (Sortable)'!$D$7:$O$144,AD$1,FALSE))</f>
        <v>90668.5</v>
      </c>
      <c r="AE455" s="323">
        <f>IF($AB455="","",+VLOOKUP($U455,'Tenant Analysis (Sortable)'!$D$7:$O$144,AE$1,FALSE))</f>
        <v>99295</v>
      </c>
      <c r="AF455" s="324">
        <f>IF(AE455="","",+VLOOKUP($U455,'Tenant Analysis (Sortable)'!$D$7:$O$144,AF$1,FALSE))</f>
        <v>9.5143296734808674E-2</v>
      </c>
      <c r="AG455" s="323">
        <f>+IF(AF455="","",+VLOOKUP($U455,'Tenant Analysis (Sortable)'!$D$7:$P$144,AG$1,FALSE))</f>
        <v>4</v>
      </c>
    </row>
    <row r="456" spans="1:33" ht="16">
      <c r="A456" s="245"/>
      <c r="B456" s="244"/>
      <c r="D456" s="219" t="s">
        <v>764</v>
      </c>
      <c r="E456" s="219" t="s">
        <v>825</v>
      </c>
      <c r="H456" s="355"/>
      <c r="I456" s="218"/>
      <c r="J456" s="214"/>
      <c r="K456" s="217"/>
      <c r="L456" s="217"/>
      <c r="S456" s="216" t="str">
        <f>IFERROR(IF(T456="","",INDEX('Tenant Analysis (Sortable)'!$B$7:$B$144,MATCH('Property Snapshots'!$U456,'Tenant Analysis (Sortable)'!$D$7:$D$144,0))),"CHECK")</f>
        <v>Star Center</v>
      </c>
      <c r="T456" s="215" t="str">
        <f>IFERROR(IF(U456="","",INDEX('Tenant Analysis (Sortable)'!$C$7:$C$144,MATCH('Property Snapshots'!$U456,'Tenant Analysis (Sortable)'!$D$7:$D$144,0))),"CHECK")</f>
        <v>Personal Services</v>
      </c>
      <c r="U456" s="322" t="str">
        <v>Toby Lam and Bich Nguyen dba Color and Craft (smlhair)</v>
      </c>
      <c r="V456" s="323">
        <f>IF(U456="","",+VLOOKUP($U456,'Tenant Analysis (Sortable)'!$D$7:$O$144,V$1,FALSE))</f>
        <v>0</v>
      </c>
      <c r="W456" s="323">
        <f>IF(V456="","",+VLOOKUP($U456,'Tenant Analysis (Sortable)'!$D$7:$O$144,W$1,FALSE))</f>
        <v>0</v>
      </c>
      <c r="X456" s="323">
        <f>IF(W456="","",+VLOOKUP($U456,'Tenant Analysis (Sortable)'!$D$7:$O$144,X$1,FALSE))</f>
        <v>44351</v>
      </c>
      <c r="Y456" s="323">
        <f>IF(X456="","",+VLOOKUP($U456,'Tenant Analysis (Sortable)'!$D$7:$O$144,Y$1,FALSE))</f>
        <v>39817</v>
      </c>
      <c r="Z456" s="323">
        <f>IF(Y456="","",+VLOOKUP($U456,'Tenant Analysis (Sortable)'!$D$7:$O$144,Z$1,FALSE))</f>
        <v>6876</v>
      </c>
      <c r="AA456" s="324">
        <f>IF(Y456="","",+VLOOKUP($U456,'Tenant Analysis (Sortable)'!$D$7:$O$144,AA$1,FALSE))</f>
        <v>-0.10222993844558184</v>
      </c>
      <c r="AB456" s="323">
        <f>IF(AA456="","",+VLOOKUP($U456,'Tenant Analysis (Sortable)'!$D$7:$O$144,AB$1,FALSE))</f>
        <v>4</v>
      </c>
      <c r="AD456" s="323">
        <f>IF($AB456="","",+VLOOKUP($U456,'Tenant Analysis (Sortable)'!$D$7:$O$144,AD$1,FALSE))</f>
        <v>15266</v>
      </c>
      <c r="AE456" s="323">
        <f>IF($AB456="","",+VLOOKUP($U456,'Tenant Analysis (Sortable)'!$D$7:$O$144,AE$1,FALSE))</f>
        <v>6876</v>
      </c>
      <c r="AF456" s="324">
        <f>IF(AE456="","",+VLOOKUP($U456,'Tenant Analysis (Sortable)'!$D$7:$O$144,AF$1,FALSE))</f>
        <v>-0.54958731822350326</v>
      </c>
      <c r="AG456" s="323">
        <f>+IF(AF456="","",+VLOOKUP($U456,'Tenant Analysis (Sortable)'!$D$7:$P$144,AG$1,FALSE))</f>
        <v>2</v>
      </c>
    </row>
    <row r="457" spans="1:33" ht="16">
      <c r="A457" s="245"/>
      <c r="B457" s="244"/>
      <c r="D457" s="219" t="s">
        <v>763</v>
      </c>
      <c r="E457" s="219" t="s">
        <v>838</v>
      </c>
      <c r="H457" s="355"/>
      <c r="I457" s="218"/>
      <c r="J457" s="214"/>
      <c r="K457" s="217"/>
      <c r="L457" s="217"/>
      <c r="S457" s="216" t="str">
        <f>IFERROR(IF(T457="","",INDEX('Tenant Analysis (Sortable)'!$B$7:$B$144,MATCH('Property Snapshots'!$U457,'Tenant Analysis (Sortable)'!$D$7:$D$144,0))),"CHECK")</f>
        <v>Star Center</v>
      </c>
      <c r="T457" s="215" t="str">
        <f>IFERROR(IF(U457="","",INDEX('Tenant Analysis (Sortable)'!$C$7:$C$144,MATCH('Property Snapshots'!$U457,'Tenant Analysis (Sortable)'!$D$7:$D$144,0))),"CHECK")</f>
        <v>Restaurant</v>
      </c>
      <c r="U457" s="322" t="str">
        <v>Cross Street Chicken and Beer (t0042168)</v>
      </c>
      <c r="V457" s="323">
        <f>IF(U457="","",+VLOOKUP($U457,'Tenant Analysis (Sortable)'!$D$7:$O$144,V$1,FALSE))</f>
        <v>0</v>
      </c>
      <c r="W457" s="323">
        <f>IF(V457="","",+VLOOKUP($U457,'Tenant Analysis (Sortable)'!$D$7:$O$144,W$1,FALSE))</f>
        <v>1837915.31</v>
      </c>
      <c r="X457" s="323">
        <f>IF(W457="","",+VLOOKUP($U457,'Tenant Analysis (Sortable)'!$D$7:$O$144,X$1,FALSE))</f>
        <v>2116803.3000000003</v>
      </c>
      <c r="Y457" s="323">
        <f>IF(X457="","",+VLOOKUP($U457,'Tenant Analysis (Sortable)'!$D$7:$O$144,Y$1,FALSE))</f>
        <v>1955960.1</v>
      </c>
      <c r="Z457" s="323">
        <f>IF(Y457="","",+VLOOKUP($U457,'Tenant Analysis (Sortable)'!$D$7:$O$144,Z$1,FALSE))</f>
        <v>543446.15</v>
      </c>
      <c r="AA457" s="324">
        <f>IF(Y457="","",+VLOOKUP($U457,'Tenant Analysis (Sortable)'!$D$7:$O$144,AA$1,FALSE))</f>
        <v>-7.5984008528331454E-2</v>
      </c>
      <c r="AB457" s="323">
        <f>IF(AA457="","",+VLOOKUP($U457,'Tenant Analysis (Sortable)'!$D$7:$O$144,AB$1,FALSE))</f>
        <v>5</v>
      </c>
      <c r="AD457" s="323">
        <f>IF($AB457="","",+VLOOKUP($U457,'Tenant Analysis (Sortable)'!$D$7:$O$144,AD$1,FALSE))</f>
        <v>478348.57</v>
      </c>
      <c r="AE457" s="323">
        <f>IF($AB457="","",+VLOOKUP($U457,'Tenant Analysis (Sortable)'!$D$7:$O$144,AE$1,FALSE))</f>
        <v>543446.15</v>
      </c>
      <c r="AF457" s="324">
        <f>IF(AE457="","",+VLOOKUP($U457,'Tenant Analysis (Sortable)'!$D$7:$O$144,AF$1,FALSE))</f>
        <v>0.13608816683616304</v>
      </c>
      <c r="AG457" s="323">
        <f>+IF(AF457="","",+VLOOKUP($U457,'Tenant Analysis (Sortable)'!$D$7:$P$144,AG$1,FALSE))</f>
        <v>5</v>
      </c>
    </row>
    <row r="458" spans="1:33" ht="16">
      <c r="A458" s="245"/>
      <c r="B458" s="244"/>
      <c r="D458" s="212"/>
      <c r="E458" s="212"/>
      <c r="F458" s="356"/>
      <c r="G458" s="356"/>
      <c r="H458" s="357"/>
      <c r="I458" s="211"/>
      <c r="J458" s="182"/>
      <c r="K458" s="210"/>
      <c r="L458" s="209"/>
      <c r="M458" s="182"/>
      <c r="S458" s="216" t="str">
        <f>IFERROR(IF(T458="","",INDEX('Tenant Analysis (Sortable)'!$B$7:$B$144,MATCH('Property Snapshots'!$U458,'Tenant Analysis (Sortable)'!$D$7:$D$144,0))),"CHECK")</f>
        <v>Star Center</v>
      </c>
      <c r="T458" s="215" t="str">
        <f>IFERROR(IF(U458="","",INDEX('Tenant Analysis (Sortable)'!$C$7:$C$144,MATCH('Property Snapshots'!$U458,'Tenant Analysis (Sortable)'!$D$7:$D$144,0))),"CHECK")</f>
        <v>Specialty Food</v>
      </c>
      <c r="U458" s="322" t="str">
        <v>Heesun Cha dba Harmony Sage Cafe (t0042182)</v>
      </c>
      <c r="V458" s="323">
        <f>IF(U458="","",+VLOOKUP($U458,'Tenant Analysis (Sortable)'!$D$7:$O$144,V$1,FALSE))</f>
        <v>0</v>
      </c>
      <c r="W458" s="323">
        <f>IF(V458="","",+VLOOKUP($U458,'Tenant Analysis (Sortable)'!$D$7:$O$144,W$1,FALSE))</f>
        <v>376939.67</v>
      </c>
      <c r="X458" s="323">
        <f>IF(W458="","",+VLOOKUP($U458,'Tenant Analysis (Sortable)'!$D$7:$O$144,X$1,FALSE))</f>
        <v>327866.81000000006</v>
      </c>
      <c r="Y458" s="323">
        <f>IF(X458="","",+VLOOKUP($U458,'Tenant Analysis (Sortable)'!$D$7:$O$144,Y$1,FALSE))</f>
        <v>222725.51000000007</v>
      </c>
      <c r="Z458" s="323">
        <f>IF(Y458="","",+VLOOKUP($U458,'Tenant Analysis (Sortable)'!$D$7:$O$144,Z$1,FALSE))</f>
        <v>135086.65</v>
      </c>
      <c r="AA458" s="324">
        <f>IF(Y458="","",+VLOOKUP($U458,'Tenant Analysis (Sortable)'!$D$7:$O$144,AA$1,FALSE))</f>
        <v>-0.32068296269451602</v>
      </c>
      <c r="AB458" s="323">
        <f>IF(AA458="","",+VLOOKUP($U458,'Tenant Analysis (Sortable)'!$D$7:$O$144,AB$1,FALSE))</f>
        <v>3</v>
      </c>
      <c r="AD458" s="323">
        <f>IF($AB458="","",+VLOOKUP($U458,'Tenant Analysis (Sortable)'!$D$7:$O$144,AD$1,FALSE))</f>
        <v>67491.259999999995</v>
      </c>
      <c r="AE458" s="323">
        <f>IF($AB458="","",+VLOOKUP($U458,'Tenant Analysis (Sortable)'!$D$7:$O$144,AE$1,FALSE))</f>
        <v>135086.65</v>
      </c>
      <c r="AF458" s="324">
        <f>IF(AE458="","",+VLOOKUP($U458,'Tenant Analysis (Sortable)'!$D$7:$O$144,AF$1,FALSE))</f>
        <v>1.0015428664392991</v>
      </c>
      <c r="AG458" s="323">
        <f>+IF(AF458="","",+VLOOKUP($U458,'Tenant Analysis (Sortable)'!$D$7:$P$144,AG$1,FALSE))</f>
        <v>6</v>
      </c>
    </row>
    <row r="459" spans="1:33">
      <c r="A459" s="245"/>
      <c r="B459" s="244"/>
      <c r="C459" s="208"/>
      <c r="D459" s="207" t="s">
        <v>762</v>
      </c>
      <c r="E459" s="228"/>
      <c r="F459" s="358"/>
      <c r="G459" s="358"/>
      <c r="H459" s="359"/>
      <c r="I459" s="228"/>
      <c r="J459" s="228"/>
      <c r="K459" s="228"/>
      <c r="L459" s="207"/>
      <c r="M459" s="207"/>
      <c r="S459" s="216" t="str">
        <f>IFERROR(IF(T459="","",INDEX('Tenant Analysis (Sortable)'!$B$7:$B$144,MATCH('Property Snapshots'!$U459,'Tenant Analysis (Sortable)'!$D$7:$D$144,0))),"CHECK")</f>
        <v>Star Center</v>
      </c>
      <c r="T459" s="215" t="str">
        <f>IFERROR(IF(U459="","",INDEX('Tenant Analysis (Sortable)'!$C$7:$C$144,MATCH('Property Snapshots'!$U459,'Tenant Analysis (Sortable)'!$D$7:$D$144,0))),"CHECK")</f>
        <v xml:space="preserve">Specialty </v>
      </c>
      <c r="U459" s="322" t="str">
        <v>zNutrimart San Diego, Inc. (t0063162)</v>
      </c>
      <c r="V459" s="323" t="str">
        <f>IF(U459="","",+VLOOKUP($U459,'Tenant Analysis (Sortable)'!$D$7:$O$144,V$1,FALSE))</f>
        <v>Out</v>
      </c>
      <c r="W459" s="323">
        <f>IF(V459="","",+VLOOKUP($U459,'Tenant Analysis (Sortable)'!$D$7:$O$144,W$1,FALSE))</f>
        <v>121411.36</v>
      </c>
      <c r="X459" s="323">
        <f>IF(W459="","",+VLOOKUP($U459,'Tenant Analysis (Sortable)'!$D$7:$O$144,X$1,FALSE))</f>
        <v>125981.26</v>
      </c>
      <c r="Y459" s="323">
        <f>IF(X459="","",+VLOOKUP($U459,'Tenant Analysis (Sortable)'!$D$7:$O$144,Y$1,FALSE))</f>
        <v>19257.52</v>
      </c>
      <c r="Z459" s="323">
        <f>IF(Y459="","",+VLOOKUP($U459,'Tenant Analysis (Sortable)'!$D$7:$O$144,Z$1,FALSE))</f>
        <v>0</v>
      </c>
      <c r="AA459" s="324">
        <f>IF(Y459="","",+VLOOKUP($U459,'Tenant Analysis (Sortable)'!$D$7:$O$144,AA$1,FALSE))</f>
        <v>99</v>
      </c>
      <c r="AB459" s="323">
        <f>IF(AA459="","",+VLOOKUP($U459,'Tenant Analysis (Sortable)'!$D$7:$O$144,AB$1,FALSE))</f>
        <v>0</v>
      </c>
      <c r="AD459" s="323">
        <f>IF($AB459="","",+VLOOKUP($U459,'Tenant Analysis (Sortable)'!$D$7:$O$144,AD$1,FALSE))</f>
        <v>19257.52</v>
      </c>
      <c r="AE459" s="323">
        <f>IF($AB459="","",+VLOOKUP($U459,'Tenant Analysis (Sortable)'!$D$7:$O$144,AE$1,FALSE))</f>
        <v>0</v>
      </c>
      <c r="AF459" s="324">
        <f>IF(AE459="","",+VLOOKUP($U459,'Tenant Analysis (Sortable)'!$D$7:$O$144,AF$1,FALSE))</f>
        <v>99</v>
      </c>
      <c r="AG459" s="323">
        <f>+IF(AF459="","",+VLOOKUP($U459,'Tenant Analysis (Sortable)'!$D$7:$P$144,AG$1,FALSE))</f>
        <v>0</v>
      </c>
    </row>
    <row r="460" spans="1:33">
      <c r="A460" s="245"/>
      <c r="B460" s="244"/>
      <c r="D460" s="205"/>
      <c r="E460" s="205"/>
      <c r="F460" s="360">
        <f>+$AD$4</f>
        <v>2020</v>
      </c>
      <c r="G460" s="360">
        <f>+$AE$4</f>
        <v>2021</v>
      </c>
      <c r="H460" s="361" t="s">
        <v>727</v>
      </c>
      <c r="I460" s="204"/>
      <c r="J460" s="204"/>
      <c r="K460" s="204"/>
      <c r="L460" s="204"/>
      <c r="M460" s="204"/>
      <c r="S460" s="216" t="str">
        <f>IFERROR(IF(T460="","",INDEX('Tenant Analysis (Sortable)'!$B$7:$B$144,MATCH('Property Snapshots'!$U460,'Tenant Analysis (Sortable)'!$D$7:$D$144,0))),"CHECK")</f>
        <v>Star Center</v>
      </c>
      <c r="T460" s="215" t="str">
        <f>IFERROR(IF(U460="","",INDEX('Tenant Analysis (Sortable)'!$C$7:$C$144,MATCH('Property Snapshots'!$U460,'Tenant Analysis (Sortable)'!$D$7:$D$144,0))),"CHECK")</f>
        <v>Quick Serve Food</v>
      </c>
      <c r="U460" s="322" t="str">
        <v>Heesun Cha and Yong Cheol Chi dba Grandma Tofu and BBQ (t0108072)</v>
      </c>
      <c r="V460" s="323">
        <f>IF(U460="","",+VLOOKUP($U460,'Tenant Analysis (Sortable)'!$D$7:$O$144,V$1,FALSE))</f>
        <v>0</v>
      </c>
      <c r="W460" s="323">
        <f>IF(V460="","",+VLOOKUP($U460,'Tenant Analysis (Sortable)'!$D$7:$O$144,W$1,FALSE))</f>
        <v>1354000</v>
      </c>
      <c r="X460" s="323">
        <f>IF(W460="","",+VLOOKUP($U460,'Tenant Analysis (Sortable)'!$D$7:$O$144,X$1,FALSE))</f>
        <v>1222200</v>
      </c>
      <c r="Y460" s="323">
        <f>IF(X460="","",+VLOOKUP($U460,'Tenant Analysis (Sortable)'!$D$7:$O$144,Y$1,FALSE))</f>
        <v>608630</v>
      </c>
      <c r="Z460" s="323">
        <f>IF(Y460="","",+VLOOKUP($U460,'Tenant Analysis (Sortable)'!$D$7:$O$144,Z$1,FALSE))</f>
        <v>178681</v>
      </c>
      <c r="AA460" s="324">
        <f>IF(Y460="","",+VLOOKUP($U460,'Tenant Analysis (Sortable)'!$D$7:$O$144,AA$1,FALSE))</f>
        <v>-0.50202094583537882</v>
      </c>
      <c r="AB460" s="323">
        <f>IF(AA460="","",+VLOOKUP($U460,'Tenant Analysis (Sortable)'!$D$7:$O$144,AB$1,FALSE))</f>
        <v>2</v>
      </c>
      <c r="AD460" s="323">
        <f>IF($AB460="","",+VLOOKUP($U460,'Tenant Analysis (Sortable)'!$D$7:$O$144,AD$1,FALSE))</f>
        <v>283500</v>
      </c>
      <c r="AE460" s="323">
        <f>IF($AB460="","",+VLOOKUP($U460,'Tenant Analysis (Sortable)'!$D$7:$O$144,AE$1,FALSE))</f>
        <v>178681</v>
      </c>
      <c r="AF460" s="324">
        <f>IF(AE460="","",+VLOOKUP($U460,'Tenant Analysis (Sortable)'!$D$7:$O$144,AF$1,FALSE))</f>
        <v>-0.36973192239858904</v>
      </c>
      <c r="AG460" s="323">
        <f>+IF(AF460="","",+VLOOKUP($U460,'Tenant Analysis (Sortable)'!$D$7:$P$144,AG$1,FALSE))</f>
        <v>3</v>
      </c>
    </row>
    <row r="461" spans="1:33" ht="16">
      <c r="A461" s="245"/>
      <c r="B461" s="244"/>
      <c r="D461" s="221"/>
      <c r="E461" s="221"/>
      <c r="F461" s="352" t="str">
        <f>+$AD$5</f>
        <v>Q1</v>
      </c>
      <c r="G461" s="352" t="str">
        <f>+$AE$5</f>
        <v>Q1</v>
      </c>
      <c r="H461" s="353" t="s">
        <v>733</v>
      </c>
      <c r="I461" s="220"/>
      <c r="J461" s="202" t="s">
        <v>796</v>
      </c>
      <c r="K461" s="220"/>
      <c r="L461" s="220"/>
      <c r="M461" s="220"/>
      <c r="S461" s="216" t="str">
        <f>IFERROR(IF(T461="","",INDEX('Tenant Analysis (Sortable)'!$B$7:$B$144,MATCH('Property Snapshots'!$U461,'Tenant Analysis (Sortable)'!$D$7:$D$144,0))),"CHECK")</f>
        <v>Star Center</v>
      </c>
      <c r="T461" s="215" t="str">
        <f>IFERROR(IF(U461="","",INDEX('Tenant Analysis (Sortable)'!$C$7:$C$144,MATCH('Property Snapshots'!$U461,'Tenant Analysis (Sortable)'!$D$7:$D$144,0))),"CHECK")</f>
        <v>Restaurant</v>
      </c>
      <c r="U461" s="322" t="str">
        <v>Hyun Soo Park dba DduriBa (t0108073)</v>
      </c>
      <c r="V461" s="323">
        <f>IF(U461="","",+VLOOKUP($U461,'Tenant Analysis (Sortable)'!$D$7:$O$144,V$1,FALSE))</f>
        <v>0</v>
      </c>
      <c r="W461" s="323">
        <f>IF(V461="","",+VLOOKUP($U461,'Tenant Analysis (Sortable)'!$D$7:$O$144,W$1,FALSE))</f>
        <v>317573</v>
      </c>
      <c r="X461" s="323">
        <f>IF(W461="","",+VLOOKUP($U461,'Tenant Analysis (Sortable)'!$D$7:$O$144,X$1,FALSE))</f>
        <v>303910</v>
      </c>
      <c r="Y461" s="323">
        <f>IF(X461="","",+VLOOKUP($U461,'Tenant Analysis (Sortable)'!$D$7:$O$144,Y$1,FALSE))</f>
        <v>77100</v>
      </c>
      <c r="Z461" s="323">
        <f>IF(Y461="","",+VLOOKUP($U461,'Tenant Analysis (Sortable)'!$D$7:$O$144,Z$1,FALSE))</f>
        <v>5850</v>
      </c>
      <c r="AA461" s="324">
        <f>IF(Y461="","",+VLOOKUP($U461,'Tenant Analysis (Sortable)'!$D$7:$O$144,AA$1,FALSE))</f>
        <v>-0.74630647231088154</v>
      </c>
      <c r="AB461" s="323">
        <f>IF(AA461="","",+VLOOKUP($U461,'Tenant Analysis (Sortable)'!$D$7:$O$144,AB$1,FALSE))</f>
        <v>1</v>
      </c>
      <c r="AD461" s="323">
        <f>IF($AB461="","",+VLOOKUP($U461,'Tenant Analysis (Sortable)'!$D$7:$O$144,AD$1,FALSE))</f>
        <v>39000</v>
      </c>
      <c r="AE461" s="323">
        <f>IF($AB461="","",+VLOOKUP($U461,'Tenant Analysis (Sortable)'!$D$7:$O$144,AE$1,FALSE))</f>
        <v>5850</v>
      </c>
      <c r="AF461" s="324">
        <f>IF(AE461="","",+VLOOKUP($U461,'Tenant Analysis (Sortable)'!$D$7:$O$144,AF$1,FALSE))</f>
        <v>-0.85</v>
      </c>
      <c r="AG461" s="323">
        <f>+IF(AF461="","",+VLOOKUP($U461,'Tenant Analysis (Sortable)'!$D$7:$P$144,AG$1,FALSE))</f>
        <v>1</v>
      </c>
    </row>
    <row r="462" spans="1:33">
      <c r="A462" s="245" t="str">
        <f>+E455</f>
        <v>STAR CENTER</v>
      </c>
      <c r="B462" s="244"/>
      <c r="D462" s="215" t="s">
        <v>193</v>
      </c>
      <c r="F462" s="362">
        <f t="shared" ref="F462:G465" si="95">SUMIFS(AD$7:AD$486,$T$7:$T$486,$D462,$S$7:$S$486,$A462)</f>
        <v>374168.5</v>
      </c>
      <c r="G462" s="362">
        <f t="shared" si="95"/>
        <v>277976</v>
      </c>
      <c r="H462" s="363">
        <f>IFERROR(IF(G462=0,0,(G462-F462)/F462),0)</f>
        <v>-0.25708337286543365</v>
      </c>
      <c r="I462" s="211"/>
      <c r="J462" s="405" t="s">
        <v>883</v>
      </c>
      <c r="K462" s="401"/>
      <c r="L462" s="401"/>
      <c r="M462" s="401"/>
      <c r="S462" s="216" t="str">
        <f>IFERROR(IF(T462="","",INDEX('Tenant Analysis (Sortable)'!$B$7:$B$144,MATCH('Property Snapshots'!$U462,'Tenant Analysis (Sortable)'!$D$7:$D$144,0))),"CHECK")</f>
        <v/>
      </c>
      <c r="T462" s="215" t="str">
        <f>IFERROR(IF(U462="","",INDEX('Tenant Analysis (Sortable)'!$C$7:$C$144,MATCH('Property Snapshots'!$U462,'Tenant Analysis (Sortable)'!$D$7:$D$144,0))),"CHECK")</f>
        <v/>
      </c>
      <c r="V462" s="323" t="str">
        <f>IF(U462="","",+VLOOKUP($U462,'Tenant Analysis (Sortable)'!$D$7:$O$144,V$1,FALSE))</f>
        <v/>
      </c>
      <c r="W462" s="323" t="str">
        <f>IF(V462="","",+VLOOKUP($U462,'Tenant Analysis (Sortable)'!$D$7:$O$144,W$1,FALSE))</f>
        <v/>
      </c>
      <c r="X462" s="323" t="str">
        <f>IF(W462="","",+VLOOKUP($U462,'Tenant Analysis (Sortable)'!$D$7:$O$144,X$1,FALSE))</f>
        <v/>
      </c>
      <c r="Y462" s="323" t="str">
        <f>IF(X462="","",+VLOOKUP($U462,'Tenant Analysis (Sortable)'!$D$7:$O$144,Y$1,FALSE))</f>
        <v/>
      </c>
      <c r="Z462" s="323"/>
      <c r="AA462" s="324" t="str">
        <f>IF(Y462="","",+VLOOKUP($U462,'Tenant Analysis (Sortable)'!$D$7:$O$144,AA$1,FALSE))</f>
        <v/>
      </c>
      <c r="AB462" s="323" t="str">
        <f>IF(AA462="","",+VLOOKUP($U462,'Tenant Analysis (Sortable)'!$D$7:$O$144,AB$1,FALSE))</f>
        <v/>
      </c>
      <c r="AD462" s="323" t="str">
        <f>IF($AB462="","",+VLOOKUP($U462,'Tenant Analysis (Sortable)'!$D$7:$O$144,AD$1,FALSE))</f>
        <v/>
      </c>
      <c r="AE462" s="323" t="str">
        <f>IF($AB462="","",+VLOOKUP($U462,'Tenant Analysis (Sortable)'!$D$7:$O$144,AE$1,FALSE))</f>
        <v/>
      </c>
      <c r="AF462" s="324" t="str">
        <f>IF(AE462="","",+VLOOKUP($U462,'Tenant Analysis (Sortable)'!$D$7:$O$144,AF$1,FALSE))</f>
        <v/>
      </c>
      <c r="AG462" s="323" t="str">
        <f>+IF(AF462="","",+VLOOKUP($U462,'Tenant Analysis (Sortable)'!$D$7:$P$144,AG$1,FALSE))</f>
        <v/>
      </c>
    </row>
    <row r="463" spans="1:33">
      <c r="A463" s="245" t="str">
        <f>+A462</f>
        <v>STAR CENTER</v>
      </c>
      <c r="B463" s="244"/>
      <c r="D463" s="181" t="s">
        <v>189</v>
      </c>
      <c r="F463" s="362">
        <f t="shared" si="95"/>
        <v>15266</v>
      </c>
      <c r="G463" s="362">
        <f t="shared" si="95"/>
        <v>6876</v>
      </c>
      <c r="H463" s="363">
        <f>IFERROR(IF(G463=0,0,(G463-F463)/F463),0)</f>
        <v>-0.54958731822350326</v>
      </c>
      <c r="I463" s="211"/>
      <c r="J463" s="401"/>
      <c r="K463" s="401"/>
      <c r="L463" s="401"/>
      <c r="M463" s="401"/>
      <c r="S463" s="216" t="str">
        <f>IFERROR(IF(T463="","",INDEX('Tenant Analysis (Sortable)'!$B$7:$B$144,MATCH('Property Snapshots'!$U463,'Tenant Analysis (Sortable)'!$D$7:$D$144,0))),"CHECK")</f>
        <v/>
      </c>
      <c r="T463" s="215" t="str">
        <f>IFERROR(IF(U463="","",INDEX('Tenant Analysis (Sortable)'!$C$7:$C$144,MATCH('Property Snapshots'!$U463,'Tenant Analysis (Sortable)'!$D$7:$D$144,0))),"CHECK")</f>
        <v/>
      </c>
      <c r="V463" s="323" t="str">
        <f>IF(U463="","",+VLOOKUP($U463,'Tenant Analysis (Sortable)'!$D$7:$O$144,V$1,FALSE))</f>
        <v/>
      </c>
      <c r="W463" s="323" t="str">
        <f>IF(V463="","",+VLOOKUP($U463,'Tenant Analysis (Sortable)'!$D$7:$O$144,W$1,FALSE))</f>
        <v/>
      </c>
      <c r="X463" s="323" t="str">
        <f>IF(W463="","",+VLOOKUP($U463,'Tenant Analysis (Sortable)'!$D$7:$O$144,X$1,FALSE))</f>
        <v/>
      </c>
      <c r="Y463" s="323" t="str">
        <f>IF(X463="","",+VLOOKUP($U463,'Tenant Analysis (Sortable)'!$D$7:$O$144,Y$1,FALSE))</f>
        <v/>
      </c>
      <c r="Z463" s="323"/>
      <c r="AA463" s="324" t="str">
        <f>IF(Y463="","",+VLOOKUP($U463,'Tenant Analysis (Sortable)'!$D$7:$O$144,AA$1,FALSE))</f>
        <v/>
      </c>
      <c r="AB463" s="323" t="str">
        <f>IF(AA463="","",+VLOOKUP($U463,'Tenant Analysis (Sortable)'!$D$7:$O$144,AB$1,FALSE))</f>
        <v/>
      </c>
      <c r="AD463" s="323" t="str">
        <f>IF($AB463="","",+VLOOKUP($U463,'Tenant Analysis (Sortable)'!$D$7:$O$144,AD$1,FALSE))</f>
        <v/>
      </c>
      <c r="AE463" s="323" t="str">
        <f>IF($AB463="","",+VLOOKUP($U463,'Tenant Analysis (Sortable)'!$D$7:$O$144,AE$1,FALSE))</f>
        <v/>
      </c>
      <c r="AF463" s="324" t="str">
        <f>IF(AE463="","",+VLOOKUP($U463,'Tenant Analysis (Sortable)'!$D$7:$O$144,AF$1,FALSE))</f>
        <v/>
      </c>
      <c r="AG463" s="323" t="str">
        <f>+IF(AF463="","",+VLOOKUP($U463,'Tenant Analysis (Sortable)'!$D$7:$P$144,AG$1,FALSE))</f>
        <v/>
      </c>
    </row>
    <row r="464" spans="1:33">
      <c r="A464" s="245" t="str">
        <f t="shared" ref="A464:A465" si="96">+A463</f>
        <v>STAR CENTER</v>
      </c>
      <c r="B464" s="244"/>
      <c r="D464" s="181" t="s">
        <v>186</v>
      </c>
      <c r="F464" s="362">
        <f t="shared" si="95"/>
        <v>517348.57</v>
      </c>
      <c r="G464" s="362">
        <f t="shared" si="95"/>
        <v>549296.15</v>
      </c>
      <c r="H464" s="363">
        <f t="shared" ref="H464:H465" si="97">IFERROR(IF(G464=0,0,(G464-F464)/F464),0)</f>
        <v>6.1752524028432156E-2</v>
      </c>
      <c r="I464" s="211"/>
      <c r="J464" s="401"/>
      <c r="K464" s="401"/>
      <c r="L464" s="401"/>
      <c r="M464" s="401"/>
      <c r="S464" s="216" t="str">
        <f>IFERROR(IF(T464="","",INDEX('Tenant Analysis (Sortable)'!$B$7:$B$144,MATCH('Property Snapshots'!$U464,'Tenant Analysis (Sortable)'!$D$7:$D$144,0))),"CHECK")</f>
        <v/>
      </c>
      <c r="T464" s="215" t="str">
        <f>IFERROR(IF(U464="","",INDEX('Tenant Analysis (Sortable)'!$C$7:$C$144,MATCH('Property Snapshots'!$U464,'Tenant Analysis (Sortable)'!$D$7:$D$144,0))),"CHECK")</f>
        <v/>
      </c>
      <c r="V464" s="323" t="str">
        <f>IF(U464="","",+VLOOKUP($U464,'Tenant Analysis (Sortable)'!$D$7:$O$144,V$1,FALSE))</f>
        <v/>
      </c>
      <c r="W464" s="323" t="str">
        <f>IF(V464="","",+VLOOKUP($U464,'Tenant Analysis (Sortable)'!$D$7:$O$144,W$1,FALSE))</f>
        <v/>
      </c>
      <c r="X464" s="323" t="str">
        <f>IF(W464="","",+VLOOKUP($U464,'Tenant Analysis (Sortable)'!$D$7:$O$144,X$1,FALSE))</f>
        <v/>
      </c>
      <c r="Y464" s="323" t="str">
        <f>IF(X464="","",+VLOOKUP($U464,'Tenant Analysis (Sortable)'!$D$7:$O$144,Y$1,FALSE))</f>
        <v/>
      </c>
      <c r="Z464" s="323"/>
      <c r="AA464" s="324" t="str">
        <f>IF(Y464="","",+VLOOKUP($U464,'Tenant Analysis (Sortable)'!$D$7:$O$144,AA$1,FALSE))</f>
        <v/>
      </c>
      <c r="AB464" s="323" t="str">
        <f>IF(AA464="","",+VLOOKUP($U464,'Tenant Analysis (Sortable)'!$D$7:$O$144,AB$1,FALSE))</f>
        <v/>
      </c>
      <c r="AD464" s="323" t="str">
        <f>IF($AB464="","",+VLOOKUP($U464,'Tenant Analysis (Sortable)'!$D$7:$O$144,AD$1,FALSE))</f>
        <v/>
      </c>
      <c r="AE464" s="323" t="str">
        <f>IF($AB464="","",+VLOOKUP($U464,'Tenant Analysis (Sortable)'!$D$7:$O$144,AE$1,FALSE))</f>
        <v/>
      </c>
      <c r="AF464" s="324" t="str">
        <f>IF(AE464="","",+VLOOKUP($U464,'Tenant Analysis (Sortable)'!$D$7:$O$144,AF$1,FALSE))</f>
        <v/>
      </c>
      <c r="AG464" s="323" t="str">
        <f>+IF(AF464="","",+VLOOKUP($U464,'Tenant Analysis (Sortable)'!$D$7:$P$144,AG$1,FALSE))</f>
        <v/>
      </c>
    </row>
    <row r="465" spans="1:33">
      <c r="A465" s="245" t="str">
        <f t="shared" si="96"/>
        <v>STAR CENTER</v>
      </c>
      <c r="B465" s="244"/>
      <c r="D465" s="181" t="s">
        <v>187</v>
      </c>
      <c r="F465" s="362">
        <f t="shared" si="95"/>
        <v>67491.259999999995</v>
      </c>
      <c r="G465" s="362">
        <f t="shared" si="95"/>
        <v>135086.65</v>
      </c>
      <c r="H465" s="363">
        <f t="shared" si="97"/>
        <v>1.0015428664392991</v>
      </c>
      <c r="I465" s="211"/>
      <c r="J465" s="401"/>
      <c r="K465" s="401"/>
      <c r="L465" s="401"/>
      <c r="M465" s="401"/>
      <c r="S465" s="216" t="str">
        <f>IFERROR(IF(T465="","",INDEX('Tenant Analysis (Sortable)'!$B$7:$B$144,MATCH('Property Snapshots'!$U465,'Tenant Analysis (Sortable)'!$D$7:$D$144,0))),"CHECK")</f>
        <v/>
      </c>
      <c r="T465" s="215" t="str">
        <f>IFERROR(IF(U465="","",INDEX('Tenant Analysis (Sortable)'!$C$7:$C$144,MATCH('Property Snapshots'!$U465,'Tenant Analysis (Sortable)'!$D$7:$D$144,0))),"CHECK")</f>
        <v/>
      </c>
      <c r="V465" s="323" t="str">
        <f>IF(U465="","",+VLOOKUP($U465,'Tenant Analysis (Sortable)'!$D$7:$O$144,V$1,FALSE))</f>
        <v/>
      </c>
      <c r="W465" s="323" t="str">
        <f>IF(V465="","",+VLOOKUP($U465,'Tenant Analysis (Sortable)'!$D$7:$O$144,W$1,FALSE))</f>
        <v/>
      </c>
      <c r="X465" s="323" t="str">
        <f>IF(W465="","",+VLOOKUP($U465,'Tenant Analysis (Sortable)'!$D$7:$O$144,X$1,FALSE))</f>
        <v/>
      </c>
      <c r="Y465" s="323" t="str">
        <f>IF(X465="","",+VLOOKUP($U465,'Tenant Analysis (Sortable)'!$D$7:$O$144,Y$1,FALSE))</f>
        <v/>
      </c>
      <c r="Z465" s="323"/>
      <c r="AA465" s="324" t="str">
        <f>IF(Y465="","",+VLOOKUP($U465,'Tenant Analysis (Sortable)'!$D$7:$O$144,AA$1,FALSE))</f>
        <v/>
      </c>
      <c r="AB465" s="323" t="str">
        <f>IF(AA465="","",+VLOOKUP($U465,'Tenant Analysis (Sortable)'!$D$7:$O$144,AB$1,FALSE))</f>
        <v/>
      </c>
      <c r="AD465" s="323" t="str">
        <f>IF($AB465="","",+VLOOKUP($U465,'Tenant Analysis (Sortable)'!$D$7:$O$144,AD$1,FALSE))</f>
        <v/>
      </c>
      <c r="AE465" s="323" t="str">
        <f>IF($AB465="","",+VLOOKUP($U465,'Tenant Analysis (Sortable)'!$D$7:$O$144,AE$1,FALSE))</f>
        <v/>
      </c>
      <c r="AF465" s="324" t="str">
        <f>IF(AE465="","",+VLOOKUP($U465,'Tenant Analysis (Sortable)'!$D$7:$O$144,AF$1,FALSE))</f>
        <v/>
      </c>
      <c r="AG465" s="323" t="str">
        <f>+IF(AF465="","",+VLOOKUP($U465,'Tenant Analysis (Sortable)'!$D$7:$P$144,AG$1,FALSE))</f>
        <v/>
      </c>
    </row>
    <row r="466" spans="1:33" ht="15" customHeight="1">
      <c r="A466" s="245"/>
      <c r="B466" s="244"/>
      <c r="D466" s="181"/>
      <c r="F466" s="356"/>
      <c r="G466" s="356"/>
      <c r="H466" s="357"/>
      <c r="I466" s="211"/>
      <c r="J466" s="401"/>
      <c r="K466" s="401"/>
      <c r="L466" s="401"/>
      <c r="M466" s="401"/>
      <c r="S466" s="216" t="str">
        <f>IFERROR(IF(T466="","",INDEX('Tenant Analysis (Sortable)'!$B$7:$B$144,MATCH('Property Snapshots'!$U466,'Tenant Analysis (Sortable)'!$D$7:$D$144,0))),"CHECK")</f>
        <v/>
      </c>
      <c r="T466" s="215" t="str">
        <f>IFERROR(IF(U466="","",INDEX('Tenant Analysis (Sortable)'!$C$7:$C$144,MATCH('Property Snapshots'!$U466,'Tenant Analysis (Sortable)'!$D$7:$D$144,0))),"CHECK")</f>
        <v/>
      </c>
      <c r="V466" s="323" t="str">
        <f>IF(U466="","",+VLOOKUP($U466,'Tenant Analysis (Sortable)'!$D$7:$O$144,V$1,FALSE))</f>
        <v/>
      </c>
      <c r="W466" s="323" t="str">
        <f>IF(V466="","",+VLOOKUP($U466,'Tenant Analysis (Sortable)'!$D$7:$O$144,W$1,FALSE))</f>
        <v/>
      </c>
      <c r="X466" s="323" t="str">
        <f>IF(W466="","",+VLOOKUP($U466,'Tenant Analysis (Sortable)'!$D$7:$O$144,X$1,FALSE))</f>
        <v/>
      </c>
      <c r="Y466" s="323" t="str">
        <f>IF(X466="","",+VLOOKUP($U466,'Tenant Analysis (Sortable)'!$D$7:$O$144,Y$1,FALSE))</f>
        <v/>
      </c>
      <c r="Z466" s="323"/>
      <c r="AA466" s="324" t="str">
        <f>IF(Y466="","",+VLOOKUP($U466,'Tenant Analysis (Sortable)'!$D$7:$O$144,AA$1,FALSE))</f>
        <v/>
      </c>
      <c r="AB466" s="323" t="str">
        <f>IF(AA466="","",+VLOOKUP($U466,'Tenant Analysis (Sortable)'!$D$7:$O$144,AB$1,FALSE))</f>
        <v/>
      </c>
      <c r="AD466" s="323" t="str">
        <f>IF($AB466="","",+VLOOKUP($U466,'Tenant Analysis (Sortable)'!$D$7:$O$144,AD$1,FALSE))</f>
        <v/>
      </c>
      <c r="AE466" s="323" t="str">
        <f>IF($AB466="","",+VLOOKUP($U466,'Tenant Analysis (Sortable)'!$D$7:$O$144,AE$1,FALSE))</f>
        <v/>
      </c>
      <c r="AF466" s="324" t="str">
        <f>IF(AE466="","",+VLOOKUP($U466,'Tenant Analysis (Sortable)'!$D$7:$O$144,AF$1,FALSE))</f>
        <v/>
      </c>
      <c r="AG466" s="323" t="str">
        <f>+IF(AF466="","",+VLOOKUP($U466,'Tenant Analysis (Sortable)'!$D$7:$P$144,AG$1,FALSE))</f>
        <v/>
      </c>
    </row>
    <row r="467" spans="1:33" ht="25.25" customHeight="1">
      <c r="A467" s="245"/>
      <c r="B467" s="244"/>
      <c r="D467" s="181"/>
      <c r="F467" s="356"/>
      <c r="G467" s="356"/>
      <c r="H467" s="357"/>
      <c r="I467" s="211"/>
      <c r="J467" s="401"/>
      <c r="K467" s="401"/>
      <c r="L467" s="401"/>
      <c r="M467" s="401"/>
      <c r="S467" s="216" t="str">
        <f>IFERROR(IF(T467="","",INDEX('Tenant Analysis (Sortable)'!$B$7:$B$144,MATCH('Property Snapshots'!$U467,'Tenant Analysis (Sortable)'!$D$7:$D$144,0))),"CHECK")</f>
        <v/>
      </c>
      <c r="T467" s="215" t="str">
        <f>IFERROR(IF(U467="","",INDEX('Tenant Analysis (Sortable)'!$C$7:$C$144,MATCH('Property Snapshots'!$U467,'Tenant Analysis (Sortable)'!$D$7:$D$144,0))),"CHECK")</f>
        <v/>
      </c>
      <c r="V467" s="323" t="str">
        <f>IF(U467="","",+VLOOKUP($U467,'Tenant Analysis (Sortable)'!$D$7:$O$144,V$1,FALSE))</f>
        <v/>
      </c>
      <c r="W467" s="323" t="str">
        <f>IF(V467="","",+VLOOKUP($U467,'Tenant Analysis (Sortable)'!$D$7:$O$144,W$1,FALSE))</f>
        <v/>
      </c>
      <c r="X467" s="323" t="str">
        <f>IF(W467="","",+VLOOKUP($U467,'Tenant Analysis (Sortable)'!$D$7:$O$144,X$1,FALSE))</f>
        <v/>
      </c>
      <c r="Y467" s="323" t="str">
        <f>IF(X467="","",+VLOOKUP($U467,'Tenant Analysis (Sortable)'!$D$7:$O$144,Y$1,FALSE))</f>
        <v/>
      </c>
      <c r="Z467" s="323"/>
      <c r="AA467" s="324" t="str">
        <f>IF(Y467="","",+VLOOKUP($U467,'Tenant Analysis (Sortable)'!$D$7:$O$144,AA$1,FALSE))</f>
        <v/>
      </c>
      <c r="AB467" s="323" t="str">
        <f>IF(AA467="","",+VLOOKUP($U467,'Tenant Analysis (Sortable)'!$D$7:$O$144,AB$1,FALSE))</f>
        <v/>
      </c>
      <c r="AD467" s="323" t="str">
        <f>IF($AB467="","",+VLOOKUP($U467,'Tenant Analysis (Sortable)'!$D$7:$O$144,AD$1,FALSE))</f>
        <v/>
      </c>
      <c r="AE467" s="323" t="str">
        <f>IF($AB467="","",+VLOOKUP($U467,'Tenant Analysis (Sortable)'!$D$7:$O$144,AE$1,FALSE))</f>
        <v/>
      </c>
      <c r="AF467" s="324" t="str">
        <f>IF(AE467="","",+VLOOKUP($U467,'Tenant Analysis (Sortable)'!$D$7:$O$144,AF$1,FALSE))</f>
        <v/>
      </c>
      <c r="AG467" s="323" t="str">
        <f>+IF(AF467="","",+VLOOKUP($U467,'Tenant Analysis (Sortable)'!$D$7:$P$144,AG$1,FALSE))</f>
        <v/>
      </c>
    </row>
    <row r="468" spans="1:33">
      <c r="A468" s="245"/>
      <c r="B468" s="244"/>
      <c r="D468" s="181"/>
      <c r="F468" s="356"/>
      <c r="G468" s="356"/>
      <c r="H468" s="357"/>
      <c r="I468" s="211"/>
      <c r="J468" s="401"/>
      <c r="K468" s="401"/>
      <c r="L468" s="401"/>
      <c r="M468" s="401"/>
      <c r="S468" s="216" t="str">
        <f>IFERROR(IF(T468="","",INDEX('Tenant Analysis (Sortable)'!$B$7:$B$144,MATCH('Property Snapshots'!$U468,'Tenant Analysis (Sortable)'!$D$7:$D$144,0))),"CHECK")</f>
        <v/>
      </c>
      <c r="T468" s="215" t="str">
        <f>IFERROR(IF(U468="","",INDEX('Tenant Analysis (Sortable)'!$C$7:$C$144,MATCH('Property Snapshots'!$U468,'Tenant Analysis (Sortable)'!$D$7:$D$144,0))),"CHECK")</f>
        <v/>
      </c>
      <c r="V468" s="323" t="str">
        <f>IF(U468="","",+VLOOKUP($U468,'Tenant Analysis (Sortable)'!$D$7:$O$144,V$1,FALSE))</f>
        <v/>
      </c>
      <c r="W468" s="323" t="str">
        <f>IF(V468="","",+VLOOKUP($U468,'Tenant Analysis (Sortable)'!$D$7:$O$144,W$1,FALSE))</f>
        <v/>
      </c>
      <c r="X468" s="323" t="str">
        <f>IF(W468="","",+VLOOKUP($U468,'Tenant Analysis (Sortable)'!$D$7:$O$144,X$1,FALSE))</f>
        <v/>
      </c>
      <c r="Y468" s="323" t="str">
        <f>IF(X468="","",+VLOOKUP($U468,'Tenant Analysis (Sortable)'!$D$7:$O$144,Y$1,FALSE))</f>
        <v/>
      </c>
      <c r="Z468" s="323"/>
      <c r="AA468" s="324" t="str">
        <f>IF(Y468="","",+VLOOKUP($U468,'Tenant Analysis (Sortable)'!$D$7:$O$144,AA$1,FALSE))</f>
        <v/>
      </c>
      <c r="AB468" s="323" t="str">
        <f>IF(AA468="","",+VLOOKUP($U468,'Tenant Analysis (Sortable)'!$D$7:$O$144,AB$1,FALSE))</f>
        <v/>
      </c>
      <c r="AD468" s="323" t="str">
        <f>IF($AB468="","",+VLOOKUP($U468,'Tenant Analysis (Sortable)'!$D$7:$O$144,AD$1,FALSE))</f>
        <v/>
      </c>
      <c r="AE468" s="323" t="str">
        <f>IF($AB468="","",+VLOOKUP($U468,'Tenant Analysis (Sortable)'!$D$7:$O$144,AE$1,FALSE))</f>
        <v/>
      </c>
      <c r="AF468" s="324" t="str">
        <f>IF(AE468="","",+VLOOKUP($U468,'Tenant Analysis (Sortable)'!$D$7:$O$144,AF$1,FALSE))</f>
        <v/>
      </c>
      <c r="AG468" s="323" t="str">
        <f>+IF(AF468="","",+VLOOKUP($U468,'Tenant Analysis (Sortable)'!$D$7:$P$144,AG$1,FALSE))</f>
        <v/>
      </c>
    </row>
    <row r="469" spans="1:33">
      <c r="A469" s="245"/>
      <c r="B469" s="244"/>
      <c r="D469" s="170"/>
      <c r="F469" s="356"/>
      <c r="G469" s="356"/>
      <c r="H469" s="357"/>
      <c r="I469" s="211"/>
      <c r="J469" s="401"/>
      <c r="K469" s="401"/>
      <c r="L469" s="401"/>
      <c r="M469" s="401"/>
      <c r="S469" s="216" t="str">
        <f>IFERROR(IF(T469="","",INDEX('Tenant Analysis (Sortable)'!$B$7:$B$144,MATCH('Property Snapshots'!$U469,'Tenant Analysis (Sortable)'!$D$7:$D$144,0))),"CHECK")</f>
        <v/>
      </c>
      <c r="T469" s="215" t="str">
        <f>IFERROR(IF(U469="","",INDEX('Tenant Analysis (Sortable)'!$C$7:$C$144,MATCH('Property Snapshots'!$U469,'Tenant Analysis (Sortable)'!$D$7:$D$144,0))),"CHECK")</f>
        <v/>
      </c>
      <c r="V469" s="323" t="str">
        <f>IF(U469="","",+VLOOKUP($U469,'Tenant Analysis (Sortable)'!$D$7:$O$144,V$1,FALSE))</f>
        <v/>
      </c>
      <c r="W469" s="323" t="str">
        <f>IF(V469="","",+VLOOKUP($U469,'Tenant Analysis (Sortable)'!$D$7:$O$144,W$1,FALSE))</f>
        <v/>
      </c>
      <c r="X469" s="323" t="str">
        <f>IF(W469="","",+VLOOKUP($U469,'Tenant Analysis (Sortable)'!$D$7:$O$144,X$1,FALSE))</f>
        <v/>
      </c>
      <c r="Y469" s="323" t="str">
        <f>IF(X469="","",+VLOOKUP($U469,'Tenant Analysis (Sortable)'!$D$7:$O$144,Y$1,FALSE))</f>
        <v/>
      </c>
      <c r="Z469" s="323"/>
      <c r="AA469" s="324" t="str">
        <f>IF(Y469="","",+VLOOKUP($U469,'Tenant Analysis (Sortable)'!$D$7:$O$144,AA$1,FALSE))</f>
        <v/>
      </c>
      <c r="AB469" s="323" t="str">
        <f>IF(AA469="","",+VLOOKUP($U469,'Tenant Analysis (Sortable)'!$D$7:$O$144,AB$1,FALSE))</f>
        <v/>
      </c>
      <c r="AD469" s="323" t="str">
        <f>IF($AB469="","",+VLOOKUP($U469,'Tenant Analysis (Sortable)'!$D$7:$O$144,AD$1,FALSE))</f>
        <v/>
      </c>
      <c r="AE469" s="323" t="str">
        <f>IF($AB469="","",+VLOOKUP($U469,'Tenant Analysis (Sortable)'!$D$7:$O$144,AE$1,FALSE))</f>
        <v/>
      </c>
      <c r="AF469" s="324" t="str">
        <f>IF(AE469="","",+VLOOKUP($U469,'Tenant Analysis (Sortable)'!$D$7:$O$144,AF$1,FALSE))</f>
        <v/>
      </c>
      <c r="AG469" s="323" t="str">
        <f>+IF(AF469="","",+VLOOKUP($U469,'Tenant Analysis (Sortable)'!$D$7:$P$144,AG$1,FALSE))</f>
        <v/>
      </c>
    </row>
    <row r="470" spans="1:33">
      <c r="A470" s="245"/>
      <c r="B470" s="244"/>
      <c r="D470" s="170"/>
      <c r="E470" s="170"/>
      <c r="F470" s="356"/>
      <c r="G470" s="356"/>
      <c r="H470" s="357"/>
      <c r="I470" s="211"/>
      <c r="J470" s="401"/>
      <c r="K470" s="401"/>
      <c r="L470" s="401"/>
      <c r="M470" s="401"/>
      <c r="S470" s="216" t="str">
        <f>IFERROR(IF(T470="","",INDEX('Tenant Analysis (Sortable)'!$B$7:$B$144,MATCH('Property Snapshots'!$U470,'Tenant Analysis (Sortable)'!$D$7:$D$144,0))),"CHECK")</f>
        <v/>
      </c>
      <c r="T470" s="215" t="str">
        <f>IFERROR(IF(U470="","",INDEX('Tenant Analysis (Sortable)'!$C$7:$C$144,MATCH('Property Snapshots'!$U470,'Tenant Analysis (Sortable)'!$D$7:$D$144,0))),"CHECK")</f>
        <v/>
      </c>
      <c r="V470" s="323" t="str">
        <f>IF(U470="","",+VLOOKUP($U470,'Tenant Analysis (Sortable)'!$D$7:$O$144,V$1,FALSE))</f>
        <v/>
      </c>
      <c r="W470" s="323" t="str">
        <f>IF(V470="","",+VLOOKUP($U470,'Tenant Analysis (Sortable)'!$D$7:$O$144,W$1,FALSE))</f>
        <v/>
      </c>
      <c r="X470" s="323" t="str">
        <f>IF(W470="","",+VLOOKUP($U470,'Tenant Analysis (Sortable)'!$D$7:$O$144,X$1,FALSE))</f>
        <v/>
      </c>
      <c r="Y470" s="323" t="str">
        <f>IF(X470="","",+VLOOKUP($U470,'Tenant Analysis (Sortable)'!$D$7:$O$144,Y$1,FALSE))</f>
        <v/>
      </c>
      <c r="Z470" s="323"/>
      <c r="AA470" s="324" t="str">
        <f>IF(Y470="","",+VLOOKUP($U470,'Tenant Analysis (Sortable)'!$D$7:$O$144,AA$1,FALSE))</f>
        <v/>
      </c>
      <c r="AB470" s="323" t="str">
        <f>IF(AA470="","",+VLOOKUP($U470,'Tenant Analysis (Sortable)'!$D$7:$O$144,AB$1,FALSE))</f>
        <v/>
      </c>
      <c r="AD470" s="323" t="str">
        <f>IF($AB470="","",+VLOOKUP($U470,'Tenant Analysis (Sortable)'!$D$7:$O$144,AD$1,FALSE))</f>
        <v/>
      </c>
      <c r="AE470" s="323" t="str">
        <f>IF($AB470="","",+VLOOKUP($U470,'Tenant Analysis (Sortable)'!$D$7:$O$144,AE$1,FALSE))</f>
        <v/>
      </c>
      <c r="AF470" s="324" t="str">
        <f>IF(AE470="","",+VLOOKUP($U470,'Tenant Analysis (Sortable)'!$D$7:$O$144,AF$1,FALSE))</f>
        <v/>
      </c>
      <c r="AG470" s="323" t="str">
        <f>+IF(AF470="","",+VLOOKUP($U470,'Tenant Analysis (Sortable)'!$D$7:$P$144,AG$1,FALSE))</f>
        <v/>
      </c>
    </row>
    <row r="471" spans="1:33" ht="36.75" customHeight="1">
      <c r="A471" s="245"/>
      <c r="B471" s="244"/>
      <c r="D471" s="170"/>
      <c r="E471" s="170"/>
      <c r="F471" s="356"/>
      <c r="G471" s="356"/>
      <c r="H471" s="357"/>
      <c r="I471" s="211"/>
      <c r="J471" s="401"/>
      <c r="K471" s="401"/>
      <c r="L471" s="401"/>
      <c r="M471" s="401"/>
      <c r="S471" s="216" t="str">
        <f>IFERROR(IF(T471="","",INDEX('Tenant Analysis (Sortable)'!$B$7:$B$144,MATCH('Property Snapshots'!$U471,'Tenant Analysis (Sortable)'!$D$7:$D$144,0))),"CHECK")</f>
        <v/>
      </c>
      <c r="T471" s="215" t="str">
        <f>IFERROR(IF(U471="","",INDEX('Tenant Analysis (Sortable)'!$C$7:$C$144,MATCH('Property Snapshots'!$U471,'Tenant Analysis (Sortable)'!$D$7:$D$144,0))),"CHECK")</f>
        <v/>
      </c>
      <c r="V471" s="323" t="str">
        <f>IF(U471="","",+VLOOKUP($U471,'Tenant Analysis (Sortable)'!$D$7:$O$144,V$1,FALSE))</f>
        <v/>
      </c>
      <c r="W471" s="323" t="str">
        <f>IF(V471="","",+VLOOKUP($U471,'Tenant Analysis (Sortable)'!$D$7:$O$144,W$1,FALSE))</f>
        <v/>
      </c>
      <c r="X471" s="323" t="str">
        <f>IF(W471="","",+VLOOKUP($U471,'Tenant Analysis (Sortable)'!$D$7:$O$144,X$1,FALSE))</f>
        <v/>
      </c>
      <c r="Y471" s="323" t="str">
        <f>IF(X471="","",+VLOOKUP($U471,'Tenant Analysis (Sortable)'!$D$7:$O$144,Y$1,FALSE))</f>
        <v/>
      </c>
      <c r="Z471" s="323"/>
      <c r="AA471" s="324" t="str">
        <f>IF(Y471="","",+VLOOKUP($U471,'Tenant Analysis (Sortable)'!$D$7:$O$144,AA$1,FALSE))</f>
        <v/>
      </c>
      <c r="AB471" s="323" t="str">
        <f>IF(AA471="","",+VLOOKUP($U471,'Tenant Analysis (Sortable)'!$D$7:$O$144,AB$1,FALSE))</f>
        <v/>
      </c>
      <c r="AD471" s="323" t="str">
        <f>IF($AB471="","",+VLOOKUP($U471,'Tenant Analysis (Sortable)'!$D$7:$O$144,AD$1,FALSE))</f>
        <v/>
      </c>
      <c r="AE471" s="323" t="str">
        <f>IF($AB471="","",+VLOOKUP($U471,'Tenant Analysis (Sortable)'!$D$7:$O$144,AE$1,FALSE))</f>
        <v/>
      </c>
      <c r="AF471" s="324" t="str">
        <f>IF(AE471="","",+VLOOKUP($U471,'Tenant Analysis (Sortable)'!$D$7:$O$144,AF$1,FALSE))</f>
        <v/>
      </c>
      <c r="AG471" s="323" t="str">
        <f>+IF(AF471="","",+VLOOKUP($U471,'Tenant Analysis (Sortable)'!$D$7:$P$144,AG$1,FALSE))</f>
        <v/>
      </c>
    </row>
    <row r="472" spans="1:33">
      <c r="A472" s="245"/>
      <c r="B472" s="244"/>
      <c r="C472" s="208"/>
      <c r="D472" s="344" t="str">
        <f>"Top 3 tenants w/significant changes ("&amp;TEXT($AD$5,"")&amp;TEXT($AD$3," yyyy")&amp; " vs. "&amp;TEXT($AE$5,"")&amp;TEXT($AE$3," yyyy)")</f>
        <v>Top 3 tenants w/significant changes (Q1 2020 vs. Q1 2021)</v>
      </c>
      <c r="E472" s="227"/>
      <c r="F472" s="350"/>
      <c r="G472" s="350"/>
      <c r="H472" s="351"/>
      <c r="I472" s="227"/>
      <c r="J472" s="227"/>
      <c r="K472" s="227"/>
      <c r="L472" s="319"/>
      <c r="M472" s="319"/>
      <c r="N472" s="170"/>
      <c r="O472" s="170"/>
      <c r="P472" s="170"/>
      <c r="Q472" s="170"/>
      <c r="R472" s="213"/>
      <c r="S472" s="216" t="str">
        <f>IFERROR(IF(T472="","",INDEX('Tenant Analysis (Sortable)'!$B$7:$B$144,MATCH('Property Snapshots'!$U472,'Tenant Analysis (Sortable)'!$D$7:$D$144,0))),"CHECK")</f>
        <v/>
      </c>
      <c r="T472" s="215" t="str">
        <f>IFERROR(IF(U472="","",INDEX('Tenant Analysis (Sortable)'!$C$7:$C$144,MATCH('Property Snapshots'!$U472,'Tenant Analysis (Sortable)'!$D$7:$D$144,0))),"CHECK")</f>
        <v/>
      </c>
      <c r="V472" s="323" t="str">
        <f>IF(U472="","",+VLOOKUP($U472,'Tenant Analysis (Sortable)'!$D$7:$O$144,V$1,FALSE))</f>
        <v/>
      </c>
      <c r="W472" s="323" t="str">
        <f>IF(V472="","",+VLOOKUP($U472,'Tenant Analysis (Sortable)'!$D$7:$O$144,W$1,FALSE))</f>
        <v/>
      </c>
      <c r="X472" s="323" t="str">
        <f>IF(W472="","",+VLOOKUP($U472,'Tenant Analysis (Sortable)'!$D$7:$O$144,X$1,FALSE))</f>
        <v/>
      </c>
      <c r="Y472" s="323" t="str">
        <f>IF(X472="","",+VLOOKUP($U472,'Tenant Analysis (Sortable)'!$D$7:$O$144,Y$1,FALSE))</f>
        <v/>
      </c>
      <c r="Z472" s="323" t="str">
        <f>IF(Y472="","",+VLOOKUP($U472,'Tenant Analysis (Sortable)'!$D$7:$O$144,Z$1,FALSE))</f>
        <v/>
      </c>
      <c r="AA472" s="324" t="str">
        <f>IF(Y472="","",+VLOOKUP($U472,'Tenant Analysis (Sortable)'!$D$7:$O$144,AA$1,FALSE))</f>
        <v/>
      </c>
      <c r="AB472" s="323" t="str">
        <f>IF(AA472="","",+VLOOKUP($U472,'Tenant Analysis (Sortable)'!$D$7:$O$144,AB$1,FALSE))</f>
        <v/>
      </c>
      <c r="AC472" s="342"/>
      <c r="AD472" s="323" t="str">
        <f>IF($AB472="","",+VLOOKUP($U472,'Tenant Analysis (Sortable)'!$D$7:$O$144,AD$1,FALSE))</f>
        <v/>
      </c>
      <c r="AE472" s="323" t="str">
        <f>IF($AB472="","",+VLOOKUP($U472,'Tenant Analysis (Sortable)'!$D$7:$O$144,AE$1,FALSE))</f>
        <v/>
      </c>
      <c r="AF472" s="324" t="str">
        <f>IF(AE472="","",+VLOOKUP($U472,'Tenant Analysis (Sortable)'!$D$7:$O$144,AF$1,FALSE))</f>
        <v/>
      </c>
      <c r="AG472" s="323" t="str">
        <f>+IF(AF472="","",+VLOOKUP($U472,'Tenant Analysis (Sortable)'!$D$7:$P$144,AG$1,FALSE))</f>
        <v/>
      </c>
    </row>
    <row r="473" spans="1:33">
      <c r="A473" s="245"/>
      <c r="B473" s="244"/>
      <c r="D473" s="320"/>
      <c r="E473" s="317"/>
      <c r="F473" s="365">
        <f>+$AD$3</f>
        <v>43921</v>
      </c>
      <c r="G473" s="365">
        <f>+$AE$3</f>
        <v>44286</v>
      </c>
      <c r="H473" s="320"/>
      <c r="I473" s="317"/>
      <c r="J473" s="317"/>
      <c r="K473" s="317"/>
      <c r="L473" s="317"/>
      <c r="M473" s="317"/>
      <c r="N473" s="170"/>
      <c r="O473" s="170"/>
      <c r="P473" s="170"/>
      <c r="Q473" s="170"/>
      <c r="R473" s="213"/>
      <c r="S473" s="216" t="str">
        <f>IFERROR(IF(T473="","",INDEX('Tenant Analysis (Sortable)'!$B$7:$B$144,MATCH('Property Snapshots'!$U473,'Tenant Analysis (Sortable)'!$D$7:$D$144,0))),"CHECK")</f>
        <v/>
      </c>
      <c r="T473" s="215" t="str">
        <f>IFERROR(IF(U473="","",INDEX('Tenant Analysis (Sortable)'!$C$7:$C$144,MATCH('Property Snapshots'!$U473,'Tenant Analysis (Sortable)'!$D$7:$D$144,0))),"CHECK")</f>
        <v/>
      </c>
      <c r="V473" s="323" t="str">
        <f>IF(U473="","",+VLOOKUP($U473,'Tenant Analysis (Sortable)'!$D$7:$O$144,V$1,FALSE))</f>
        <v/>
      </c>
      <c r="W473" s="323" t="str">
        <f>IF(V473="","",+VLOOKUP($U473,'Tenant Analysis (Sortable)'!$D$7:$O$144,W$1,FALSE))</f>
        <v/>
      </c>
      <c r="X473" s="323" t="str">
        <f>IF(W473="","",+VLOOKUP($U473,'Tenant Analysis (Sortable)'!$D$7:$O$144,X$1,FALSE))</f>
        <v/>
      </c>
      <c r="Y473" s="323" t="str">
        <f>IF(X473="","",+VLOOKUP($U473,'Tenant Analysis (Sortable)'!$D$7:$O$144,Y$1,FALSE))</f>
        <v/>
      </c>
      <c r="Z473" s="323" t="str">
        <f>IF(Y473="","",+VLOOKUP($U473,'Tenant Analysis (Sortable)'!$D$7:$O$144,Z$1,FALSE))</f>
        <v/>
      </c>
      <c r="AA473" s="324" t="str">
        <f>IF(Y473="","",+VLOOKUP($U473,'Tenant Analysis (Sortable)'!$D$7:$O$144,AA$1,FALSE))</f>
        <v/>
      </c>
      <c r="AB473" s="323" t="str">
        <f>IF(AA473="","",+VLOOKUP($U473,'Tenant Analysis (Sortable)'!$D$7:$O$144,AB$1,FALSE))</f>
        <v/>
      </c>
      <c r="AC473" s="342"/>
      <c r="AD473" s="323" t="str">
        <f>IF($AB473="","",+VLOOKUP($U473,'Tenant Analysis (Sortable)'!$D$7:$O$144,AD$1,FALSE))</f>
        <v/>
      </c>
      <c r="AE473" s="323" t="str">
        <f>IF($AB473="","",+VLOOKUP($U473,'Tenant Analysis (Sortable)'!$D$7:$O$144,AE$1,FALSE))</f>
        <v/>
      </c>
      <c r="AF473" s="324" t="str">
        <f>IF(AE473="","",+VLOOKUP($U473,'Tenant Analysis (Sortable)'!$D$7:$O$144,AF$1,FALSE))</f>
        <v/>
      </c>
      <c r="AG473" s="323" t="str">
        <f>+IF(AF473="","",+VLOOKUP($U473,'Tenant Analysis (Sortable)'!$D$7:$P$144,AG$1,FALSE))</f>
        <v/>
      </c>
    </row>
    <row r="474" spans="1:33">
      <c r="A474" s="245"/>
      <c r="B474" s="244"/>
      <c r="D474" s="317"/>
      <c r="E474" s="317"/>
      <c r="F474" s="366">
        <f>+F460</f>
        <v>2020</v>
      </c>
      <c r="G474" s="366">
        <f>+G460</f>
        <v>2021</v>
      </c>
      <c r="H474" s="320" t="s">
        <v>785</v>
      </c>
      <c r="I474" s="317"/>
      <c r="J474" s="317"/>
      <c r="K474" s="317"/>
      <c r="L474" s="317"/>
      <c r="M474" s="317"/>
      <c r="N474" s="170"/>
      <c r="O474" s="170"/>
      <c r="P474" s="170"/>
      <c r="Q474" s="170"/>
      <c r="R474" s="213"/>
      <c r="S474" s="216" t="str">
        <f>IFERROR(IF(T474="","",INDEX('Tenant Analysis (Sortable)'!$B$7:$B$144,MATCH('Property Snapshots'!$U474,'Tenant Analysis (Sortable)'!$D$7:$D$144,0))),"CHECK")</f>
        <v/>
      </c>
      <c r="T474" s="215" t="str">
        <f>IFERROR(IF(U474="","",INDEX('Tenant Analysis (Sortable)'!$C$7:$C$144,MATCH('Property Snapshots'!$U474,'Tenant Analysis (Sortable)'!$D$7:$D$144,0))),"CHECK")</f>
        <v/>
      </c>
      <c r="V474" s="323" t="str">
        <f>IF(U474="","",+VLOOKUP($U474,'Tenant Analysis (Sortable)'!$D$7:$O$144,V$1,FALSE))</f>
        <v/>
      </c>
      <c r="W474" s="323" t="str">
        <f>IF(V474="","",+VLOOKUP($U474,'Tenant Analysis (Sortable)'!$D$7:$O$144,W$1,FALSE))</f>
        <v/>
      </c>
      <c r="X474" s="323" t="str">
        <f>IF(W474="","",+VLOOKUP($U474,'Tenant Analysis (Sortable)'!$D$7:$O$144,X$1,FALSE))</f>
        <v/>
      </c>
      <c r="Y474" s="323" t="str">
        <f>IF(X474="","",+VLOOKUP($U474,'Tenant Analysis (Sortable)'!$D$7:$O$144,Y$1,FALSE))</f>
        <v/>
      </c>
      <c r="Z474" s="323" t="str">
        <f>IF(Y474="","",+VLOOKUP($U474,'Tenant Analysis (Sortable)'!$D$7:$O$144,Z$1,FALSE))</f>
        <v/>
      </c>
      <c r="AA474" s="324" t="str">
        <f>IF(Y474="","",+VLOOKUP($U474,'Tenant Analysis (Sortable)'!$D$7:$O$144,AA$1,FALSE))</f>
        <v/>
      </c>
      <c r="AB474" s="323" t="str">
        <f>IF(AA474="","",+VLOOKUP($U474,'Tenant Analysis (Sortable)'!$D$7:$O$144,AB$1,FALSE))</f>
        <v/>
      </c>
      <c r="AC474" s="342"/>
      <c r="AD474" s="323" t="str">
        <f>IF($AB474="","",+VLOOKUP($U474,'Tenant Analysis (Sortable)'!$D$7:$O$144,AD$1,FALSE))</f>
        <v/>
      </c>
      <c r="AE474" s="323" t="str">
        <f>IF($AB474="","",+VLOOKUP($U474,'Tenant Analysis (Sortable)'!$D$7:$O$144,AE$1,FALSE))</f>
        <v/>
      </c>
      <c r="AF474" s="324" t="str">
        <f>IF(AE474="","",+VLOOKUP($U474,'Tenant Analysis (Sortable)'!$D$7:$O$144,AF$1,FALSE))</f>
        <v/>
      </c>
      <c r="AG474" s="323" t="str">
        <f>+IF(AF474="","",+VLOOKUP($U474,'Tenant Analysis (Sortable)'!$D$7:$P$144,AG$1,FALSE))</f>
        <v/>
      </c>
    </row>
    <row r="475" spans="1:33">
      <c r="A475" s="245"/>
      <c r="B475" s="244"/>
      <c r="D475" s="200"/>
      <c r="E475" s="200"/>
      <c r="F475" s="367" t="str">
        <f>+F461</f>
        <v>Q1</v>
      </c>
      <c r="G475" s="367" t="str">
        <f>+G461</f>
        <v>Q1</v>
      </c>
      <c r="H475" s="368"/>
      <c r="I475" s="200"/>
      <c r="J475" s="200"/>
      <c r="K475" s="317"/>
      <c r="L475" s="317"/>
      <c r="M475" s="317"/>
      <c r="N475" s="170"/>
      <c r="O475" s="170"/>
      <c r="P475" s="170"/>
      <c r="Q475" s="170"/>
      <c r="R475" s="213"/>
      <c r="S475" s="216" t="str">
        <f>IFERROR(IF(T475="","",INDEX('Tenant Analysis (Sortable)'!$B$7:$B$144,MATCH('Property Snapshots'!$U475,'Tenant Analysis (Sortable)'!$D$7:$D$144,0))),"CHECK")</f>
        <v/>
      </c>
      <c r="T475" s="215" t="str">
        <f>IFERROR(IF(U475="","",INDEX('Tenant Analysis (Sortable)'!$C$7:$C$144,MATCH('Property Snapshots'!$U475,'Tenant Analysis (Sortable)'!$D$7:$D$144,0))),"CHECK")</f>
        <v/>
      </c>
      <c r="V475" s="323" t="str">
        <f>IF(U475="","",+VLOOKUP($U475,'Tenant Analysis (Sortable)'!$D$7:$O$144,V$1,FALSE))</f>
        <v/>
      </c>
      <c r="W475" s="323" t="str">
        <f>IF(V475="","",+VLOOKUP($U475,'Tenant Analysis (Sortable)'!$D$7:$O$144,W$1,FALSE))</f>
        <v/>
      </c>
      <c r="X475" s="323" t="str">
        <f>IF(W475="","",+VLOOKUP($U475,'Tenant Analysis (Sortable)'!$D$7:$O$144,X$1,FALSE))</f>
        <v/>
      </c>
      <c r="Y475" s="323" t="str">
        <f>IF(X475="","",+VLOOKUP($U475,'Tenant Analysis (Sortable)'!$D$7:$O$144,Y$1,FALSE))</f>
        <v/>
      </c>
      <c r="Z475" s="323" t="str">
        <f>IF(Y475="","",+VLOOKUP($U475,'Tenant Analysis (Sortable)'!$D$7:$O$144,Z$1,FALSE))</f>
        <v/>
      </c>
      <c r="AA475" s="324" t="str">
        <f>IF(Y475="","",+VLOOKUP($U475,'Tenant Analysis (Sortable)'!$D$7:$O$144,AA$1,FALSE))</f>
        <v/>
      </c>
      <c r="AB475" s="323" t="str">
        <f>IF(AA475="","",+VLOOKUP($U475,'Tenant Analysis (Sortable)'!$D$7:$O$144,AB$1,FALSE))</f>
        <v/>
      </c>
      <c r="AC475" s="342"/>
      <c r="AD475" s="323" t="str">
        <f>IF($AB475="","",+VLOOKUP($U475,'Tenant Analysis (Sortable)'!$D$7:$O$144,AD$1,FALSE))</f>
        <v/>
      </c>
      <c r="AE475" s="323" t="str">
        <f>IF($AB475="","",+VLOOKUP($U475,'Tenant Analysis (Sortable)'!$D$7:$O$144,AE$1,FALSE))</f>
        <v/>
      </c>
      <c r="AF475" s="324" t="str">
        <f>IF(AE475="","",+VLOOKUP($U475,'Tenant Analysis (Sortable)'!$D$7:$O$144,AF$1,FALSE))</f>
        <v/>
      </c>
      <c r="AG475" s="323" t="str">
        <f>+IF(AF475="","",+VLOOKUP($U475,'Tenant Analysis (Sortable)'!$D$7:$P$144,AG$1,FALSE))</f>
        <v/>
      </c>
    </row>
    <row r="476" spans="1:33">
      <c r="A476" s="245" t="str">
        <f>+E455</f>
        <v>STAR CENTER</v>
      </c>
      <c r="B476" s="244">
        <v>1</v>
      </c>
      <c r="D476" s="171" t="str" cm="1">
        <f t="array" ref="D476">+IFERROR(INDEX($U$7:$U$486,MATCH($A476&amp;$B476,$S$7:$S$486&amp;$AG$7:$AG$486,0)),"")</f>
        <v>Hyun Soo Park dba DduriBa (t0108073)</v>
      </c>
      <c r="F476" s="369">
        <f t="shared" ref="F476:G478" si="98">+IFERROR(IF($D476="","",INDEX($S$3:$AG$486,MATCH($D476,$U$3:$U$486,0),MATCH(F$25,$S$3:$AG$3,0))),"CHECK")</f>
        <v>39000</v>
      </c>
      <c r="G476" s="369">
        <f t="shared" si="98"/>
        <v>5850</v>
      </c>
      <c r="H476" s="380">
        <f>IFERROR(IF(G476=0,0,(G476-F476)/F476),"")</f>
        <v>-0.85</v>
      </c>
      <c r="I476" s="211"/>
      <c r="J476" s="400"/>
      <c r="K476" s="401"/>
      <c r="L476" s="401"/>
      <c r="M476" s="401"/>
      <c r="N476" s="170"/>
      <c r="O476" s="170"/>
      <c r="P476" s="170"/>
      <c r="Q476" s="170"/>
      <c r="R476" s="213"/>
      <c r="S476" s="216" t="str">
        <f>IFERROR(IF(T476="","",INDEX('Tenant Analysis (Sortable)'!$B$7:$B$144,MATCH('Property Snapshots'!$U476,'Tenant Analysis (Sortable)'!$D$7:$D$144,0))),"CHECK")</f>
        <v/>
      </c>
      <c r="T476" s="215" t="str">
        <f>IFERROR(IF(U476="","",INDEX('Tenant Analysis (Sortable)'!$C$7:$C$144,MATCH('Property Snapshots'!$U476,'Tenant Analysis (Sortable)'!$D$7:$D$144,0))),"CHECK")</f>
        <v/>
      </c>
      <c r="V476" s="323" t="str">
        <f>IF(U476="","",+VLOOKUP($U476,'Tenant Analysis (Sortable)'!$D$7:$O$144,V$1,FALSE))</f>
        <v/>
      </c>
      <c r="W476" s="323" t="str">
        <f>IF(V476="","",+VLOOKUP($U476,'Tenant Analysis (Sortable)'!$D$7:$O$144,W$1,FALSE))</f>
        <v/>
      </c>
      <c r="X476" s="323" t="str">
        <f>IF(W476="","",+VLOOKUP($U476,'Tenant Analysis (Sortable)'!$D$7:$O$144,X$1,FALSE))</f>
        <v/>
      </c>
      <c r="Y476" s="323" t="str">
        <f>IF(X476="","",+VLOOKUP($U476,'Tenant Analysis (Sortable)'!$D$7:$O$144,Y$1,FALSE))</f>
        <v/>
      </c>
      <c r="Z476" s="323" t="str">
        <f>IF(Y476="","",+VLOOKUP($U476,'Tenant Analysis (Sortable)'!$D$7:$O$144,Z$1,FALSE))</f>
        <v/>
      </c>
      <c r="AA476" s="324" t="str">
        <f>IF(Y476="","",+VLOOKUP($U476,'Tenant Analysis (Sortable)'!$D$7:$O$144,AA$1,FALSE))</f>
        <v/>
      </c>
      <c r="AB476" s="323" t="str">
        <f>IF(AA476="","",+VLOOKUP($U476,'Tenant Analysis (Sortable)'!$D$7:$O$144,AB$1,FALSE))</f>
        <v/>
      </c>
      <c r="AC476" s="342"/>
      <c r="AD476" s="323" t="str">
        <f>IF($AB476="","",+VLOOKUP($U476,'Tenant Analysis (Sortable)'!$D$7:$O$144,AD$1,FALSE))</f>
        <v/>
      </c>
      <c r="AE476" s="323" t="str">
        <f>IF($AB476="","",+VLOOKUP($U476,'Tenant Analysis (Sortable)'!$D$7:$O$144,AE$1,FALSE))</f>
        <v/>
      </c>
      <c r="AF476" s="324" t="str">
        <f>IF(AE476="","",+VLOOKUP($U476,'Tenant Analysis (Sortable)'!$D$7:$O$144,AF$1,FALSE))</f>
        <v/>
      </c>
      <c r="AG476" s="323" t="str">
        <f>+IF(AF476="","",+VLOOKUP($U476,'Tenant Analysis (Sortable)'!$D$7:$P$144,AG$1,FALSE))</f>
        <v/>
      </c>
    </row>
    <row r="477" spans="1:33">
      <c r="A477" s="245" t="str">
        <f>+A476</f>
        <v>STAR CENTER</v>
      </c>
      <c r="B477" s="244">
        <v>2</v>
      </c>
      <c r="D477" s="171" t="str">
        <f t="array" ref="D477">+IFERROR(INDEX($U$7:$U$486,MATCH($A477&amp;$B477,$S$7:$S$486&amp;$AG$7:$AG$486,0)),"")</f>
        <v>Toby Lam and Bich Nguyen dba Color and Craft (smlhair)</v>
      </c>
      <c r="F477" s="369">
        <f t="shared" si="98"/>
        <v>15266</v>
      </c>
      <c r="G477" s="369">
        <f t="shared" si="98"/>
        <v>6876</v>
      </c>
      <c r="H477" s="380">
        <f t="shared" ref="H477:H478" si="99">IFERROR(IF(G477=0,0,(G477-F477)/F477),"")</f>
        <v>-0.54958731822350326</v>
      </c>
      <c r="I477" s="211"/>
      <c r="J477" s="399"/>
      <c r="K477" s="399"/>
      <c r="L477" s="399"/>
      <c r="M477" s="399"/>
      <c r="N477" s="170"/>
      <c r="O477" s="170"/>
      <c r="P477" s="170"/>
      <c r="Q477" s="170"/>
      <c r="R477" s="213"/>
      <c r="S477" s="216" t="str">
        <f>IFERROR(IF(T477="","",INDEX('Tenant Analysis (Sortable)'!$B$7:$B$144,MATCH('Property Snapshots'!$U477,'Tenant Analysis (Sortable)'!$D$7:$D$144,0))),"CHECK")</f>
        <v/>
      </c>
      <c r="T477" s="215" t="str">
        <f>IFERROR(IF(U477="","",INDEX('Tenant Analysis (Sortable)'!$C$7:$C$144,MATCH('Property Snapshots'!$U477,'Tenant Analysis (Sortable)'!$D$7:$D$144,0))),"CHECK")</f>
        <v/>
      </c>
      <c r="V477" s="323" t="str">
        <f>IF(U477="","",+VLOOKUP($U477,'Tenant Analysis (Sortable)'!$D$7:$O$144,V$1,FALSE))</f>
        <v/>
      </c>
      <c r="W477" s="323" t="str">
        <f>IF(V477="","",+VLOOKUP($U477,'Tenant Analysis (Sortable)'!$D$7:$O$144,W$1,FALSE))</f>
        <v/>
      </c>
      <c r="X477" s="323" t="str">
        <f>IF(W477="","",+VLOOKUP($U477,'Tenant Analysis (Sortable)'!$D$7:$O$144,X$1,FALSE))</f>
        <v/>
      </c>
      <c r="Y477" s="323" t="str">
        <f>IF(X477="","",+VLOOKUP($U477,'Tenant Analysis (Sortable)'!$D$7:$O$144,Y$1,FALSE))</f>
        <v/>
      </c>
      <c r="Z477" s="323" t="str">
        <f>IF(Y477="","",+VLOOKUP($U477,'Tenant Analysis (Sortable)'!$D$7:$O$144,Z$1,FALSE))</f>
        <v/>
      </c>
      <c r="AA477" s="324" t="str">
        <f>IF(Y477="","",+VLOOKUP($U477,'Tenant Analysis (Sortable)'!$D$7:$O$144,AA$1,FALSE))</f>
        <v/>
      </c>
      <c r="AB477" s="323" t="str">
        <f>IF(AA477="","",+VLOOKUP($U477,'Tenant Analysis (Sortable)'!$D$7:$O$144,AB$1,FALSE))</f>
        <v/>
      </c>
      <c r="AC477" s="342"/>
      <c r="AD477" s="323" t="str">
        <f>IF($AB477="","",+VLOOKUP($U477,'Tenant Analysis (Sortable)'!$D$7:$O$144,AD$1,FALSE))</f>
        <v/>
      </c>
      <c r="AE477" s="323" t="str">
        <f>IF($AB477="","",+VLOOKUP($U477,'Tenant Analysis (Sortable)'!$D$7:$O$144,AE$1,FALSE))</f>
        <v/>
      </c>
      <c r="AF477" s="324" t="str">
        <f>IF(AE477="","",+VLOOKUP($U477,'Tenant Analysis (Sortable)'!$D$7:$O$144,AF$1,FALSE))</f>
        <v/>
      </c>
      <c r="AG477" s="323" t="str">
        <f>+IF(AF477="","",+VLOOKUP($U477,'Tenant Analysis (Sortable)'!$D$7:$P$144,AG$1,FALSE))</f>
        <v/>
      </c>
    </row>
    <row r="478" spans="1:33">
      <c r="A478" s="245" t="str">
        <f>+A477</f>
        <v>STAR CENTER</v>
      </c>
      <c r="B478" s="244">
        <v>3</v>
      </c>
      <c r="D478" s="171" t="str">
        <f t="array" ref="D478">+IFERROR(INDEX($U$7:$U$486,MATCH($A478&amp;$B478,$S$7:$S$486&amp;$AG$7:$AG$486,0)),"")</f>
        <v>Heesun Cha and Yong Cheol Chi dba Grandma Tofu and BBQ (t0108072)</v>
      </c>
      <c r="F478" s="369">
        <f t="shared" si="98"/>
        <v>283500</v>
      </c>
      <c r="G478" s="369">
        <f t="shared" si="98"/>
        <v>178681</v>
      </c>
      <c r="H478" s="380">
        <f t="shared" si="99"/>
        <v>-0.36973192239858904</v>
      </c>
      <c r="I478" s="211"/>
      <c r="J478" s="399"/>
      <c r="K478" s="399"/>
      <c r="L478" s="399"/>
      <c r="M478" s="399"/>
      <c r="N478" s="170"/>
      <c r="O478" s="170"/>
      <c r="P478" s="170"/>
      <c r="Q478" s="170"/>
      <c r="R478" s="213"/>
      <c r="S478" s="216" t="str">
        <f>IFERROR(IF(T478="","",INDEX('Tenant Analysis (Sortable)'!$B$7:$B$144,MATCH('Property Snapshots'!$U478,'Tenant Analysis (Sortable)'!$D$7:$D$144,0))),"CHECK")</f>
        <v/>
      </c>
      <c r="T478" s="215" t="str">
        <f>IFERROR(IF(U478="","",INDEX('Tenant Analysis (Sortable)'!$C$7:$C$144,MATCH('Property Snapshots'!$U478,'Tenant Analysis (Sortable)'!$D$7:$D$144,0))),"CHECK")</f>
        <v/>
      </c>
      <c r="V478" s="323" t="str">
        <f>IF(U478="","",+VLOOKUP($U478,'Tenant Analysis (Sortable)'!$D$7:$O$144,V$1,FALSE))</f>
        <v/>
      </c>
      <c r="W478" s="323" t="str">
        <f>IF(V478="","",+VLOOKUP($U478,'Tenant Analysis (Sortable)'!$D$7:$O$144,W$1,FALSE))</f>
        <v/>
      </c>
      <c r="X478" s="323" t="str">
        <f>IF(W478="","",+VLOOKUP($U478,'Tenant Analysis (Sortable)'!$D$7:$O$144,X$1,FALSE))</f>
        <v/>
      </c>
      <c r="Y478" s="323" t="str">
        <f>IF(X478="","",+VLOOKUP($U478,'Tenant Analysis (Sortable)'!$D$7:$O$144,Y$1,FALSE))</f>
        <v/>
      </c>
      <c r="Z478" s="323" t="str">
        <f>IF(Y478="","",+VLOOKUP($U478,'Tenant Analysis (Sortable)'!$D$7:$O$144,Z$1,FALSE))</f>
        <v/>
      </c>
      <c r="AA478" s="324" t="str">
        <f>IF(Y478="","",+VLOOKUP($U478,'Tenant Analysis (Sortable)'!$D$7:$O$144,AA$1,FALSE))</f>
        <v/>
      </c>
      <c r="AB478" s="323" t="str">
        <f>IF(AA478="","",+VLOOKUP($U478,'Tenant Analysis (Sortable)'!$D$7:$O$144,AB$1,FALSE))</f>
        <v/>
      </c>
      <c r="AC478" s="342"/>
      <c r="AD478" s="323" t="str">
        <f>IF($AB478="","",+VLOOKUP($U478,'Tenant Analysis (Sortable)'!$D$7:$O$144,AD$1,FALSE))</f>
        <v/>
      </c>
      <c r="AE478" s="323" t="str">
        <f>IF($AB478="","",+VLOOKUP($U478,'Tenant Analysis (Sortable)'!$D$7:$O$144,AE$1,FALSE))</f>
        <v/>
      </c>
      <c r="AF478" s="324" t="str">
        <f>IF(AE478="","",+VLOOKUP($U478,'Tenant Analysis (Sortable)'!$D$7:$O$144,AF$1,FALSE))</f>
        <v/>
      </c>
      <c r="AG478" s="323" t="str">
        <f>+IF(AF478="","",+VLOOKUP($U478,'Tenant Analysis (Sortable)'!$D$7:$P$144,AG$1,FALSE))</f>
        <v/>
      </c>
    </row>
    <row r="479" spans="1:33">
      <c r="A479" s="245"/>
      <c r="B479" s="244"/>
      <c r="C479" s="208"/>
      <c r="D479" s="345" t="str">
        <f>"Top 3 tenants w/significant changes YoY ("&amp;F480&amp;" / "&amp;G480&amp;")"</f>
        <v>Top 3 tenants w/significant changes YoY (2019 / 2020)</v>
      </c>
      <c r="E479" s="227"/>
      <c r="F479" s="350"/>
      <c r="G479" s="350"/>
      <c r="H479" s="351"/>
      <c r="I479" s="227"/>
      <c r="J479" s="227"/>
      <c r="K479" s="227"/>
      <c r="L479" s="201"/>
      <c r="M479" s="201"/>
      <c r="S479" s="216" t="str">
        <f>IFERROR(IF(T479="","",INDEX('Tenant Analysis (Sortable)'!$B$7:$B$144,MATCH('Property Snapshots'!$U479,'Tenant Analysis (Sortable)'!$D$7:$D$144,0))),"CHECK")</f>
        <v/>
      </c>
      <c r="T479" s="215" t="str">
        <f>IFERROR(IF(U479="","",INDEX('Tenant Analysis (Sortable)'!$C$7:$C$144,MATCH('Property Snapshots'!$U479,'Tenant Analysis (Sortable)'!$D$7:$D$144,0))),"CHECK")</f>
        <v/>
      </c>
      <c r="V479" s="323" t="str">
        <f>IF(U479="","",+VLOOKUP($U479,'Tenant Analysis (Sortable)'!$D$7:$O$144,V$1,FALSE))</f>
        <v/>
      </c>
      <c r="W479" s="323" t="str">
        <f>IF(V479="","",+VLOOKUP($U479,'Tenant Analysis (Sortable)'!$D$7:$O$144,W$1,FALSE))</f>
        <v/>
      </c>
      <c r="X479" s="323" t="str">
        <f>IF(W479="","",+VLOOKUP($U479,'Tenant Analysis (Sortable)'!$D$7:$O$144,X$1,FALSE))</f>
        <v/>
      </c>
      <c r="Y479" s="323" t="str">
        <f>IF(X479="","",+VLOOKUP($U479,'Tenant Analysis (Sortable)'!$D$7:$O$144,Y$1,FALSE))</f>
        <v/>
      </c>
      <c r="Z479" s="323"/>
      <c r="AA479" s="324" t="str">
        <f>IF(Y479="","",+VLOOKUP($U479,'Tenant Analysis (Sortable)'!$D$7:$O$144,AA$1,FALSE))</f>
        <v/>
      </c>
      <c r="AB479" s="323" t="str">
        <f>IF(AA479="","",+VLOOKUP($U479,'Tenant Analysis (Sortable)'!$D$7:$O$144,AB$1,FALSE))</f>
        <v/>
      </c>
      <c r="AD479" s="323" t="str">
        <f>IF($AB479="","",+VLOOKUP($U479,'Tenant Analysis (Sortable)'!$D$7:$O$144,AD$1,FALSE))</f>
        <v/>
      </c>
      <c r="AE479" s="323" t="str">
        <f>IF($AB479="","",+VLOOKUP($U479,'Tenant Analysis (Sortable)'!$D$7:$O$144,AE$1,FALSE))</f>
        <v/>
      </c>
      <c r="AF479" s="324" t="str">
        <f>IF(AE479="","",+VLOOKUP($U479,'Tenant Analysis (Sortable)'!$D$7:$O$144,AF$1,FALSE))</f>
        <v/>
      </c>
      <c r="AG479" s="323" t="str">
        <f>+IF(AF479="","",+VLOOKUP($U479,'Tenant Analysis (Sortable)'!$D$7:$P$144,AG$1,FALSE))</f>
        <v/>
      </c>
    </row>
    <row r="480" spans="1:33">
      <c r="A480" s="245"/>
      <c r="B480" s="244"/>
      <c r="D480" s="200"/>
      <c r="E480" s="200"/>
      <c r="F480" s="367">
        <f>+$F$32</f>
        <v>2019</v>
      </c>
      <c r="G480" s="367">
        <f>+$G$32</f>
        <v>2020</v>
      </c>
      <c r="H480" s="368" t="s">
        <v>785</v>
      </c>
      <c r="I480" s="200"/>
      <c r="J480" s="200"/>
      <c r="K480" s="200"/>
      <c r="L480" s="200"/>
      <c r="M480" s="200"/>
      <c r="S480" s="216" t="str">
        <f>IFERROR(IF(T480="","",INDEX('Tenant Analysis (Sortable)'!$B$7:$B$144,MATCH('Property Snapshots'!$U480,'Tenant Analysis (Sortable)'!$D$7:$D$144,0))),"CHECK")</f>
        <v/>
      </c>
      <c r="T480" s="215" t="str">
        <f>IFERROR(IF(U480="","",INDEX('Tenant Analysis (Sortable)'!$C$7:$C$144,MATCH('Property Snapshots'!$U480,'Tenant Analysis (Sortable)'!$D$7:$D$144,0))),"CHECK")</f>
        <v/>
      </c>
      <c r="V480" s="323" t="str">
        <f>IF(U480="","",+VLOOKUP($U480,'Tenant Analysis (Sortable)'!$D$7:$O$144,V$1,FALSE))</f>
        <v/>
      </c>
      <c r="W480" s="323" t="str">
        <f>IF(V480="","",+VLOOKUP($U480,'Tenant Analysis (Sortable)'!$D$7:$O$144,W$1,FALSE))</f>
        <v/>
      </c>
      <c r="X480" s="323" t="str">
        <f>IF(W480="","",+VLOOKUP($U480,'Tenant Analysis (Sortable)'!$D$7:$O$144,X$1,FALSE))</f>
        <v/>
      </c>
      <c r="Y480" s="323" t="str">
        <f>IF(X480="","",+VLOOKUP($U480,'Tenant Analysis (Sortable)'!$D$7:$O$144,Y$1,FALSE))</f>
        <v/>
      </c>
      <c r="Z480" s="323"/>
      <c r="AA480" s="324" t="str">
        <f>IF(Y480="","",+VLOOKUP($U480,'Tenant Analysis (Sortable)'!$D$7:$O$144,AA$1,FALSE))</f>
        <v/>
      </c>
      <c r="AB480" s="323" t="str">
        <f>IF(AA480="","",+VLOOKUP($U480,'Tenant Analysis (Sortable)'!$D$7:$O$144,AB$1,FALSE))</f>
        <v/>
      </c>
      <c r="AD480" s="323" t="str">
        <f>IF($AB480="","",+VLOOKUP($U480,'Tenant Analysis (Sortable)'!$D$7:$O$144,AD$1,FALSE))</f>
        <v/>
      </c>
      <c r="AE480" s="323" t="str">
        <f>IF($AB480="","",+VLOOKUP($U480,'Tenant Analysis (Sortable)'!$D$7:$O$144,AE$1,FALSE))</f>
        <v/>
      </c>
      <c r="AF480" s="324" t="str">
        <f>IF(AE480="","",+VLOOKUP($U480,'Tenant Analysis (Sortable)'!$D$7:$O$144,AF$1,FALSE))</f>
        <v/>
      </c>
      <c r="AG480" s="323" t="str">
        <f>+IF(AF480="","",+VLOOKUP($U480,'Tenant Analysis (Sortable)'!$D$7:$P$144,AG$1,FALSE))</f>
        <v/>
      </c>
    </row>
    <row r="481" spans="1:33">
      <c r="A481" s="245" t="str">
        <f>+E455</f>
        <v>STAR CENTER</v>
      </c>
      <c r="B481" s="244">
        <v>1</v>
      </c>
      <c r="D481" s="171" t="str" cm="1">
        <f t="array" ref="D481">+IFERROR(INDEX($U$7:$U$486,MATCH($A481&amp;$B481,$S$7:$S$486&amp;$AB$7:$AB$486,0)),"")</f>
        <v>Hyun Soo Park dba DduriBa (t0108073)</v>
      </c>
      <c r="F481" s="369">
        <f t="shared" ref="F481:G484" si="100">+IFERROR(IF($D481="","",INDEX($S$3:$AF$486,MATCH($D481,$U$3:$U$486,0),MATCH(F$32,$S$3:$AF$3,0))),"CHECK")</f>
        <v>303910</v>
      </c>
      <c r="G481" s="369">
        <f t="shared" si="100"/>
        <v>77100</v>
      </c>
      <c r="H481" s="363">
        <f>IFERROR(IF(G481=0,0,(G481-F481)/F481),"")</f>
        <v>-0.74630647231088154</v>
      </c>
      <c r="I481" s="211"/>
      <c r="J481" s="182"/>
      <c r="K481" s="210"/>
      <c r="L481" s="209"/>
      <c r="M481" s="182"/>
      <c r="S481" s="216" t="str">
        <f>IFERROR(IF(T481="","",INDEX('Tenant Analysis (Sortable)'!$B$7:$B$144,MATCH('Property Snapshots'!$U481,'Tenant Analysis (Sortable)'!$D$7:$D$144,0))),"CHECK")</f>
        <v/>
      </c>
      <c r="T481" s="215" t="str">
        <f>IFERROR(IF(U481="","",INDEX('Tenant Analysis (Sortable)'!$C$7:$C$144,MATCH('Property Snapshots'!$U481,'Tenant Analysis (Sortable)'!$D$7:$D$144,0))),"CHECK")</f>
        <v/>
      </c>
      <c r="V481" s="323" t="str">
        <f>IF(U481="","",+VLOOKUP($U481,'Tenant Analysis (Sortable)'!$D$7:$O$144,V$1,FALSE))</f>
        <v/>
      </c>
      <c r="W481" s="323" t="str">
        <f>IF(V481="","",+VLOOKUP($U481,'Tenant Analysis (Sortable)'!$D$7:$O$144,W$1,FALSE))</f>
        <v/>
      </c>
      <c r="X481" s="323" t="str">
        <f>IF(W481="","",+VLOOKUP($U481,'Tenant Analysis (Sortable)'!$D$7:$O$144,X$1,FALSE))</f>
        <v/>
      </c>
      <c r="Y481" s="323" t="str">
        <f>IF(X481="","",+VLOOKUP($U481,'Tenant Analysis (Sortable)'!$D$7:$O$144,Y$1,FALSE))</f>
        <v/>
      </c>
      <c r="Z481" s="323"/>
      <c r="AA481" s="324" t="str">
        <f>IF(Y481="","",+VLOOKUP($U481,'Tenant Analysis (Sortable)'!$D$7:$O$144,AA$1,FALSE))</f>
        <v/>
      </c>
      <c r="AB481" s="323" t="str">
        <f>IF(AA481="","",+VLOOKUP($U481,'Tenant Analysis (Sortable)'!$D$7:$O$144,AB$1,FALSE))</f>
        <v/>
      </c>
      <c r="AD481" s="323" t="str">
        <f>IF($AB481="","",+VLOOKUP($U481,'Tenant Analysis (Sortable)'!$D$7:$O$144,AD$1,FALSE))</f>
        <v/>
      </c>
      <c r="AE481" s="323" t="str">
        <f>IF($AB481="","",+VLOOKUP($U481,'Tenant Analysis (Sortable)'!$D$7:$O$144,AE$1,FALSE))</f>
        <v/>
      </c>
      <c r="AF481" s="324" t="str">
        <f>IF(AE481="","",+VLOOKUP($U481,'Tenant Analysis (Sortable)'!$D$7:$O$144,AF$1,FALSE))</f>
        <v/>
      </c>
      <c r="AG481" s="323" t="str">
        <f>+IF(AF481="","",+VLOOKUP($U481,'Tenant Analysis (Sortable)'!$D$7:$P$144,AG$1,FALSE))</f>
        <v/>
      </c>
    </row>
    <row r="482" spans="1:33">
      <c r="A482" s="245" t="str">
        <f>+A481</f>
        <v>STAR CENTER</v>
      </c>
      <c r="B482" s="244">
        <v>2</v>
      </c>
      <c r="D482" s="171" t="str" cm="1">
        <f t="array" ref="D482">+IFERROR(INDEX($U$7:$U$486,MATCH($A482&amp;$B482,$S$7:$S$486&amp;$AB$7:$AB$486,0)),"")</f>
        <v>Heesun Cha and Yong Cheol Chi dba Grandma Tofu and BBQ (t0108072)</v>
      </c>
      <c r="F482" s="369">
        <f t="shared" si="100"/>
        <v>1222200</v>
      </c>
      <c r="G482" s="369">
        <f t="shared" si="100"/>
        <v>608630</v>
      </c>
      <c r="H482" s="363">
        <f t="shared" ref="H482:H483" si="101">IFERROR(IF(G482=0,0,(G482-F482)/F482),"")</f>
        <v>-0.50202094583537882</v>
      </c>
      <c r="I482" s="211"/>
      <c r="J482" s="182"/>
      <c r="K482" s="210"/>
      <c r="L482" s="209"/>
      <c r="M482" s="182"/>
      <c r="S482" s="216" t="str">
        <f>IFERROR(IF(T482="","",INDEX('Tenant Analysis (Sortable)'!$B$7:$B$144,MATCH('Property Snapshots'!$U482,'Tenant Analysis (Sortable)'!$D$7:$D$144,0))),"CHECK")</f>
        <v/>
      </c>
      <c r="T482" s="215" t="str">
        <f>IFERROR(IF(U482="","",INDEX('Tenant Analysis (Sortable)'!$C$7:$C$144,MATCH('Property Snapshots'!$U482,'Tenant Analysis (Sortable)'!$D$7:$D$144,0))),"CHECK")</f>
        <v/>
      </c>
      <c r="V482" s="323" t="str">
        <f>IF(U482="","",+VLOOKUP($U482,'Tenant Analysis (Sortable)'!$D$7:$O$144,V$1,FALSE))</f>
        <v/>
      </c>
      <c r="W482" s="323" t="str">
        <f>IF(V482="","",+VLOOKUP($U482,'Tenant Analysis (Sortable)'!$D$7:$O$144,W$1,FALSE))</f>
        <v/>
      </c>
      <c r="X482" s="323" t="str">
        <f>IF(W482="","",+VLOOKUP($U482,'Tenant Analysis (Sortable)'!$D$7:$O$144,X$1,FALSE))</f>
        <v/>
      </c>
      <c r="Y482" s="323" t="str">
        <f>IF(X482="","",+VLOOKUP($U482,'Tenant Analysis (Sortable)'!$D$7:$O$144,Y$1,FALSE))</f>
        <v/>
      </c>
      <c r="Z482" s="323"/>
      <c r="AA482" s="324" t="str">
        <f>IF(Y482="","",+VLOOKUP($U482,'Tenant Analysis (Sortable)'!$D$7:$O$144,AA$1,FALSE))</f>
        <v/>
      </c>
      <c r="AB482" s="323" t="str">
        <f>IF(AA482="","",+VLOOKUP($U482,'Tenant Analysis (Sortable)'!$D$7:$O$144,AB$1,FALSE))</f>
        <v/>
      </c>
      <c r="AD482" s="323" t="str">
        <f>IF($AB482="","",+VLOOKUP($U482,'Tenant Analysis (Sortable)'!$D$7:$O$144,AD$1,FALSE))</f>
        <v/>
      </c>
      <c r="AE482" s="323" t="str">
        <f>IF($AB482="","",+VLOOKUP($U482,'Tenant Analysis (Sortable)'!$D$7:$O$144,AE$1,FALSE))</f>
        <v/>
      </c>
      <c r="AF482" s="324" t="str">
        <f>IF(AE482="","",+VLOOKUP($U482,'Tenant Analysis (Sortable)'!$D$7:$O$144,AF$1,FALSE))</f>
        <v/>
      </c>
      <c r="AG482" s="323" t="str">
        <f>+IF(AF482="","",+VLOOKUP($U482,'Tenant Analysis (Sortable)'!$D$7:$P$144,AG$1,FALSE))</f>
        <v/>
      </c>
    </row>
    <row r="483" spans="1:33">
      <c r="A483" s="245" t="str">
        <f>+A482</f>
        <v>STAR CENTER</v>
      </c>
      <c r="B483" s="244">
        <v>3</v>
      </c>
      <c r="D483" s="171" t="str">
        <f t="array" ref="D483">+IFERROR(INDEX($U$7:$U$486,MATCH($A483&amp;$B483,$S$7:$S$486&amp;$AB$7:$AB$486,0)),"")</f>
        <v>Heesun Cha dba Harmony Sage Cafe (t0042182)</v>
      </c>
      <c r="F483" s="369">
        <f t="shared" si="100"/>
        <v>327866.81000000006</v>
      </c>
      <c r="G483" s="369">
        <f t="shared" si="100"/>
        <v>222725.51000000007</v>
      </c>
      <c r="H483" s="363">
        <f t="shared" si="101"/>
        <v>-0.32068296269451602</v>
      </c>
      <c r="I483" s="211"/>
      <c r="J483" s="182"/>
      <c r="K483" s="210"/>
      <c r="L483" s="209"/>
      <c r="M483" s="182"/>
      <c r="S483" s="216" t="str">
        <f>IFERROR(IF(T483="","",INDEX('Tenant Analysis (Sortable)'!$B$7:$B$144,MATCH('Property Snapshots'!$U483,'Tenant Analysis (Sortable)'!$D$7:$D$144,0))),"CHECK")</f>
        <v/>
      </c>
      <c r="T483" s="215" t="str">
        <f>IFERROR(IF(U483="","",INDEX('Tenant Analysis (Sortable)'!$C$7:$C$144,MATCH('Property Snapshots'!$U483,'Tenant Analysis (Sortable)'!$D$7:$D$144,0))),"CHECK")</f>
        <v/>
      </c>
      <c r="V483" s="323" t="str">
        <f>IF(U483="","",+VLOOKUP($U483,'Tenant Analysis (Sortable)'!$D$7:$O$144,V$1,FALSE))</f>
        <v/>
      </c>
      <c r="W483" s="323" t="str">
        <f>IF(V483="","",+VLOOKUP($U483,'Tenant Analysis (Sortable)'!$D$7:$O$144,W$1,FALSE))</f>
        <v/>
      </c>
      <c r="X483" s="323" t="str">
        <f>IF(W483="","",+VLOOKUP($U483,'Tenant Analysis (Sortable)'!$D$7:$O$144,X$1,FALSE))</f>
        <v/>
      </c>
      <c r="Y483" s="323" t="str">
        <f>IF(X483="","",+VLOOKUP($U483,'Tenant Analysis (Sortable)'!$D$7:$O$144,Y$1,FALSE))</f>
        <v/>
      </c>
      <c r="Z483" s="323"/>
      <c r="AA483" s="324" t="str">
        <f>IF(Y483="","",+VLOOKUP($U483,'Tenant Analysis (Sortable)'!$D$7:$O$144,AA$1,FALSE))</f>
        <v/>
      </c>
      <c r="AB483" s="323" t="str">
        <f>IF(AA483="","",+VLOOKUP($U483,'Tenant Analysis (Sortable)'!$D$7:$O$144,AB$1,FALSE))</f>
        <v/>
      </c>
      <c r="AD483" s="323" t="str">
        <f>IF($AB483="","",+VLOOKUP($U483,'Tenant Analysis (Sortable)'!$D$7:$O$144,AD$1,FALSE))</f>
        <v/>
      </c>
      <c r="AE483" s="323" t="str">
        <f>IF($AB483="","",+VLOOKUP($U483,'Tenant Analysis (Sortable)'!$D$7:$O$144,AE$1,FALSE))</f>
        <v/>
      </c>
      <c r="AF483" s="324" t="str">
        <f>IF(AE483="","",+VLOOKUP($U483,'Tenant Analysis (Sortable)'!$D$7:$O$144,AF$1,FALSE))</f>
        <v/>
      </c>
      <c r="AG483" s="323" t="str">
        <f>+IF(AF483="","",+VLOOKUP($U483,'Tenant Analysis (Sortable)'!$D$7:$P$144,AG$1,FALSE))</f>
        <v/>
      </c>
    </row>
    <row r="484" spans="1:33">
      <c r="A484" s="245" t="str">
        <f>+A483</f>
        <v>STAR CENTER</v>
      </c>
      <c r="B484" s="244"/>
      <c r="D484" s="171" t="str">
        <f t="array" ref="D484">+IFERROR(INDEX($U$7:$U$486,MATCH($A484&amp;$B484,$S$7:$S$486&amp;$AB$7:$AB$486,0)),"")</f>
        <v/>
      </c>
      <c r="F484" s="369" t="str">
        <f t="shared" si="100"/>
        <v/>
      </c>
      <c r="G484" s="369" t="str">
        <f t="shared" si="100"/>
        <v/>
      </c>
      <c r="H484" s="363" t="str">
        <f t="shared" ref="H484" si="102">IFERROR(IF(G484=0,0,(G484-F484)/F484),"")</f>
        <v/>
      </c>
      <c r="S484" s="216" t="str">
        <f>IFERROR(IF(T484="","",INDEX('Tenant Analysis (Sortable)'!$B$7:$B$144,MATCH('Property Snapshots'!$U484,'Tenant Analysis (Sortable)'!$D$7:$D$144,0))),"CHECK")</f>
        <v/>
      </c>
      <c r="T484" s="215" t="str">
        <f>IFERROR(IF(U484="","",INDEX('Tenant Analysis (Sortable)'!$C$7:$C$144,MATCH('Property Snapshots'!$U484,'Tenant Analysis (Sortable)'!$D$7:$D$144,0))),"CHECK")</f>
        <v/>
      </c>
      <c r="V484" s="323" t="str">
        <f>IF(U484="","",+VLOOKUP($U484,'Tenant Analysis (Sortable)'!$D$7:$O$144,V$1,FALSE))</f>
        <v/>
      </c>
      <c r="W484" s="323" t="str">
        <f>IF(V484="","",+VLOOKUP($U484,'Tenant Analysis (Sortable)'!$D$7:$O$144,W$1,FALSE))</f>
        <v/>
      </c>
      <c r="X484" s="323" t="str">
        <f>IF(W484="","",+VLOOKUP($U484,'Tenant Analysis (Sortable)'!$D$7:$O$144,X$1,FALSE))</f>
        <v/>
      </c>
      <c r="Y484" s="323" t="str">
        <f>IF(X484="","",+VLOOKUP($U484,'Tenant Analysis (Sortable)'!$D$7:$O$144,Y$1,FALSE))</f>
        <v/>
      </c>
      <c r="Z484" s="323"/>
      <c r="AA484" s="324" t="str">
        <f>IF(Y484="","",+VLOOKUP($U484,'Tenant Analysis (Sortable)'!$D$7:$O$144,AA$1,FALSE))</f>
        <v/>
      </c>
      <c r="AB484" s="323" t="str">
        <f>IF(AA484="","",+VLOOKUP($U484,'Tenant Analysis (Sortable)'!$D$7:$O$144,AB$1,FALSE))</f>
        <v/>
      </c>
      <c r="AD484" s="323" t="str">
        <f>IF($AB484="","",+VLOOKUP($U484,'Tenant Analysis (Sortable)'!$D$7:$O$144,AD$1,FALSE))</f>
        <v/>
      </c>
      <c r="AE484" s="323" t="str">
        <f>IF($AB484="","",+VLOOKUP($U484,'Tenant Analysis (Sortable)'!$D$7:$O$144,AE$1,FALSE))</f>
        <v/>
      </c>
      <c r="AF484" s="324" t="str">
        <f>IF(AE484="","",+VLOOKUP($U484,'Tenant Analysis (Sortable)'!$D$7:$O$144,AF$1,FALSE))</f>
        <v/>
      </c>
      <c r="AG484" s="323" t="str">
        <f>+IF(AF484="","",+VLOOKUP($U484,'Tenant Analysis (Sortable)'!$D$7:$P$144,AG$1,FALSE))</f>
        <v/>
      </c>
    </row>
    <row r="485" spans="1:33" ht="16.25" customHeight="1">
      <c r="A485" s="245"/>
      <c r="B485" s="244"/>
      <c r="D485" s="199"/>
      <c r="E485" s="198"/>
      <c r="F485" s="370"/>
      <c r="G485" s="370"/>
      <c r="H485" s="371"/>
      <c r="I485" s="197"/>
      <c r="J485" s="196"/>
      <c r="K485" s="195"/>
      <c r="L485" s="194"/>
      <c r="M485" s="196"/>
      <c r="S485" s="216" t="str">
        <f>IFERROR(IF(T485="","",INDEX('Tenant Analysis (Sortable)'!$B$7:$B$144,MATCH('Property Snapshots'!$U485,'Tenant Analysis (Sortable)'!$D$7:$D$144,0))),"CHECK")</f>
        <v/>
      </c>
      <c r="T485" s="215" t="str">
        <f>IFERROR(IF(U485="","",INDEX('Tenant Analysis (Sortable)'!$C$7:$C$144,MATCH('Property Snapshots'!$U485,'Tenant Analysis (Sortable)'!$D$7:$D$144,0))),"CHECK")</f>
        <v/>
      </c>
      <c r="V485" s="323" t="str">
        <f>IF(U485="","",+VLOOKUP($U485,'Tenant Analysis (Sortable)'!$D$7:$O$144,V$1,FALSE))</f>
        <v/>
      </c>
      <c r="W485" s="323" t="str">
        <f>IF(V485="","",+VLOOKUP($U485,'Tenant Analysis (Sortable)'!$D$7:$O$144,W$1,FALSE))</f>
        <v/>
      </c>
      <c r="X485" s="323" t="str">
        <f>IF(W485="","",+VLOOKUP($U485,'Tenant Analysis (Sortable)'!$D$7:$O$144,X$1,FALSE))</f>
        <v/>
      </c>
      <c r="Y485" s="323" t="str">
        <f>IF(X485="","",+VLOOKUP($U485,'Tenant Analysis (Sortable)'!$D$7:$O$144,Y$1,FALSE))</f>
        <v/>
      </c>
      <c r="Z485" s="323"/>
      <c r="AA485" s="324" t="str">
        <f>IF(Y485="","",+VLOOKUP($U485,'Tenant Analysis (Sortable)'!$D$7:$O$144,AA$1,FALSE))</f>
        <v/>
      </c>
      <c r="AB485" s="323" t="str">
        <f>IF(AA485="","",+VLOOKUP($U485,'Tenant Analysis (Sortable)'!$D$7:$O$144,AB$1,FALSE))</f>
        <v/>
      </c>
      <c r="AD485" s="323" t="str">
        <f>IF($AB485="","",+VLOOKUP($U485,'Tenant Analysis (Sortable)'!$D$7:$O$144,AD$1,FALSE))</f>
        <v/>
      </c>
      <c r="AE485" s="323" t="str">
        <f>IF($AB485="","",+VLOOKUP($U485,'Tenant Analysis (Sortable)'!$D$7:$O$144,AE$1,FALSE))</f>
        <v/>
      </c>
      <c r="AF485" s="324" t="str">
        <f>IF(AE485="","",+VLOOKUP($U485,'Tenant Analysis (Sortable)'!$D$7:$O$144,AF$1,FALSE))</f>
        <v/>
      </c>
      <c r="AG485" s="323" t="str">
        <f>+IF(AF485="","",+VLOOKUP($U485,'Tenant Analysis (Sortable)'!$D$7:$P$144,AG$1,FALSE))</f>
        <v/>
      </c>
    </row>
    <row r="486" spans="1:33">
      <c r="A486" s="245"/>
      <c r="B486" s="244"/>
      <c r="S486" s="216" t="str">
        <f>IFERROR(IF(T486="","",INDEX('Tenant Analysis (Sortable)'!$B$7:$B$144,MATCH('Property Snapshots'!$U486,'Tenant Analysis (Sortable)'!$D$7:$D$144,0))),"CHECK")</f>
        <v/>
      </c>
      <c r="T486" s="215" t="str">
        <f>IFERROR(IF(U486="","",INDEX('Tenant Analysis (Sortable)'!$C$7:$C$144,MATCH('Property Snapshots'!$U486,'Tenant Analysis (Sortable)'!$D$7:$D$144,0))),"CHECK")</f>
        <v/>
      </c>
      <c r="V486" s="323" t="str">
        <f>IF(U486="","",+VLOOKUP($U486,'Tenant Analysis (Sortable)'!$D$7:$O$144,V$1,FALSE))</f>
        <v/>
      </c>
      <c r="W486" s="323" t="str">
        <f>IF(V486="","",+VLOOKUP($U486,'Tenant Analysis (Sortable)'!$D$7:$O$144,W$1,FALSE))</f>
        <v/>
      </c>
      <c r="X486" s="323" t="str">
        <f>IF(W486="","",+VLOOKUP($U486,'Tenant Analysis (Sortable)'!$D$7:$O$144,X$1,FALSE))</f>
        <v/>
      </c>
      <c r="Y486" s="323" t="str">
        <f>IF(X486="","",+VLOOKUP($U486,'Tenant Analysis (Sortable)'!$D$7:$O$144,Y$1,FALSE))</f>
        <v/>
      </c>
      <c r="Z486" s="323"/>
      <c r="AA486" s="324" t="str">
        <f>IF(Y486="","",+VLOOKUP($U486,'Tenant Analysis (Sortable)'!$D$7:$O$144,AA$1,FALSE))</f>
        <v/>
      </c>
      <c r="AB486" s="323" t="str">
        <f>IF(AA486="","",+VLOOKUP($U486,'Tenant Analysis (Sortable)'!$D$7:$O$144,AB$1,FALSE))</f>
        <v/>
      </c>
      <c r="AD486" s="323" t="str">
        <f>IF($AB486="","",+VLOOKUP($U486,'Tenant Analysis (Sortable)'!$D$7:$O$144,AD$1,FALSE))</f>
        <v/>
      </c>
      <c r="AE486" s="323" t="str">
        <f>IF($AB486="","",+VLOOKUP($U486,'Tenant Analysis (Sortable)'!$D$7:$O$144,AE$1,FALSE))</f>
        <v/>
      </c>
      <c r="AF486" s="324" t="str">
        <f>IF(AE486="","",+VLOOKUP($U486,'Tenant Analysis (Sortable)'!$D$7:$O$144,AF$1,FALSE))</f>
        <v/>
      </c>
      <c r="AG486" s="323" t="str">
        <f>+IF(AF486="","",+VLOOKUP($U486,'Tenant Analysis (Sortable)'!$D$7:$P$144,AG$1,FALSE))</f>
        <v/>
      </c>
    </row>
    <row r="487" spans="1:33">
      <c r="A487" s="245"/>
      <c r="B487" s="244"/>
      <c r="AG487" s="323" t="str">
        <f>+IF(AF487="","",+VLOOKUP($U487,'Tenant Analysis (Sortable)'!$D$7:$P$144,AG$1,FALSE))</f>
        <v/>
      </c>
    </row>
    <row r="488" spans="1:33">
      <c r="A488" s="245"/>
      <c r="B488" s="244"/>
      <c r="AG488" s="323" t="str">
        <f>+IF(AF488="","",+VLOOKUP($U488,'Tenant Analysis (Sortable)'!$D$7:$P$144,AG$1,FALSE))</f>
        <v/>
      </c>
    </row>
    <row r="489" spans="1:33">
      <c r="A489" s="245"/>
      <c r="B489" s="244"/>
      <c r="AG489" s="323" t="str">
        <f>+IF(AF489="","",+VLOOKUP($U489,'Tenant Analysis (Sortable)'!$D$7:$P$144,AG$1,FALSE))</f>
        <v/>
      </c>
    </row>
    <row r="490" spans="1:33">
      <c r="A490" s="245"/>
      <c r="B490" s="244"/>
      <c r="AG490" s="323" t="str">
        <f>+IF(AF490="","",+VLOOKUP($U490,'Tenant Analysis (Sortable)'!$D$7:$P$144,AG$1,FALSE))</f>
        <v/>
      </c>
    </row>
    <row r="500" ht="15" customHeight="1"/>
  </sheetData>
  <protectedRanges>
    <protectedRange sqref="I19:M19 M10 H11:M11 K15:M18 K14 M14 K20:M20 K21 I20:J21 M21 H10:K10 P38:Q38 J17:J18 D2:M4 F10:G11 D10:E13 B33:B35 H31:M32 I14:I18 J14:J15 K7:L9 M43 H43:K43 L66:M68 D47:D54 L70:M70 F70:H70 D70 G6 G39 M76 H76:K76 L99:M101 D80:D87 D77:E79 L103:M103 D103 G72 M109 H109:K109 D113:D120 L136:M136 F136:H136 D136 G105 F118:G122 M142 D147:D153 D142:K142 F169:H169 D169 G138 M175 L198:M200 D180:D186 D175:K175 L202:M202 F202:H202 D202 G171 F182:G188 F462:J463 L231:M233 D213:D219 H470:M471 L235:M235 F235:H235 D235 G204 F215:G221 M241 L264:M266 D246:D252 D241:K241 L268:M268 F268:H268 D268 G237 M274 L297:M299 D279:D285 D274:K274 L301:M301 F301:H301 D301 G270 F281:G287 M307 L330:M332 D312:D318 D307:K307 L334:M334 F334:H334 D334 G303 F316:G320 M340 L356:M358 D345:D351 D340:K340 L360:M360 F360:H360 D360 G336 F347:G354 M366 L382:M384 D371:D377 D366:K366 H371:I374 L386:M386 F386:H386 D386 G362 F371:G380 M392 L415:M417 D397:D403 D392:K392 L419:M419 F419:H419 D419 G388 F413:M413 M425 L448:M450 D430:D436 D425:K425 H431:I433 L452:M452 F452:H452 D452 G421 F431:G438 M458 L481:M483 D463:D469 D458:K458 L485:M485 D485 G454 F466:G471 D43:G46 K40:L42 K73:L75 K106:L108 K139:L141 K172:L174 K205:L207 K238:L240 K271:L273 K304:L306 K337:L339 K363:L365 K389:L391 K422:L424 K455:L457 I49 F47:H49 H80:I84 F113:I117 I146:I150 F146:H153 F179:I181 F212:I214 F278:I280 I313 F313:H315 F344:I346 F370:I370 F396:I405 F464:I465 F76:G89 D109:G112 B66:B68 B99:B101 B132:B134 B198:B200 B231:B233 B264:B266 B297:B299 B330:B332 B356:B358 B382:B384 B415:B417 B448:B450 B481:B483 F50:G56 H33:H35 I131:M131 I164:M164 B165:B167 I197:M197 I230:M230 I263:M263 I296:M296 D286:E287 I329:M329 I355:M355 I381:M381 I414:M414 I447:M447 I480:M480 F12:M13 F99:H103 F66:H68 L33:M37 H44:M46 H77:M79 H110:M112 D143:M145 D176:M178 D209:M211 D242:M244 D275:M277 D308:M310 D341:M343 D367:M369 D393:M395 D426:M428 D459:M461 H52:M52 K48:M51 K47 M47 K53:M53 K54 H53:J54 M54 H50:J51 I47:J48 H55:M56 H85:M85 K81:M84 K80 M80 K86:M86 K87 H86:J87 M87 J83:J84 J80:J81 H88:M89 H118:M118 K114:M117 K113 M113 K119:M119 K120 H119:J120 M120 J116:J117 J113:J114 H121:M122 I151:M151 K147:M150 K146 M146 K152:M152 K153 I152:J153 M153 J149:J150 J146:J147 H184:M184 K180:M183 K179 M179 K185:M185 K186 H185:J186 M186 H182:J183 J179:J180 H187:M188 H217:M217 K213:M216 K212 M212 K218:M218 K219 H218:J219 M219 H215:J216 J212:J213 H220:M221 H283:M283 K279:M282 K278 M278 K284:M284 K285 H284:J285 M285 H281:J282 J278:J279 H286:M287 H316:M316 K312:M315 K311 M311 K317:M317 K318 H317:J318 M318 I314:J315 F311:J312 H319:M320 H354:M354 H375:M375 K371:M374 K370 M370 K376:M376 K377 H376:J377 M377 J373:J374 J370:J371 H378:M380 J401:M401 K397:M400 K396 M396 K402:M402 K403 J402:J403 M403 J399:J400 J396:J397 J404:M405 H434:M434 K430:M433 K429 M429 K435:M435 K436 H435:J436 M436 J432:J433 F429:J430 H437:M438 H467:M467 K463:M466 K462 M462 K468:M468 K469 H468:J469 M469 J465:J466 D55:E56 D88:E89 D121:E122 D187:E188 D220:E221 D253:E254 D14:D20 F14:H20 L132:L134 J132:J134 L165:M169 F245:I254 H347:I353 H466:I466 D36:D37 L28:M30 B28:B30 D25:E27 F37:H37 F25:G36 I25:M27 H25:H30 L61:M63 B61:B63 D58:E60 I58:M60 F58:H63 L94:M96 B94:B96 D91:E93 I91:M93 D130:E131 F130:M130 L127:M129 B127:B129 D124:E126 I124:M126 F124:H129 D164:E164 L160:M162 B160:B162 D157:E159 I157:M159 F157:H162 D197:E197 L193:M195 B193:B195 D190:E192 I190:M192 F190:H195 D230:E230 L226:M228 B226:B228 D223:E225 I223:M225 F223:H228 D263:E263 L259:M261 B259:B261 D256:E258 I256:M258 F256:H261 D296:E296 D288:M288 L292:M294 B292:B294 D289:E291 I289:M291 F289:H294 D255:M255 D222:M222 D189:M189 D154:M156 D123:M123 D90:M90 D57:M57 D22:M24 D31:E32 D64:M65 D97:M98 F131:H134 F164:H167 F197:H200 F230:H233 F263:H266 F296:H299 F329:H332 F355:H358 F381:H384 F414:H417 F447:H450 F480:H485 D163:M163 D196:M196 D229:M229 D262:M262 D295:M295 D319:E320 D352:E355 D378:E381 D404:E405 D437:E438 D470:E471 D328:E329 F328:M328 D321:M321 L325:M327 B325:B327 D322:E324 I322:M324 F322:H327 D413:E414 D406:M406 L410:M412 D407:E409 I407:M409 B410:B412 D446:E447 F446:M446 D439:M439 L443:M445 D440:E442 I440:M442 F440:H443 B443:B445 D479:E480 F479:M479 D472:M472 L476:M478 D473:E475 I473:M475 F473:H478 B476:B478 F407:H412 F444:G445 F91:H96" name="Colliers"/>
    <protectedRange sqref="I66:K68 I70:K70 I99:K101 I103:K103 I485:K485 I136:K136 I169:K169 I198:K200 I202:K202 I231:K233 I235:K235 I264:K266 I268:K268 I297:K299 I301:K301 I330:K332 I334:K334 I356:K358 I360:K360 I382:K384 I386:K386 I415:K417 I419:K419 I448:K450 I452:K452 I481:K483 I132:I134 K132:K134 I165:K167 J168:K168 I28:K30 I33:K37 I61:K63 I94:K96 I127:K129 I160:K162 I193:K195 I226:K228 I259:K261 I292:K294 I325:K327 I410:K412 I443:K443 I476:K478 H444:K445" name="Colliers_1"/>
    <protectedRange sqref="L21 L10 L14 L43 L76 L109 L142 L175 L462 L241 L274 L307 L340 L366 L392 L425 L458 L54 L47 L87 L80 L120 L113 L153 L146 L186 L179 L219 L212 L285 L278 L318 L311 L377 L370 L403 L396 L436 L429 L469" name="Colliers_2"/>
    <protectedRange sqref="F455:J455 I7:I9 F422:J422 D40:G42 I41:I42 F389:J389 I74:I75 F363:J363 I107:I108 F337:J337 F140:G141 I140:I141 F304:J304 F173:G174 I173:I174 K208:L208 F206:G207 I206:I207 F271:J271 F239:G240 I239:I240 F238:J238 F272:G273 I272:I273 F205:J205 F305:G306 I305:I306 F172:J172 F338:G339 I338:I339 F139:J139 F364:G365 I364:I365 H106:J106 F390:G391 I390:I391 H73:J73 F423:G424 I423:I424 H40:J40 F456:G457 I456:I457 D7:G9 F73:G75 F106:G108 J7 H7" name="Colliers_9"/>
    <protectedRange sqref="H6:M6 H39:M39 D6:F6 E5:M5 D39:F39 E38:M38 H72:M72 F72 F71:M71 H105:M105 F105 F104:M104 H138:M138 F138 F137:M137 H171:M171 F171 F170:M170 H204:M204 F204 F203:M203 H237:M237 F237 F236:M236 H270:M270 F270 F269:M269 H303:M303 F303 F302:M302 H336:M336 F336 F335:M335 H362:M362 F362 F361:M361 H388:M388 F388 F387:M387 H421:M421 F421 F420:M420 H454:M454 F454 F453:M453" name="Colliers_3"/>
    <protectedRange sqref="D76:E76" name="Colliers_4"/>
    <protectedRange sqref="D73:E75" name="Colliers_9_1"/>
    <protectedRange sqref="D71:E72 D38 D5" name="Colliers_3_1"/>
    <protectedRange sqref="D106:E108" name="Colliers_9_2"/>
    <protectedRange sqref="D104:E105" name="Colliers_3_2"/>
    <protectedRange sqref="D140:E141 D139" name="Colliers_9_3"/>
    <protectedRange sqref="D137:E138" name="Colliers_3_3"/>
    <protectedRange sqref="D173:E174 D172" name="Colliers_9_4"/>
    <protectedRange sqref="D170:E171" name="Colliers_3_4"/>
    <protectedRange sqref="D206:E207 D205" name="Colliers_9_5"/>
    <protectedRange sqref="D203:E204" name="Colliers_3_5"/>
    <protectedRange sqref="D239:E240 D238" name="Colliers_9_6"/>
    <protectedRange sqref="D236:E237" name="Colliers_3_6"/>
    <protectedRange sqref="D272:E273 D271" name="Colliers_9_7"/>
    <protectedRange sqref="D269:E270" name="Colliers_3_7"/>
    <protectedRange sqref="D305:E306 D304" name="Colliers_9_8"/>
    <protectedRange sqref="D302:E303" name="Colliers_3_8"/>
    <protectedRange sqref="D338:E339 D337" name="Colliers_9_9"/>
    <protectedRange sqref="D335:E336" name="Colliers_3_9"/>
    <protectedRange sqref="D364:E365 D363" name="Colliers_9_10"/>
    <protectedRange sqref="D361:E362" name="Colliers_3_10"/>
    <protectedRange sqref="D390:E391 D389" name="Colliers_9_11"/>
    <protectedRange sqref="D387:E388" name="Colliers_3_11"/>
    <protectedRange sqref="D423:E424 D422" name="Colliers_9_12"/>
    <protectedRange sqref="D420:E421" name="Colliers_3_12"/>
    <protectedRange sqref="D456:E457 D455" name="Colliers_9_13"/>
    <protectedRange sqref="D453:E454" name="Colliers_3_13"/>
    <protectedRange sqref="J250:M250 K246:M249 K245 M245 K251:M251 K252 J251:J252 M252 J248:J249 J245:J246 J253:M254" name="Colliers_5"/>
    <protectedRange sqref="L252 L245" name="Colliers_2_1"/>
    <protectedRange sqref="J349:M349 K345:M348 K344 M344 K350:M350 K351 J350:J351 M351 J347:J348 J344:J345 J352:M353" name="Colliers_6"/>
    <protectedRange sqref="L351 L344" name="Colliers_2_2"/>
  </protectedRanges>
  <mergeCells count="66">
    <mergeCell ref="J478:M478"/>
    <mergeCell ref="J443:M443"/>
    <mergeCell ref="J444:M444"/>
    <mergeCell ref="J445:M445"/>
    <mergeCell ref="J476:M476"/>
    <mergeCell ref="J477:M477"/>
    <mergeCell ref="J326:M326"/>
    <mergeCell ref="J327:M327"/>
    <mergeCell ref="J410:M410"/>
    <mergeCell ref="J411:M411"/>
    <mergeCell ref="J412:M412"/>
    <mergeCell ref="J135:M135"/>
    <mergeCell ref="J396:M405"/>
    <mergeCell ref="J429:M438"/>
    <mergeCell ref="J462:M471"/>
    <mergeCell ref="J212:M221"/>
    <mergeCell ref="J245:M254"/>
    <mergeCell ref="J278:M287"/>
    <mergeCell ref="J311:M320"/>
    <mergeCell ref="J344:M353"/>
    <mergeCell ref="J370:M379"/>
    <mergeCell ref="J179:M188"/>
    <mergeCell ref="J165:M165"/>
    <mergeCell ref="J166:M166"/>
    <mergeCell ref="J167:M167"/>
    <mergeCell ref="J161:M161"/>
    <mergeCell ref="J325:M325"/>
    <mergeCell ref="J14:M23"/>
    <mergeCell ref="J47:M56"/>
    <mergeCell ref="J80:M89"/>
    <mergeCell ref="J113:M122"/>
    <mergeCell ref="J146:M155"/>
    <mergeCell ref="J132:M132"/>
    <mergeCell ref="J133:M133"/>
    <mergeCell ref="J134:M134"/>
    <mergeCell ref="J33:M33"/>
    <mergeCell ref="J34:M34"/>
    <mergeCell ref="J35:M35"/>
    <mergeCell ref="J36:M36"/>
    <mergeCell ref="J28:M28"/>
    <mergeCell ref="J29:M29"/>
    <mergeCell ref="J30:M30"/>
    <mergeCell ref="J61:M61"/>
    <mergeCell ref="J127:M127"/>
    <mergeCell ref="J128:M128"/>
    <mergeCell ref="J129:M129"/>
    <mergeCell ref="J62:M62"/>
    <mergeCell ref="J63:M63"/>
    <mergeCell ref="J94:M94"/>
    <mergeCell ref="J95:M95"/>
    <mergeCell ref="J96:M96"/>
    <mergeCell ref="J162:M162"/>
    <mergeCell ref="J160:M160"/>
    <mergeCell ref="J193:M193"/>
    <mergeCell ref="J194:M194"/>
    <mergeCell ref="J195:M195"/>
    <mergeCell ref="J168:M168"/>
    <mergeCell ref="J261:M261"/>
    <mergeCell ref="J292:M292"/>
    <mergeCell ref="J293:M293"/>
    <mergeCell ref="J294:M294"/>
    <mergeCell ref="J226:M226"/>
    <mergeCell ref="J227:M227"/>
    <mergeCell ref="J228:M228"/>
    <mergeCell ref="J259:M259"/>
    <mergeCell ref="J260:M260"/>
  </mergeCells>
  <conditionalFormatting sqref="AA210:AB210">
    <cfRule type="top10" dxfId="331" priority="412" bottom="1" rank="10"/>
  </conditionalFormatting>
  <conditionalFormatting sqref="AA211:AB211">
    <cfRule type="top10" dxfId="330" priority="410" bottom="1" rank="10"/>
  </conditionalFormatting>
  <conditionalFormatting sqref="AA212:AB212">
    <cfRule type="top10" dxfId="329" priority="408" bottom="1" rank="10"/>
  </conditionalFormatting>
  <conditionalFormatting sqref="H83">
    <cfRule type="top10" dxfId="328" priority="404" bottom="1" rank="10"/>
  </conditionalFormatting>
  <conditionalFormatting sqref="H383:H384">
    <cfRule type="top10" dxfId="327" priority="376" bottom="1" rank="10"/>
  </conditionalFormatting>
  <conditionalFormatting sqref="H415:H417">
    <cfRule type="top10" dxfId="326" priority="375" bottom="1" rank="10"/>
  </conditionalFormatting>
  <conditionalFormatting sqref="H450">
    <cfRule type="top10" dxfId="325" priority="374" bottom="1" rank="10"/>
  </conditionalFormatting>
  <conditionalFormatting sqref="H484">
    <cfRule type="top10" dxfId="324" priority="372" bottom="1" rank="10"/>
  </conditionalFormatting>
  <conditionalFormatting sqref="H102">
    <cfRule type="top10" dxfId="323" priority="370" bottom="1" rank="10"/>
  </conditionalFormatting>
  <conditionalFormatting sqref="AA73:AB89 AA173:AB188 AA97:AB122 AA130:AB155 AA163:AB171 AA196:AB209 AB196:AB212">
    <cfRule type="top10" dxfId="322" priority="438" bottom="1" rank="10"/>
  </conditionalFormatting>
  <conditionalFormatting sqref="H14:H20">
    <cfRule type="top10" dxfId="321" priority="439" bottom="1" rank="10"/>
    <cfRule type="cellIs" dxfId="320" priority="309" operator="greaterThan">
      <formula>0</formula>
    </cfRule>
    <cfRule type="cellIs" dxfId="319" priority="306" operator="equal">
      <formula>0</formula>
    </cfRule>
  </conditionalFormatting>
  <conditionalFormatting sqref="AA172:AB172">
    <cfRule type="top10" dxfId="318" priority="363" bottom="1" rank="10"/>
  </conditionalFormatting>
  <conditionalFormatting sqref="H61:H63">
    <cfRule type="top10" dxfId="317" priority="358" bottom="1" rank="10"/>
  </conditionalFormatting>
  <conditionalFormatting sqref="H445">
    <cfRule type="cellIs" dxfId="316" priority="313" operator="greaterThan">
      <formula>0</formula>
    </cfRule>
    <cfRule type="top10" dxfId="315" priority="314" bottom="1" rank="10"/>
  </conditionalFormatting>
  <conditionalFormatting sqref="H47:H53">
    <cfRule type="cellIs" dxfId="314" priority="303" operator="equal">
      <formula>0</formula>
    </cfRule>
    <cfRule type="cellIs" dxfId="313" priority="304" operator="greaterThan">
      <formula>0</formula>
    </cfRule>
    <cfRule type="top10" dxfId="312" priority="305" bottom="1" rank="10"/>
  </conditionalFormatting>
  <conditionalFormatting sqref="H28:H30">
    <cfRule type="cellIs" dxfId="311" priority="297" operator="equal">
      <formula>0</formula>
    </cfRule>
    <cfRule type="cellIs" dxfId="310" priority="298" operator="greaterThan">
      <formula>0</formula>
    </cfRule>
    <cfRule type="top10" dxfId="309" priority="299" bottom="1" rank="10"/>
  </conditionalFormatting>
  <conditionalFormatting sqref="H33:H35">
    <cfRule type="cellIs" dxfId="308" priority="294" operator="equal">
      <formula>0</formula>
    </cfRule>
    <cfRule type="cellIs" dxfId="307" priority="295" operator="greaterThan">
      <formula>0</formula>
    </cfRule>
    <cfRule type="top10" dxfId="306" priority="296" bottom="1" rank="10"/>
  </conditionalFormatting>
  <conditionalFormatting sqref="H66:H68">
    <cfRule type="cellIs" dxfId="305" priority="291" operator="equal">
      <formula>0</formula>
    </cfRule>
    <cfRule type="cellIs" dxfId="304" priority="292" operator="greaterThan">
      <formula>0</formula>
    </cfRule>
    <cfRule type="top10" dxfId="303" priority="293" bottom="1" rank="10"/>
  </conditionalFormatting>
  <conditionalFormatting sqref="H80:H83">
    <cfRule type="cellIs" dxfId="302" priority="288" operator="equal">
      <formula>0</formula>
    </cfRule>
    <cfRule type="cellIs" dxfId="301" priority="289" operator="greaterThan">
      <formula>0</formula>
    </cfRule>
    <cfRule type="top10" dxfId="300" priority="290" bottom="1" rank="10"/>
  </conditionalFormatting>
  <conditionalFormatting sqref="H94:H95">
    <cfRule type="cellIs" dxfId="299" priority="284" operator="equal">
      <formula>0</formula>
    </cfRule>
    <cfRule type="cellIs" dxfId="298" priority="285" operator="greaterThan">
      <formula>0</formula>
    </cfRule>
    <cfRule type="top10" dxfId="297" priority="286" bottom="1" rank="10"/>
  </conditionalFormatting>
  <conditionalFormatting sqref="H101">
    <cfRule type="top10" dxfId="296" priority="283" bottom="1" rank="10"/>
  </conditionalFormatting>
  <conditionalFormatting sqref="H99:H101">
    <cfRule type="cellIs" dxfId="295" priority="280" operator="equal">
      <formula>0</formula>
    </cfRule>
    <cfRule type="cellIs" dxfId="294" priority="281" operator="greaterThan">
      <formula>0</formula>
    </cfRule>
    <cfRule type="top10" dxfId="293" priority="282" bottom="1" rank="10"/>
  </conditionalFormatting>
  <conditionalFormatting sqref="H115">
    <cfRule type="top10" dxfId="292" priority="279" bottom="1" rank="10"/>
  </conditionalFormatting>
  <conditionalFormatting sqref="H113:H115">
    <cfRule type="cellIs" dxfId="291" priority="276" operator="equal">
      <formula>0</formula>
    </cfRule>
    <cfRule type="cellIs" dxfId="290" priority="277" operator="greaterThan">
      <formula>0</formula>
    </cfRule>
    <cfRule type="top10" dxfId="289" priority="278" bottom="1" rank="10"/>
  </conditionalFormatting>
  <conditionalFormatting sqref="H118">
    <cfRule type="top10" dxfId="288" priority="271" bottom="1" rank="10"/>
  </conditionalFormatting>
  <conditionalFormatting sqref="H116:H118">
    <cfRule type="cellIs" dxfId="287" priority="268" operator="equal">
      <formula>0</formula>
    </cfRule>
    <cfRule type="cellIs" dxfId="286" priority="269" operator="greaterThan">
      <formula>0</formula>
    </cfRule>
    <cfRule type="top10" dxfId="285" priority="270" bottom="1" rank="10"/>
  </conditionalFormatting>
  <conditionalFormatting sqref="H129">
    <cfRule type="top10" dxfId="284" priority="267" bottom="1" rank="10"/>
  </conditionalFormatting>
  <conditionalFormatting sqref="H127:H129">
    <cfRule type="cellIs" dxfId="283" priority="264" operator="equal">
      <formula>0</formula>
    </cfRule>
    <cfRule type="cellIs" dxfId="282" priority="265" operator="greaterThan">
      <formula>0</formula>
    </cfRule>
    <cfRule type="top10" dxfId="281" priority="266" bottom="1" rank="10"/>
  </conditionalFormatting>
  <conditionalFormatting sqref="H134">
    <cfRule type="top10" dxfId="280" priority="263" bottom="1" rank="10"/>
  </conditionalFormatting>
  <conditionalFormatting sqref="H132:H134">
    <cfRule type="cellIs" dxfId="279" priority="260" operator="equal">
      <formula>0</formula>
    </cfRule>
    <cfRule type="cellIs" dxfId="278" priority="261" operator="greaterThan">
      <formula>0</formula>
    </cfRule>
    <cfRule type="top10" dxfId="277" priority="262" bottom="1" rank="10"/>
  </conditionalFormatting>
  <conditionalFormatting sqref="H148">
    <cfRule type="top10" dxfId="276" priority="259" bottom="1" rank="10"/>
  </conditionalFormatting>
  <conditionalFormatting sqref="H146:H148">
    <cfRule type="cellIs" dxfId="275" priority="256" operator="equal">
      <formula>0</formula>
    </cfRule>
    <cfRule type="cellIs" dxfId="274" priority="257" operator="greaterThan">
      <formula>0</formula>
    </cfRule>
    <cfRule type="top10" dxfId="273" priority="258" bottom="1" rank="10"/>
  </conditionalFormatting>
  <conditionalFormatting sqref="H149:H150">
    <cfRule type="cellIs" dxfId="272" priority="252" operator="equal">
      <formula>0</formula>
    </cfRule>
    <cfRule type="cellIs" dxfId="271" priority="253" operator="greaterThan">
      <formula>0</formula>
    </cfRule>
    <cfRule type="top10" dxfId="270" priority="254" bottom="1" rank="10"/>
  </conditionalFormatting>
  <conditionalFormatting sqref="H153">
    <cfRule type="top10" dxfId="269" priority="251" bottom="1" rank="10"/>
  </conditionalFormatting>
  <conditionalFormatting sqref="H151:H153">
    <cfRule type="cellIs" dxfId="268" priority="248" operator="equal">
      <formula>0</formula>
    </cfRule>
    <cfRule type="cellIs" dxfId="267" priority="249" operator="greaterThan">
      <formula>0</formula>
    </cfRule>
    <cfRule type="top10" dxfId="266" priority="250" bottom="1" rank="10"/>
  </conditionalFormatting>
  <conditionalFormatting sqref="H162">
    <cfRule type="top10" dxfId="265" priority="247" bottom="1" rank="10"/>
  </conditionalFormatting>
  <conditionalFormatting sqref="H160:H162">
    <cfRule type="cellIs" dxfId="264" priority="244" operator="equal">
      <formula>0</formula>
    </cfRule>
    <cfRule type="cellIs" dxfId="263" priority="245" operator="greaterThan">
      <formula>0</formula>
    </cfRule>
    <cfRule type="top10" dxfId="262" priority="246" bottom="1" rank="10"/>
  </conditionalFormatting>
  <conditionalFormatting sqref="H167">
    <cfRule type="top10" dxfId="261" priority="243" bottom="1" rank="10"/>
  </conditionalFormatting>
  <conditionalFormatting sqref="H165:H167">
    <cfRule type="cellIs" dxfId="260" priority="240" operator="equal">
      <formula>0</formula>
    </cfRule>
    <cfRule type="cellIs" dxfId="259" priority="241" operator="greaterThan">
      <formula>0</formula>
    </cfRule>
    <cfRule type="top10" dxfId="258" priority="242" bottom="1" rank="10"/>
  </conditionalFormatting>
  <conditionalFormatting sqref="H181">
    <cfRule type="top10" dxfId="257" priority="235" bottom="1" rank="10"/>
  </conditionalFormatting>
  <conditionalFormatting sqref="H179:H181">
    <cfRule type="cellIs" dxfId="256" priority="232" operator="equal">
      <formula>0</formula>
    </cfRule>
    <cfRule type="cellIs" dxfId="255" priority="233" operator="greaterThan">
      <formula>0</formula>
    </cfRule>
    <cfRule type="top10" dxfId="254" priority="234" bottom="1" rank="10"/>
  </conditionalFormatting>
  <conditionalFormatting sqref="H195">
    <cfRule type="top10" dxfId="253" priority="231" bottom="1" rank="10"/>
  </conditionalFormatting>
  <conditionalFormatting sqref="H193:H195">
    <cfRule type="cellIs" dxfId="252" priority="228" operator="equal">
      <formula>0</formula>
    </cfRule>
    <cfRule type="cellIs" dxfId="251" priority="229" operator="greaterThan">
      <formula>0</formula>
    </cfRule>
    <cfRule type="top10" dxfId="250" priority="230" bottom="1" rank="10"/>
  </conditionalFormatting>
  <conditionalFormatting sqref="H200">
    <cfRule type="top10" dxfId="249" priority="227" bottom="1" rank="10"/>
  </conditionalFormatting>
  <conditionalFormatting sqref="H198:H200">
    <cfRule type="cellIs" dxfId="248" priority="224" operator="equal">
      <formula>0</formula>
    </cfRule>
    <cfRule type="cellIs" dxfId="247" priority="225" operator="greaterThan">
      <formula>0</formula>
    </cfRule>
    <cfRule type="top10" dxfId="246" priority="226" bottom="1" rank="10"/>
  </conditionalFormatting>
  <conditionalFormatting sqref="H214">
    <cfRule type="top10" dxfId="245" priority="223" bottom="1" rank="10"/>
  </conditionalFormatting>
  <conditionalFormatting sqref="H212:H214">
    <cfRule type="cellIs" dxfId="244" priority="220" operator="equal">
      <formula>0</formula>
    </cfRule>
    <cfRule type="cellIs" dxfId="243" priority="221" operator="greaterThan">
      <formula>0</formula>
    </cfRule>
    <cfRule type="top10" dxfId="242" priority="222" bottom="1" rank="10"/>
  </conditionalFormatting>
  <conditionalFormatting sqref="H228">
    <cfRule type="top10" dxfId="241" priority="219" bottom="1" rank="10"/>
  </conditionalFormatting>
  <conditionalFormatting sqref="H226:H228">
    <cfRule type="cellIs" dxfId="240" priority="216" operator="equal">
      <formula>0</formula>
    </cfRule>
    <cfRule type="cellIs" dxfId="239" priority="217" operator="greaterThan">
      <formula>0</formula>
    </cfRule>
    <cfRule type="top10" dxfId="238" priority="218" bottom="1" rank="10"/>
  </conditionalFormatting>
  <conditionalFormatting sqref="H233">
    <cfRule type="top10" dxfId="237" priority="215" bottom="1" rank="10"/>
  </conditionalFormatting>
  <conditionalFormatting sqref="H231:H233">
    <cfRule type="cellIs" dxfId="236" priority="212" operator="equal">
      <formula>0</formula>
    </cfRule>
    <cfRule type="cellIs" dxfId="235" priority="213" operator="greaterThan">
      <formula>0</formula>
    </cfRule>
    <cfRule type="top10" dxfId="234" priority="214" bottom="1" rank="10"/>
  </conditionalFormatting>
  <conditionalFormatting sqref="H247">
    <cfRule type="top10" dxfId="233" priority="207" bottom="1" rank="10"/>
  </conditionalFormatting>
  <conditionalFormatting sqref="H245:H247">
    <cfRule type="cellIs" dxfId="232" priority="204" operator="equal">
      <formula>0</formula>
    </cfRule>
    <cfRule type="cellIs" dxfId="231" priority="205" operator="greaterThan">
      <formula>0</formula>
    </cfRule>
    <cfRule type="top10" dxfId="230" priority="206" bottom="1" rank="10"/>
  </conditionalFormatting>
  <conditionalFormatting sqref="H261">
    <cfRule type="top10" dxfId="229" priority="203" bottom="1" rank="10"/>
  </conditionalFormatting>
  <conditionalFormatting sqref="H259:H261">
    <cfRule type="cellIs" dxfId="228" priority="200" operator="equal">
      <formula>0</formula>
    </cfRule>
    <cfRule type="cellIs" dxfId="227" priority="201" operator="greaterThan">
      <formula>0</formula>
    </cfRule>
    <cfRule type="top10" dxfId="226" priority="202" bottom="1" rank="10"/>
  </conditionalFormatting>
  <conditionalFormatting sqref="H266">
    <cfRule type="top10" dxfId="225" priority="195" bottom="1" rank="10"/>
  </conditionalFormatting>
  <conditionalFormatting sqref="H264:H266">
    <cfRule type="cellIs" dxfId="224" priority="192" operator="equal">
      <formula>0</formula>
    </cfRule>
    <cfRule type="cellIs" dxfId="223" priority="193" operator="greaterThan">
      <formula>0</formula>
    </cfRule>
    <cfRule type="top10" dxfId="222" priority="194" bottom="1" rank="10"/>
  </conditionalFormatting>
  <conditionalFormatting sqref="H280">
    <cfRule type="top10" dxfId="221" priority="191" bottom="1" rank="10"/>
  </conditionalFormatting>
  <conditionalFormatting sqref="H278:H280">
    <cfRule type="cellIs" dxfId="220" priority="188" operator="equal">
      <formula>0</formula>
    </cfRule>
    <cfRule type="cellIs" dxfId="219" priority="189" operator="greaterThan">
      <formula>0</formula>
    </cfRule>
    <cfRule type="top10" dxfId="218" priority="190" bottom="1" rank="10"/>
  </conditionalFormatting>
  <conditionalFormatting sqref="H294">
    <cfRule type="top10" dxfId="217" priority="187" bottom="1" rank="10"/>
  </conditionalFormatting>
  <conditionalFormatting sqref="H292:H294">
    <cfRule type="cellIs" dxfId="216" priority="184" operator="equal">
      <formula>0</formula>
    </cfRule>
    <cfRule type="cellIs" dxfId="215" priority="185" operator="greaterThan">
      <formula>0</formula>
    </cfRule>
    <cfRule type="top10" dxfId="214" priority="186" bottom="1" rank="10"/>
  </conditionalFormatting>
  <conditionalFormatting sqref="H299">
    <cfRule type="top10" dxfId="213" priority="179" bottom="1" rank="10"/>
  </conditionalFormatting>
  <conditionalFormatting sqref="H297:H299">
    <cfRule type="cellIs" dxfId="212" priority="176" operator="equal">
      <formula>0</formula>
    </cfRule>
    <cfRule type="cellIs" dxfId="211" priority="177" operator="greaterThan">
      <formula>0</formula>
    </cfRule>
    <cfRule type="top10" dxfId="210" priority="178" bottom="1" rank="10"/>
  </conditionalFormatting>
  <conditionalFormatting sqref="H311:H312">
    <cfRule type="cellIs" dxfId="209" priority="172" operator="equal">
      <formula>0</formula>
    </cfRule>
    <cfRule type="cellIs" dxfId="208" priority="173" operator="greaterThan">
      <formula>0</formula>
    </cfRule>
    <cfRule type="top10" dxfId="207" priority="174" bottom="1" rank="10"/>
  </conditionalFormatting>
  <conditionalFormatting sqref="H315">
    <cfRule type="top10" dxfId="206" priority="171" bottom="1" rank="10"/>
  </conditionalFormatting>
  <conditionalFormatting sqref="H313:H315">
    <cfRule type="cellIs" dxfId="205" priority="168" operator="equal">
      <formula>0</formula>
    </cfRule>
    <cfRule type="cellIs" dxfId="204" priority="169" operator="greaterThan">
      <formula>0</formula>
    </cfRule>
    <cfRule type="top10" dxfId="203" priority="170" bottom="1" rank="10"/>
  </conditionalFormatting>
  <conditionalFormatting sqref="H327">
    <cfRule type="top10" dxfId="202" priority="167" bottom="1" rank="10"/>
  </conditionalFormatting>
  <conditionalFormatting sqref="H325:H327">
    <cfRule type="cellIs" dxfId="201" priority="164" operator="equal">
      <formula>0</formula>
    </cfRule>
    <cfRule type="cellIs" dxfId="200" priority="165" operator="greaterThan">
      <formula>0</formula>
    </cfRule>
    <cfRule type="top10" dxfId="199" priority="166" bottom="1" rank="10"/>
  </conditionalFormatting>
  <conditionalFormatting sqref="H332">
    <cfRule type="top10" dxfId="198" priority="163" bottom="1" rank="10"/>
  </conditionalFormatting>
  <conditionalFormatting sqref="H330:H332">
    <cfRule type="cellIs" dxfId="197" priority="160" operator="equal">
      <formula>0</formula>
    </cfRule>
    <cfRule type="cellIs" dxfId="196" priority="161" operator="greaterThan">
      <formula>0</formula>
    </cfRule>
    <cfRule type="top10" dxfId="195" priority="162" bottom="1" rank="10"/>
  </conditionalFormatting>
  <conditionalFormatting sqref="H346">
    <cfRule type="top10" dxfId="194" priority="159" bottom="1" rank="10"/>
  </conditionalFormatting>
  <conditionalFormatting sqref="H344:H346">
    <cfRule type="cellIs" dxfId="193" priority="156" operator="equal">
      <formula>0</formula>
    </cfRule>
    <cfRule type="cellIs" dxfId="192" priority="157" operator="greaterThan">
      <formula>0</formula>
    </cfRule>
    <cfRule type="top10" dxfId="191" priority="158" bottom="1" rank="10"/>
  </conditionalFormatting>
  <conditionalFormatting sqref="H358">
    <cfRule type="top10" dxfId="190" priority="155" bottom="1" rank="10"/>
  </conditionalFormatting>
  <conditionalFormatting sqref="H356:H358">
    <cfRule type="cellIs" dxfId="189" priority="152" operator="equal">
      <formula>0</formula>
    </cfRule>
    <cfRule type="cellIs" dxfId="188" priority="153" operator="greaterThan">
      <formula>0</formula>
    </cfRule>
    <cfRule type="top10" dxfId="187" priority="154" bottom="1" rank="10"/>
  </conditionalFormatting>
  <conditionalFormatting sqref="H372">
    <cfRule type="top10" dxfId="186" priority="151" bottom="1" rank="10"/>
  </conditionalFormatting>
  <conditionalFormatting sqref="H370:H372">
    <cfRule type="cellIs" dxfId="185" priority="148" operator="equal">
      <formula>0</formula>
    </cfRule>
    <cfRule type="cellIs" dxfId="184" priority="149" operator="greaterThan">
      <formula>0</formula>
    </cfRule>
    <cfRule type="top10" dxfId="183" priority="150" bottom="1" rank="10"/>
  </conditionalFormatting>
  <conditionalFormatting sqref="H382">
    <cfRule type="top10" dxfId="182" priority="147" bottom="1" rank="10"/>
  </conditionalFormatting>
  <conditionalFormatting sqref="H382">
    <cfRule type="cellIs" dxfId="181" priority="144" operator="equal">
      <formula>0</formula>
    </cfRule>
    <cfRule type="cellIs" dxfId="180" priority="145" operator="greaterThan">
      <formula>0</formula>
    </cfRule>
    <cfRule type="top10" dxfId="179" priority="146" bottom="1" rank="10"/>
  </conditionalFormatting>
  <conditionalFormatting sqref="H396">
    <cfRule type="top10" dxfId="178" priority="143" bottom="1" rank="10"/>
  </conditionalFormatting>
  <conditionalFormatting sqref="H396">
    <cfRule type="cellIs" dxfId="177" priority="140" operator="equal">
      <formula>0</formula>
    </cfRule>
    <cfRule type="cellIs" dxfId="176" priority="141" operator="greaterThan">
      <formula>0</formula>
    </cfRule>
    <cfRule type="top10" dxfId="175" priority="142" bottom="1" rank="10"/>
  </conditionalFormatting>
  <conditionalFormatting sqref="H397:H404">
    <cfRule type="top10" dxfId="174" priority="139" bottom="1" rank="10"/>
  </conditionalFormatting>
  <conditionalFormatting sqref="H397:H404">
    <cfRule type="cellIs" dxfId="173" priority="136" operator="equal">
      <formula>0</formula>
    </cfRule>
    <cfRule type="cellIs" dxfId="172" priority="137" operator="greaterThan">
      <formula>0</formula>
    </cfRule>
    <cfRule type="top10" dxfId="171" priority="138" bottom="1" rank="10"/>
  </conditionalFormatting>
  <conditionalFormatting sqref="H410">
    <cfRule type="top10" dxfId="170" priority="135" bottom="1" rank="10"/>
  </conditionalFormatting>
  <conditionalFormatting sqref="H410">
    <cfRule type="cellIs" dxfId="169" priority="132" operator="equal">
      <formula>0</formula>
    </cfRule>
    <cfRule type="cellIs" dxfId="168" priority="133" operator="greaterThan">
      <formula>0</formula>
    </cfRule>
    <cfRule type="top10" dxfId="167" priority="134" bottom="1" rank="10"/>
  </conditionalFormatting>
  <conditionalFormatting sqref="H411">
    <cfRule type="top10" dxfId="166" priority="131" bottom="1" rank="10"/>
  </conditionalFormatting>
  <conditionalFormatting sqref="H411">
    <cfRule type="cellIs" dxfId="165" priority="128" operator="equal">
      <formula>0</formula>
    </cfRule>
    <cfRule type="cellIs" dxfId="164" priority="129" operator="greaterThan">
      <formula>0</formula>
    </cfRule>
    <cfRule type="top10" dxfId="163" priority="130" bottom="1" rank="10"/>
  </conditionalFormatting>
  <conditionalFormatting sqref="H412">
    <cfRule type="top10" dxfId="162" priority="127" bottom="1" rank="10"/>
  </conditionalFormatting>
  <conditionalFormatting sqref="H412">
    <cfRule type="cellIs" dxfId="161" priority="124" operator="equal">
      <formula>0</formula>
    </cfRule>
    <cfRule type="cellIs" dxfId="160" priority="125" operator="greaterThan">
      <formula>0</formula>
    </cfRule>
    <cfRule type="top10" dxfId="159" priority="126" bottom="1" rank="10"/>
  </conditionalFormatting>
  <conditionalFormatting sqref="H429">
    <cfRule type="top10" dxfId="158" priority="123" bottom="1" rank="10"/>
  </conditionalFormatting>
  <conditionalFormatting sqref="H429">
    <cfRule type="cellIs" dxfId="157" priority="120" operator="equal">
      <formula>0</formula>
    </cfRule>
    <cfRule type="cellIs" dxfId="156" priority="121" operator="greaterThan">
      <formula>0</formula>
    </cfRule>
    <cfRule type="top10" dxfId="155" priority="122" bottom="1" rank="10"/>
  </conditionalFormatting>
  <conditionalFormatting sqref="H430">
    <cfRule type="top10" dxfId="154" priority="119" bottom="1" rank="10"/>
  </conditionalFormatting>
  <conditionalFormatting sqref="H430">
    <cfRule type="cellIs" dxfId="153" priority="116" operator="equal">
      <formula>0</formula>
    </cfRule>
    <cfRule type="cellIs" dxfId="152" priority="117" operator="greaterThan">
      <formula>0</formula>
    </cfRule>
    <cfRule type="top10" dxfId="151" priority="118" bottom="1" rank="10"/>
  </conditionalFormatting>
  <conditionalFormatting sqref="H443">
    <cfRule type="top10" dxfId="150" priority="115" bottom="1" rank="10"/>
  </conditionalFormatting>
  <conditionalFormatting sqref="H443">
    <cfRule type="cellIs" dxfId="149" priority="112" operator="equal">
      <formula>0</formula>
    </cfRule>
    <cfRule type="cellIs" dxfId="148" priority="113" operator="greaterThan">
      <formula>0</formula>
    </cfRule>
    <cfRule type="top10" dxfId="147" priority="114" bottom="1" rank="10"/>
  </conditionalFormatting>
  <conditionalFormatting sqref="H444">
    <cfRule type="top10" dxfId="146" priority="111" bottom="1" rank="10"/>
  </conditionalFormatting>
  <conditionalFormatting sqref="H444">
    <cfRule type="cellIs" dxfId="145" priority="108" operator="equal">
      <formula>0</formula>
    </cfRule>
    <cfRule type="cellIs" dxfId="144" priority="109" operator="greaterThan">
      <formula>0</formula>
    </cfRule>
    <cfRule type="top10" dxfId="143" priority="110" bottom="1" rank="10"/>
  </conditionalFormatting>
  <conditionalFormatting sqref="H444">
    <cfRule type="top10" dxfId="142" priority="107" bottom="1" rank="10"/>
  </conditionalFormatting>
  <conditionalFormatting sqref="H444">
    <cfRule type="cellIs" dxfId="141" priority="104" operator="equal">
      <formula>0</formula>
    </cfRule>
    <cfRule type="cellIs" dxfId="140" priority="105" operator="greaterThan">
      <formula>0</formula>
    </cfRule>
    <cfRule type="top10" dxfId="139" priority="106" bottom="1" rank="10"/>
  </conditionalFormatting>
  <conditionalFormatting sqref="H445">
    <cfRule type="top10" dxfId="138" priority="103" bottom="1" rank="10"/>
  </conditionalFormatting>
  <conditionalFormatting sqref="H445">
    <cfRule type="cellIs" dxfId="137" priority="100" operator="equal">
      <formula>0</formula>
    </cfRule>
    <cfRule type="cellIs" dxfId="136" priority="101" operator="greaterThan">
      <formula>0</formula>
    </cfRule>
    <cfRule type="top10" dxfId="135" priority="102" bottom="1" rank="10"/>
  </conditionalFormatting>
  <conditionalFormatting sqref="H449">
    <cfRule type="cellIs" dxfId="134" priority="98" operator="greaterThan">
      <formula>0</formula>
    </cfRule>
    <cfRule type="top10" dxfId="133" priority="99" bottom="1" rank="10"/>
  </conditionalFormatting>
  <conditionalFormatting sqref="H448">
    <cfRule type="top10" dxfId="132" priority="97" bottom="1" rank="10"/>
  </conditionalFormatting>
  <conditionalFormatting sqref="H448">
    <cfRule type="cellIs" dxfId="131" priority="94" operator="equal">
      <formula>0</formula>
    </cfRule>
    <cfRule type="cellIs" dxfId="130" priority="95" operator="greaterThan">
      <formula>0</formula>
    </cfRule>
    <cfRule type="top10" dxfId="129" priority="96" bottom="1" rank="10"/>
  </conditionalFormatting>
  <conditionalFormatting sqref="H448">
    <cfRule type="top10" dxfId="128" priority="93" bottom="1" rank="10"/>
  </conditionalFormatting>
  <conditionalFormatting sqref="H448">
    <cfRule type="cellIs" dxfId="127" priority="90" operator="equal">
      <formula>0</formula>
    </cfRule>
    <cfRule type="cellIs" dxfId="126" priority="91" operator="greaterThan">
      <formula>0</formula>
    </cfRule>
    <cfRule type="top10" dxfId="125" priority="92" bottom="1" rank="10"/>
  </conditionalFormatting>
  <conditionalFormatting sqref="H449">
    <cfRule type="top10" dxfId="124" priority="89" bottom="1" rank="10"/>
  </conditionalFormatting>
  <conditionalFormatting sqref="H449">
    <cfRule type="cellIs" dxfId="123" priority="86" operator="equal">
      <formula>0</formula>
    </cfRule>
    <cfRule type="cellIs" dxfId="122" priority="87" operator="greaterThan">
      <formula>0</formula>
    </cfRule>
    <cfRule type="top10" dxfId="121" priority="88" bottom="1" rank="10"/>
  </conditionalFormatting>
  <conditionalFormatting sqref="H463">
    <cfRule type="cellIs" dxfId="120" priority="70" operator="greaterThan">
      <formula>0</formula>
    </cfRule>
    <cfRule type="top10" dxfId="119" priority="71" bottom="1" rank="10"/>
  </conditionalFormatting>
  <conditionalFormatting sqref="H462">
    <cfRule type="top10" dxfId="118" priority="69" bottom="1" rank="10"/>
  </conditionalFormatting>
  <conditionalFormatting sqref="H462">
    <cfRule type="cellIs" dxfId="117" priority="66" operator="equal">
      <formula>0</formula>
    </cfRule>
    <cfRule type="cellIs" dxfId="116" priority="67" operator="greaterThan">
      <formula>0</formula>
    </cfRule>
    <cfRule type="top10" dxfId="115" priority="68" bottom="1" rank="10"/>
  </conditionalFormatting>
  <conditionalFormatting sqref="H462">
    <cfRule type="top10" dxfId="114" priority="65" bottom="1" rank="10"/>
  </conditionalFormatting>
  <conditionalFormatting sqref="H462">
    <cfRule type="cellIs" dxfId="113" priority="62" operator="equal">
      <formula>0</formula>
    </cfRule>
    <cfRule type="cellIs" dxfId="112" priority="63" operator="greaterThan">
      <formula>0</formula>
    </cfRule>
    <cfRule type="top10" dxfId="111" priority="64" bottom="1" rank="10"/>
  </conditionalFormatting>
  <conditionalFormatting sqref="H463">
    <cfRule type="top10" dxfId="110" priority="61" bottom="1" rank="10"/>
  </conditionalFormatting>
  <conditionalFormatting sqref="H463">
    <cfRule type="cellIs" dxfId="109" priority="58" operator="equal">
      <formula>0</formula>
    </cfRule>
    <cfRule type="cellIs" dxfId="108" priority="59" operator="greaterThan">
      <formula>0</formula>
    </cfRule>
    <cfRule type="top10" dxfId="107" priority="60" bottom="1" rank="10"/>
  </conditionalFormatting>
  <conditionalFormatting sqref="H465">
    <cfRule type="cellIs" dxfId="106" priority="56" operator="greaterThan">
      <formula>0</formula>
    </cfRule>
    <cfRule type="top10" dxfId="105" priority="57" bottom="1" rank="10"/>
  </conditionalFormatting>
  <conditionalFormatting sqref="H464">
    <cfRule type="top10" dxfId="104" priority="55" bottom="1" rank="10"/>
  </conditionalFormatting>
  <conditionalFormatting sqref="H464">
    <cfRule type="cellIs" dxfId="103" priority="52" operator="equal">
      <formula>0</formula>
    </cfRule>
    <cfRule type="cellIs" dxfId="102" priority="53" operator="greaterThan">
      <formula>0</formula>
    </cfRule>
    <cfRule type="top10" dxfId="101" priority="54" bottom="1" rank="10"/>
  </conditionalFormatting>
  <conditionalFormatting sqref="H464">
    <cfRule type="top10" dxfId="100" priority="51" bottom="1" rank="10"/>
  </conditionalFormatting>
  <conditionalFormatting sqref="H464">
    <cfRule type="cellIs" dxfId="99" priority="48" operator="equal">
      <formula>0</formula>
    </cfRule>
    <cfRule type="cellIs" dxfId="98" priority="49" operator="greaterThan">
      <formula>0</formula>
    </cfRule>
    <cfRule type="top10" dxfId="97" priority="50" bottom="1" rank="10"/>
  </conditionalFormatting>
  <conditionalFormatting sqref="H465">
    <cfRule type="top10" dxfId="96" priority="47" bottom="1" rank="10"/>
  </conditionalFormatting>
  <conditionalFormatting sqref="H465">
    <cfRule type="cellIs" dxfId="95" priority="44" operator="equal">
      <formula>0</formula>
    </cfRule>
    <cfRule type="cellIs" dxfId="94" priority="45" operator="greaterThan">
      <formula>0</formula>
    </cfRule>
    <cfRule type="top10" dxfId="93" priority="46" bottom="1" rank="10"/>
  </conditionalFormatting>
  <conditionalFormatting sqref="H476">
    <cfRule type="cellIs" dxfId="92" priority="42" operator="greaterThan">
      <formula>0</formula>
    </cfRule>
    <cfRule type="top10" dxfId="91" priority="43" bottom="1" rank="10"/>
  </conditionalFormatting>
  <conditionalFormatting sqref="H476">
    <cfRule type="top10" dxfId="90" priority="41" bottom="1" rank="10"/>
  </conditionalFormatting>
  <conditionalFormatting sqref="H476">
    <cfRule type="cellIs" dxfId="89" priority="38" operator="equal">
      <formula>0</formula>
    </cfRule>
    <cfRule type="cellIs" dxfId="88" priority="39" operator="greaterThan">
      <formula>0</formula>
    </cfRule>
    <cfRule type="top10" dxfId="87" priority="40" bottom="1" rank="10"/>
  </conditionalFormatting>
  <conditionalFormatting sqref="H478">
    <cfRule type="cellIs" dxfId="86" priority="36" operator="greaterThan">
      <formula>0</formula>
    </cfRule>
    <cfRule type="top10" dxfId="85" priority="37" bottom="1" rank="10"/>
  </conditionalFormatting>
  <conditionalFormatting sqref="H477">
    <cfRule type="top10" dxfId="84" priority="35" bottom="1" rank="10"/>
  </conditionalFormatting>
  <conditionalFormatting sqref="H477">
    <cfRule type="cellIs" dxfId="83" priority="32" operator="equal">
      <formula>0</formula>
    </cfRule>
    <cfRule type="cellIs" dxfId="82" priority="33" operator="greaterThan">
      <formula>0</formula>
    </cfRule>
    <cfRule type="top10" dxfId="81" priority="34" bottom="1" rank="10"/>
  </conditionalFormatting>
  <conditionalFormatting sqref="H477">
    <cfRule type="top10" dxfId="80" priority="31" bottom="1" rank="10"/>
  </conditionalFormatting>
  <conditionalFormatting sqref="H477">
    <cfRule type="cellIs" dxfId="79" priority="28" operator="equal">
      <formula>0</formula>
    </cfRule>
    <cfRule type="cellIs" dxfId="78" priority="29" operator="greaterThan">
      <formula>0</formula>
    </cfRule>
    <cfRule type="top10" dxfId="77" priority="30" bottom="1" rank="10"/>
  </conditionalFormatting>
  <conditionalFormatting sqref="H478">
    <cfRule type="top10" dxfId="76" priority="27" bottom="1" rank="10"/>
  </conditionalFormatting>
  <conditionalFormatting sqref="H478">
    <cfRule type="cellIs" dxfId="75" priority="24" operator="equal">
      <formula>0</formula>
    </cfRule>
    <cfRule type="cellIs" dxfId="74" priority="25" operator="greaterThan">
      <formula>0</formula>
    </cfRule>
    <cfRule type="top10" dxfId="73" priority="26" bottom="1" rank="10"/>
  </conditionalFormatting>
  <conditionalFormatting sqref="H481">
    <cfRule type="cellIs" dxfId="72" priority="22" operator="greaterThan">
      <formula>0</formula>
    </cfRule>
    <cfRule type="top10" dxfId="71" priority="23" bottom="1" rank="10"/>
  </conditionalFormatting>
  <conditionalFormatting sqref="H481">
    <cfRule type="top10" dxfId="70" priority="21" bottom="1" rank="10"/>
  </conditionalFormatting>
  <conditionalFormatting sqref="H481">
    <cfRule type="cellIs" dxfId="69" priority="18" operator="equal">
      <formula>0</formula>
    </cfRule>
    <cfRule type="cellIs" dxfId="68" priority="19" operator="greaterThan">
      <formula>0</formula>
    </cfRule>
    <cfRule type="top10" dxfId="67" priority="20" bottom="1" rank="10"/>
  </conditionalFormatting>
  <conditionalFormatting sqref="H483">
    <cfRule type="cellIs" dxfId="66" priority="16" operator="greaterThan">
      <formula>0</formula>
    </cfRule>
    <cfRule type="top10" dxfId="65" priority="17" bottom="1" rank="10"/>
  </conditionalFormatting>
  <conditionalFormatting sqref="H482">
    <cfRule type="top10" dxfId="64" priority="15" bottom="1" rank="10"/>
  </conditionalFormatting>
  <conditionalFormatting sqref="H482">
    <cfRule type="cellIs" dxfId="63" priority="12" operator="equal">
      <formula>0</formula>
    </cfRule>
    <cfRule type="cellIs" dxfId="62" priority="13" operator="greaterThan">
      <formula>0</formula>
    </cfRule>
    <cfRule type="top10" dxfId="61" priority="14" bottom="1" rank="10"/>
  </conditionalFormatting>
  <conditionalFormatting sqref="H482">
    <cfRule type="top10" dxfId="60" priority="11" bottom="1" rank="10"/>
  </conditionalFormatting>
  <conditionalFormatting sqref="H482">
    <cfRule type="cellIs" dxfId="59" priority="8" operator="equal">
      <formula>0</formula>
    </cfRule>
    <cfRule type="cellIs" dxfId="58" priority="9" operator="greaterThan">
      <formula>0</formula>
    </cfRule>
    <cfRule type="top10" dxfId="57" priority="10" bottom="1" rank="10"/>
  </conditionalFormatting>
  <conditionalFormatting sqref="H483">
    <cfRule type="top10" dxfId="56" priority="7" bottom="1" rank="10"/>
  </conditionalFormatting>
  <conditionalFormatting sqref="H483">
    <cfRule type="cellIs" dxfId="55" priority="4" operator="equal">
      <formula>0</formula>
    </cfRule>
    <cfRule type="cellIs" dxfId="54" priority="5" operator="greaterThan">
      <formula>0</formula>
    </cfRule>
    <cfRule type="top10" dxfId="53" priority="6" bottom="1" rank="10"/>
  </conditionalFormatting>
  <conditionalFormatting sqref="H96">
    <cfRule type="cellIs" dxfId="52" priority="1" operator="equal">
      <formula>0</formula>
    </cfRule>
    <cfRule type="cellIs" dxfId="51" priority="2" operator="greaterThan">
      <formula>0</formula>
    </cfRule>
    <cfRule type="top10" dxfId="50" priority="3" bottom="1" rank="10"/>
  </conditionalFormatting>
  <printOptions horizontalCentered="1"/>
  <pageMargins left="0.45" right="0.45" top="0.5" bottom="0.5" header="0.3" footer="0.3"/>
  <pageSetup scale="46" orientation="portrait" r:id="rId1"/>
  <rowBreaks count="6" manualBreakCount="6">
    <brk id="70" min="3" max="12" man="1"/>
    <brk id="136" min="3" max="12" man="1"/>
    <brk id="202" min="3" max="12" man="1"/>
    <brk id="268" min="3" max="12" man="1"/>
    <brk id="334" min="3" max="12" man="1"/>
    <brk id="419" min="3" max="12" man="1"/>
  </rowBreaks>
  <drawing r:id="rId2"/>
  <extLst>
    <ext xmlns:x14="http://schemas.microsoft.com/office/spreadsheetml/2009/9/main" uri="{78C0D931-6437-407d-A8EE-F0AAD7539E65}">
      <x14:conditionalFormattings>
        <x14:conditionalFormatting xmlns:xm="http://schemas.microsoft.com/office/excel/2006/main">
          <x14:cfRule type="containsText" priority="369" operator="containsText" id="{2E4D5E3E-C66F-436F-B391-44587A38BC06}">
            <xm:f>NOT(ISERROR(SEARCH($O$8,S7)))</xm:f>
            <xm:f>$O$8</xm:f>
            <x14:dxf>
              <fill>
                <patternFill>
                  <bgColor theme="4" tint="0.79998168889431442"/>
                </patternFill>
              </fill>
            </x14:dxf>
          </x14:cfRule>
          <xm:sqref>S177:AF188 S317:AF320 S244:AF254 S173:T173 V173:AF173 U171:U172 S7:AG56 S64:AG89 S97:AG122 S130:AG155 S163:AG171 S174:Y176 AA174:AF176 S208:AF221 S205:Y207 AA205:AF207 S238:Y242 AA238:AF242 S277:AF287 S271:Y276 AA271:AF276 S304:Y315 AA304:AF315 S354:AF363 S337:Y353 AA337:AF353 S365:AF388 S364:Y364 AA364:AF364 S421:AF422 S389:Y405 AA389:AF405 S425:AF438 S423:Y424 AA423:AF424 S462:AF471 S455:Y461 AA455:AF461 S196:AF204 S229:AF237 S262:AF270 S295:AF303 S328:AF336 AA413:AF420 S413:Y420 S446:AF454 S479:AF486</xm:sqref>
        </x14:conditionalFormatting>
        <x14:conditionalFormatting xmlns:xm="http://schemas.microsoft.com/office/excel/2006/main">
          <x14:cfRule type="containsText" priority="366" operator="containsText" id="{9B74FB57-F389-4A23-9CA9-2F264D88B95E}">
            <xm:f>NOT(ISERROR(SEARCH($O$8,AG173)))</xm:f>
            <xm:f>$O$8</xm:f>
            <x14:dxf>
              <fill>
                <patternFill>
                  <bgColor theme="4" tint="0.79998168889431442"/>
                </patternFill>
              </fill>
            </x14:dxf>
          </x14:cfRule>
          <xm:sqref>AG173:AG188 AG244:AG254 AG317:AG320 AG196:AG221 AG229:AG242 AG262:AG287 AG295:AG315 AG328:AG405 AG413:AG426</xm:sqref>
        </x14:conditionalFormatting>
        <x14:conditionalFormatting xmlns:xm="http://schemas.microsoft.com/office/excel/2006/main">
          <x14:cfRule type="containsText" priority="364" operator="containsText" id="{B4D12BB1-EA45-4B2C-B7FC-897E9B872FD4}">
            <xm:f>NOT(ISERROR(SEARCH($O$8,S172)))</xm:f>
            <xm:f>$O$8</xm:f>
            <x14:dxf>
              <fill>
                <patternFill>
                  <bgColor theme="4" tint="0.79998168889431442"/>
                </patternFill>
              </fill>
            </x14:dxf>
          </x14:cfRule>
          <xm:sqref>S172:T172</xm:sqref>
        </x14:conditionalFormatting>
        <x14:conditionalFormatting xmlns:xm="http://schemas.microsoft.com/office/excel/2006/main">
          <x14:cfRule type="containsText" priority="362" operator="containsText" id="{8E5CAEB2-79F5-4124-93BE-AF3125489F90}">
            <xm:f>NOT(ISERROR(SEARCH($O$8,V172)))</xm:f>
            <xm:f>$O$8</xm:f>
            <x14:dxf>
              <fill>
                <patternFill>
                  <bgColor theme="4" tint="0.79998168889431442"/>
                </patternFill>
              </fill>
            </x14:dxf>
          </x14:cfRule>
          <xm:sqref>V172:AF172</xm:sqref>
        </x14:conditionalFormatting>
        <x14:conditionalFormatting xmlns:xm="http://schemas.microsoft.com/office/excel/2006/main">
          <x14:cfRule type="containsText" priority="361" operator="containsText" id="{94A7AAC7-32F1-4609-848B-D232C88952D0}">
            <xm:f>NOT(ISERROR(SEARCH($O$8,AG172)))</xm:f>
            <xm:f>$O$8</xm:f>
            <x14:dxf>
              <fill>
                <patternFill>
                  <bgColor theme="4" tint="0.79998168889431442"/>
                </patternFill>
              </fill>
            </x14:dxf>
          </x14:cfRule>
          <xm:sqref>AG172</xm:sqref>
        </x14:conditionalFormatting>
        <x14:conditionalFormatting xmlns:xm="http://schemas.microsoft.com/office/excel/2006/main">
          <x14:cfRule type="containsText" priority="360" operator="containsText" id="{245F3214-C83F-41BC-9870-B1C62903380E}">
            <xm:f>NOT(ISERROR(SEARCH($O$8,AG427)))</xm:f>
            <xm:f>$O$8</xm:f>
            <x14:dxf>
              <fill>
                <patternFill>
                  <bgColor theme="4" tint="0.79998168889431442"/>
                </patternFill>
              </fill>
            </x14:dxf>
          </x14:cfRule>
          <xm:sqref>AG427:AG438 AG446:AG471 AG479:AG490</xm:sqref>
        </x14:conditionalFormatting>
        <x14:conditionalFormatting xmlns:xm="http://schemas.microsoft.com/office/excel/2006/main">
          <x14:cfRule type="containsText" priority="359" operator="containsText" id="{227044B9-8B70-4466-A4C5-6B97EAD76378}">
            <xm:f>NOT(ISERROR(SEARCH($O$8,S57)))</xm:f>
            <xm:f>$O$8</xm:f>
            <x14:dxf>
              <fill>
                <patternFill>
                  <bgColor theme="4" tint="0.79998168889431442"/>
                </patternFill>
              </fill>
            </x14:dxf>
          </x14:cfRule>
          <xm:sqref>S57:AG63</xm:sqref>
        </x14:conditionalFormatting>
        <x14:conditionalFormatting xmlns:xm="http://schemas.microsoft.com/office/excel/2006/main">
          <x14:cfRule type="containsText" priority="357" operator="containsText" id="{A7BA2AD6-D85C-4F41-ADAC-5970A73E5DBA}">
            <xm:f>NOT(ISERROR(SEARCH($O$8,S90)))</xm:f>
            <xm:f>$O$8</xm:f>
            <x14:dxf>
              <fill>
                <patternFill>
                  <bgColor theme="4" tint="0.79998168889431442"/>
                </patternFill>
              </fill>
            </x14:dxf>
          </x14:cfRule>
          <xm:sqref>S90:AG96</xm:sqref>
        </x14:conditionalFormatting>
        <x14:conditionalFormatting xmlns:xm="http://schemas.microsoft.com/office/excel/2006/main">
          <x14:cfRule type="containsText" priority="355" operator="containsText" id="{E7911BDD-D451-4B13-BEB2-9B6305443006}">
            <xm:f>NOT(ISERROR(SEARCH($O$8,S123)))</xm:f>
            <xm:f>$O$8</xm:f>
            <x14:dxf>
              <fill>
                <patternFill>
                  <bgColor theme="4" tint="0.79998168889431442"/>
                </patternFill>
              </fill>
            </x14:dxf>
          </x14:cfRule>
          <xm:sqref>S123:AG129</xm:sqref>
        </x14:conditionalFormatting>
        <x14:conditionalFormatting xmlns:xm="http://schemas.microsoft.com/office/excel/2006/main">
          <x14:cfRule type="containsText" priority="353" operator="containsText" id="{2E57D68F-CC52-4E79-9EA0-F6F43CC9D2C6}">
            <xm:f>NOT(ISERROR(SEARCH($O$8,S156)))</xm:f>
            <xm:f>$O$8</xm:f>
            <x14:dxf>
              <fill>
                <patternFill>
                  <bgColor theme="4" tint="0.79998168889431442"/>
                </patternFill>
              </fill>
            </x14:dxf>
          </x14:cfRule>
          <xm:sqref>S156:AG162 S157:T163 V157:AG165</xm:sqref>
        </x14:conditionalFormatting>
        <x14:conditionalFormatting xmlns:xm="http://schemas.microsoft.com/office/excel/2006/main">
          <x14:cfRule type="containsText" priority="351" operator="containsText" id="{1D37FA07-9958-4462-8503-834C5BACBCC9}">
            <xm:f>NOT(ISERROR(SEARCH($O$8,Z174)))</xm:f>
            <xm:f>$O$8</xm:f>
            <x14:dxf>
              <fill>
                <patternFill>
                  <bgColor theme="4" tint="0.79998168889431442"/>
                </patternFill>
              </fill>
            </x14:dxf>
          </x14:cfRule>
          <xm:sqref>Z174:Z176</xm:sqref>
        </x14:conditionalFormatting>
        <x14:conditionalFormatting xmlns:xm="http://schemas.microsoft.com/office/excel/2006/main">
          <x14:cfRule type="containsText" priority="350" operator="containsText" id="{3E9AD6C7-30A3-4614-A42D-57BB4F8921D0}">
            <xm:f>NOT(ISERROR(SEARCH($O$8,Z205)))</xm:f>
            <xm:f>$O$8</xm:f>
            <x14:dxf>
              <fill>
                <patternFill>
                  <bgColor theme="4" tint="0.79998168889431442"/>
                </patternFill>
              </fill>
            </x14:dxf>
          </x14:cfRule>
          <xm:sqref>Z205:Z207</xm:sqref>
        </x14:conditionalFormatting>
        <x14:conditionalFormatting xmlns:xm="http://schemas.microsoft.com/office/excel/2006/main">
          <x14:cfRule type="containsText" priority="349" operator="containsText" id="{3ECAFFCA-B767-47EF-9EFE-D25EB8BC6F8E}">
            <xm:f>NOT(ISERROR(SEARCH($O$8,Z238)))</xm:f>
            <xm:f>$O$8</xm:f>
            <x14:dxf>
              <fill>
                <patternFill>
                  <bgColor theme="4" tint="0.79998168889431442"/>
                </patternFill>
              </fill>
            </x14:dxf>
          </x14:cfRule>
          <xm:sqref>Z238:Z242</xm:sqref>
        </x14:conditionalFormatting>
        <x14:conditionalFormatting xmlns:xm="http://schemas.microsoft.com/office/excel/2006/main">
          <x14:cfRule type="containsText" priority="348" operator="containsText" id="{2E8213CB-924F-4559-BA64-04F96D9B1CFB}">
            <xm:f>NOT(ISERROR(SEARCH($O$8,Z271)))</xm:f>
            <xm:f>$O$8</xm:f>
            <x14:dxf>
              <fill>
                <patternFill>
                  <bgColor theme="4" tint="0.79998168889431442"/>
                </patternFill>
              </fill>
            </x14:dxf>
          </x14:cfRule>
          <xm:sqref>Z271:Z276</xm:sqref>
        </x14:conditionalFormatting>
        <x14:conditionalFormatting xmlns:xm="http://schemas.microsoft.com/office/excel/2006/main">
          <x14:cfRule type="containsText" priority="347" operator="containsText" id="{D3F464AE-2706-40CC-B1B9-596BA90F7937}">
            <xm:f>NOT(ISERROR(SEARCH($O$8,Z304)))</xm:f>
            <xm:f>$O$8</xm:f>
            <x14:dxf>
              <fill>
                <patternFill>
                  <bgColor theme="4" tint="0.79998168889431442"/>
                </patternFill>
              </fill>
            </x14:dxf>
          </x14:cfRule>
          <xm:sqref>Z304:Z315</xm:sqref>
        </x14:conditionalFormatting>
        <x14:conditionalFormatting xmlns:xm="http://schemas.microsoft.com/office/excel/2006/main">
          <x14:cfRule type="containsText" priority="346" operator="containsText" id="{750BA338-28A7-4948-9985-2C383937B95F}">
            <xm:f>NOT(ISERROR(SEARCH($O$8,Z337)))</xm:f>
            <xm:f>$O$8</xm:f>
            <x14:dxf>
              <fill>
                <patternFill>
                  <bgColor theme="4" tint="0.79998168889431442"/>
                </patternFill>
              </fill>
            </x14:dxf>
          </x14:cfRule>
          <xm:sqref>Z337:Z353</xm:sqref>
        </x14:conditionalFormatting>
        <x14:conditionalFormatting xmlns:xm="http://schemas.microsoft.com/office/excel/2006/main">
          <x14:cfRule type="containsText" priority="345" operator="containsText" id="{1CDC93F6-2C06-460D-A5C7-488F7AA8B707}">
            <xm:f>NOT(ISERROR(SEARCH($O$8,Z364)))</xm:f>
            <xm:f>$O$8</xm:f>
            <x14:dxf>
              <fill>
                <patternFill>
                  <bgColor theme="4" tint="0.79998168889431442"/>
                </patternFill>
              </fill>
            </x14:dxf>
          </x14:cfRule>
          <xm:sqref>Z364</xm:sqref>
        </x14:conditionalFormatting>
        <x14:conditionalFormatting xmlns:xm="http://schemas.microsoft.com/office/excel/2006/main">
          <x14:cfRule type="containsText" priority="344" operator="containsText" id="{E6341734-E06E-4759-AD2E-D75FBE4A6835}">
            <xm:f>NOT(ISERROR(SEARCH($O$8,Z389)))</xm:f>
            <xm:f>$O$8</xm:f>
            <x14:dxf>
              <fill>
                <patternFill>
                  <bgColor theme="4" tint="0.79998168889431442"/>
                </patternFill>
              </fill>
            </x14:dxf>
          </x14:cfRule>
          <xm:sqref>Z389:Z405 Z413:Z420</xm:sqref>
        </x14:conditionalFormatting>
        <x14:conditionalFormatting xmlns:xm="http://schemas.microsoft.com/office/excel/2006/main">
          <x14:cfRule type="containsText" priority="343" operator="containsText" id="{A6C54CB1-D255-4B01-AB15-B0C20700037D}">
            <xm:f>NOT(ISERROR(SEARCH($O$8,Z423)))</xm:f>
            <xm:f>$O$8</xm:f>
            <x14:dxf>
              <fill>
                <patternFill>
                  <bgColor theme="4" tint="0.79998168889431442"/>
                </patternFill>
              </fill>
            </x14:dxf>
          </x14:cfRule>
          <xm:sqref>Z423:Z424</xm:sqref>
        </x14:conditionalFormatting>
        <x14:conditionalFormatting xmlns:xm="http://schemas.microsoft.com/office/excel/2006/main">
          <x14:cfRule type="containsText" priority="342" operator="containsText" id="{93ED56A8-CF19-4860-A8AB-4A233D890F3D}">
            <xm:f>NOT(ISERROR(SEARCH($O$8,Z455)))</xm:f>
            <xm:f>$O$8</xm:f>
            <x14:dxf>
              <fill>
                <patternFill>
                  <bgColor theme="4" tint="0.79998168889431442"/>
                </patternFill>
              </fill>
            </x14:dxf>
          </x14:cfRule>
          <xm:sqref>Z455:Z461</xm:sqref>
        </x14:conditionalFormatting>
        <x14:conditionalFormatting xmlns:xm="http://schemas.microsoft.com/office/excel/2006/main">
          <x14:cfRule type="containsText" priority="341" operator="containsText" id="{8631446A-E703-4BF3-8B3E-D431FCB6F623}">
            <xm:f>NOT(ISERROR(SEARCH($O$8,S189)))</xm:f>
            <xm:f>$O$8</xm:f>
            <x14:dxf>
              <fill>
                <patternFill>
                  <bgColor theme="4" tint="0.79998168889431442"/>
                </patternFill>
              </fill>
            </x14:dxf>
          </x14:cfRule>
          <xm:sqref>S189:AG195</xm:sqref>
        </x14:conditionalFormatting>
        <x14:conditionalFormatting xmlns:xm="http://schemas.microsoft.com/office/excel/2006/main">
          <x14:cfRule type="containsText" priority="330" operator="containsText" id="{76660D3C-9780-4C60-805F-2317E5614B35}">
            <xm:f>NOT(ISERROR(SEARCH($O$8,S222)))</xm:f>
            <xm:f>$O$8</xm:f>
            <x14:dxf>
              <fill>
                <patternFill>
                  <bgColor theme="4" tint="0.79998168889431442"/>
                </patternFill>
              </fill>
            </x14:dxf>
          </x14:cfRule>
          <xm:sqref>S222:AG228</xm:sqref>
        </x14:conditionalFormatting>
        <x14:conditionalFormatting xmlns:xm="http://schemas.microsoft.com/office/excel/2006/main">
          <x14:cfRule type="containsText" priority="327" operator="containsText" id="{5C88A10D-A16A-447A-9EDD-F492A332BFC1}">
            <xm:f>NOT(ISERROR(SEARCH($O$8,S255)))</xm:f>
            <xm:f>$O$8</xm:f>
            <x14:dxf>
              <fill>
                <patternFill>
                  <bgColor theme="4" tint="0.79998168889431442"/>
                </patternFill>
              </fill>
            </x14:dxf>
          </x14:cfRule>
          <xm:sqref>S255:AG261</xm:sqref>
        </x14:conditionalFormatting>
        <x14:conditionalFormatting xmlns:xm="http://schemas.microsoft.com/office/excel/2006/main">
          <x14:cfRule type="containsText" priority="324" operator="containsText" id="{FA2EC242-5672-4CDB-8616-EE15E558FA64}">
            <xm:f>NOT(ISERROR(SEARCH($O$8,S288)))</xm:f>
            <xm:f>$O$8</xm:f>
            <x14:dxf>
              <fill>
                <patternFill>
                  <bgColor theme="4" tint="0.79998168889431442"/>
                </patternFill>
              </fill>
            </x14:dxf>
          </x14:cfRule>
          <xm:sqref>S288:AG294</xm:sqref>
        </x14:conditionalFormatting>
        <x14:conditionalFormatting xmlns:xm="http://schemas.microsoft.com/office/excel/2006/main">
          <x14:cfRule type="containsText" priority="321" operator="containsText" id="{05A7179B-F56D-453E-847A-5100F052222D}">
            <xm:f>NOT(ISERROR(SEARCH($O$8,S321)))</xm:f>
            <xm:f>$O$8</xm:f>
            <x14:dxf>
              <fill>
                <patternFill>
                  <bgColor theme="4" tint="0.79998168889431442"/>
                </patternFill>
              </fill>
            </x14:dxf>
          </x14:cfRule>
          <xm:sqref>S321:AG327</xm:sqref>
        </x14:conditionalFormatting>
        <x14:conditionalFormatting xmlns:xm="http://schemas.microsoft.com/office/excel/2006/main">
          <x14:cfRule type="containsText" priority="318" operator="containsText" id="{CC61CCEE-7580-4C91-9349-404F7E50B2FE}">
            <xm:f>NOT(ISERROR(SEARCH($O$8,S406)))</xm:f>
            <xm:f>$O$8</xm:f>
            <x14:dxf>
              <fill>
                <patternFill>
                  <bgColor theme="4" tint="0.79998168889431442"/>
                </patternFill>
              </fill>
            </x14:dxf>
          </x14:cfRule>
          <xm:sqref>S406:AG412</xm:sqref>
        </x14:conditionalFormatting>
        <x14:conditionalFormatting xmlns:xm="http://schemas.microsoft.com/office/excel/2006/main">
          <x14:cfRule type="containsText" priority="315" operator="containsText" id="{3A719C91-650E-4F99-A6BC-D28461ED2C51}">
            <xm:f>NOT(ISERROR(SEARCH($O$8,S439)))</xm:f>
            <xm:f>$O$8</xm:f>
            <x14:dxf>
              <fill>
                <patternFill>
                  <bgColor theme="4" tint="0.79998168889431442"/>
                </patternFill>
              </fill>
            </x14:dxf>
          </x14:cfRule>
          <xm:sqref>S439:AG445</xm:sqref>
        </x14:conditionalFormatting>
        <x14:conditionalFormatting xmlns:xm="http://schemas.microsoft.com/office/excel/2006/main">
          <x14:cfRule type="containsText" priority="312" operator="containsText" id="{B834CD5E-7C27-402A-90B6-A818A764D439}">
            <xm:f>NOT(ISERROR(SEARCH($O$8,S472)))</xm:f>
            <xm:f>$O$8</xm:f>
            <x14:dxf>
              <fill>
                <patternFill>
                  <bgColor theme="4" tint="0.79998168889431442"/>
                </patternFill>
              </fill>
            </x14:dxf>
          </x14:cfRule>
          <xm:sqref>S472:AG478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DA03-174C-4114-8CD4-880FBB34A4B3}">
  <sheetPr codeName="Sheet2">
    <tabColor theme="3"/>
  </sheetPr>
  <dimension ref="A2:V289"/>
  <sheetViews>
    <sheetView topLeftCell="A4" zoomScale="70" zoomScaleNormal="70" zoomScaleSheetLayoutView="70" workbookViewId="0">
      <selection activeCell="D47" sqref="D47"/>
    </sheetView>
  </sheetViews>
  <sheetFormatPr baseColWidth="10" defaultColWidth="8.83203125" defaultRowHeight="15"/>
  <cols>
    <col min="1" max="1" width="4.83203125" style="27" customWidth="1"/>
    <col min="2" max="2" width="19.1640625" style="27" customWidth="1"/>
    <col min="3" max="4" width="13.83203125" style="27" customWidth="1"/>
    <col min="5" max="5" width="11.5" style="27" bestFit="1" customWidth="1"/>
    <col min="6" max="6" width="10.83203125" style="27" bestFit="1" customWidth="1"/>
    <col min="7" max="7" width="12.1640625" style="27" bestFit="1" customWidth="1"/>
    <col min="8" max="8" width="15.1640625" style="27" bestFit="1" customWidth="1"/>
    <col min="9" max="9" width="14.83203125" style="27" bestFit="1" customWidth="1"/>
    <col min="10" max="10" width="16.1640625" style="27" bestFit="1" customWidth="1"/>
    <col min="11" max="12" width="11.1640625" style="27" customWidth="1"/>
    <col min="13" max="13" width="20.1640625" style="27" customWidth="1"/>
    <col min="14" max="14" width="16.5" style="27" customWidth="1"/>
    <col min="15" max="15" width="14.83203125" style="27" bestFit="1" customWidth="1"/>
    <col min="16" max="16" width="13.83203125" style="27" bestFit="1" customWidth="1"/>
    <col min="17" max="17" width="13.1640625" style="27" bestFit="1" customWidth="1"/>
    <col min="18" max="18" width="13.1640625" style="27" customWidth="1"/>
    <col min="19" max="16384" width="8.83203125" style="27"/>
  </cols>
  <sheetData>
    <row r="2" spans="1:22" ht="46.5" customHeight="1">
      <c r="A2" s="25"/>
      <c r="B2" s="69" t="s">
        <v>739</v>
      </c>
      <c r="C2" s="26"/>
      <c r="D2" s="26"/>
      <c r="E2" s="26"/>
      <c r="F2" s="26"/>
      <c r="G2" s="26"/>
      <c r="H2" s="26"/>
      <c r="I2" s="26"/>
      <c r="J2" s="26"/>
      <c r="K2" s="26"/>
      <c r="L2" s="26"/>
      <c r="M2" s="26"/>
      <c r="N2" s="26"/>
      <c r="O2" s="26"/>
      <c r="P2" s="26"/>
      <c r="Q2" s="26"/>
      <c r="R2" s="26"/>
      <c r="S2" s="26"/>
      <c r="T2" s="26"/>
      <c r="U2" s="26"/>
      <c r="V2" s="26"/>
    </row>
    <row r="3" spans="1:22" ht="16" thickBot="1">
      <c r="B3" s="406"/>
      <c r="C3" s="406"/>
      <c r="D3" s="42"/>
      <c r="E3" s="28"/>
      <c r="F3" s="28"/>
      <c r="G3" s="28"/>
      <c r="H3" s="28"/>
      <c r="I3" s="28"/>
      <c r="J3" s="28"/>
      <c r="K3" s="28"/>
      <c r="L3" s="28"/>
      <c r="M3" s="28"/>
      <c r="N3" s="28"/>
      <c r="O3" s="28"/>
      <c r="P3" s="28"/>
      <c r="Q3" s="28"/>
      <c r="R3" s="28"/>
      <c r="S3" s="28"/>
      <c r="T3" s="28"/>
      <c r="U3" s="28"/>
      <c r="V3" s="28"/>
    </row>
    <row r="4" spans="1:22">
      <c r="B4" s="29"/>
      <c r="C4" s="29"/>
      <c r="D4" s="29"/>
      <c r="E4" s="29"/>
      <c r="F4" s="29"/>
      <c r="G4" s="29"/>
      <c r="H4" s="29"/>
      <c r="I4" s="29"/>
      <c r="J4" s="29"/>
      <c r="K4" s="29"/>
      <c r="L4" s="29"/>
      <c r="M4" s="29"/>
      <c r="N4" s="29"/>
      <c r="O4" s="29"/>
      <c r="P4" s="29"/>
      <c r="Q4" s="29"/>
      <c r="R4" s="29"/>
      <c r="S4" s="29"/>
      <c r="T4" s="29"/>
      <c r="U4" s="29"/>
      <c r="V4" s="29"/>
    </row>
    <row r="5" spans="1:22" ht="16">
      <c r="B5" s="30" t="s">
        <v>738</v>
      </c>
      <c r="C5" s="31"/>
      <c r="D5" s="31"/>
      <c r="E5" s="31"/>
      <c r="F5" s="31"/>
      <c r="G5" s="31"/>
      <c r="H5" s="31"/>
      <c r="I5" s="31"/>
      <c r="J5" s="31"/>
      <c r="K5" s="64"/>
      <c r="L5" s="64"/>
      <c r="M5" s="30" t="s">
        <v>737</v>
      </c>
      <c r="N5" s="31"/>
      <c r="O5" s="31"/>
      <c r="P5" s="31"/>
      <c r="Q5" s="31"/>
      <c r="R5" s="64"/>
      <c r="S5" s="64"/>
      <c r="T5" s="64"/>
      <c r="U5" s="64"/>
      <c r="V5" s="64"/>
    </row>
    <row r="6" spans="1:22" s="32" customFormat="1" ht="16">
      <c r="B6" s="33"/>
      <c r="C6" s="34"/>
      <c r="D6" s="34"/>
      <c r="E6" s="35"/>
      <c r="F6" s="36"/>
      <c r="G6" s="36"/>
      <c r="H6" s="59"/>
      <c r="I6" s="59"/>
      <c r="J6" s="61"/>
      <c r="K6" s="65"/>
      <c r="L6" s="65"/>
      <c r="M6" s="36"/>
      <c r="N6" s="36"/>
      <c r="O6" s="36"/>
      <c r="P6" s="36"/>
      <c r="Q6" s="36"/>
      <c r="R6" s="65"/>
      <c r="S6" s="65"/>
      <c r="T6" s="65"/>
      <c r="U6" s="65"/>
      <c r="V6" s="65"/>
    </row>
    <row r="7" spans="1:22" s="32" customFormat="1" ht="16">
      <c r="B7" s="33"/>
      <c r="C7" s="34"/>
      <c r="D7" s="34"/>
      <c r="E7" s="35"/>
      <c r="F7" s="36"/>
      <c r="G7" s="36"/>
      <c r="H7" s="60">
        <f>YEAR(H30)</f>
        <v>2020</v>
      </c>
      <c r="I7" s="60">
        <f>YEAR(I30)</f>
        <v>2021</v>
      </c>
      <c r="J7" s="61" t="s">
        <v>727</v>
      </c>
      <c r="K7" s="65"/>
      <c r="L7" s="65"/>
      <c r="M7" s="36"/>
      <c r="N7" s="36"/>
      <c r="O7" s="61">
        <f>YEAR(O30)</f>
        <v>2020</v>
      </c>
      <c r="P7" s="61">
        <f>YEAR(P30)</f>
        <v>2021</v>
      </c>
      <c r="Q7" s="61" t="s">
        <v>727</v>
      </c>
      <c r="R7" s="65"/>
      <c r="S7" s="65"/>
      <c r="T7" s="65"/>
      <c r="U7" s="65"/>
      <c r="V7" s="65"/>
    </row>
    <row r="8" spans="1:22" s="32" customFormat="1" ht="32">
      <c r="B8" s="33" t="s">
        <v>167</v>
      </c>
      <c r="C8" s="34" t="s">
        <v>245</v>
      </c>
      <c r="D8" s="34" t="s">
        <v>725</v>
      </c>
      <c r="E8" s="35" t="s">
        <v>246</v>
      </c>
      <c r="F8" s="36" t="s">
        <v>247</v>
      </c>
      <c r="G8" s="36"/>
      <c r="H8" s="96" t="s">
        <v>732</v>
      </c>
      <c r="I8" s="35" t="s">
        <v>732</v>
      </c>
      <c r="J8" s="62" t="s">
        <v>733</v>
      </c>
      <c r="K8" s="65"/>
      <c r="L8" s="65"/>
      <c r="M8" s="36" t="s">
        <v>201</v>
      </c>
      <c r="N8" s="68" t="s">
        <v>729</v>
      </c>
      <c r="O8" s="62" t="s">
        <v>732</v>
      </c>
      <c r="P8" s="62" t="s">
        <v>732</v>
      </c>
      <c r="Q8" s="62" t="s">
        <v>733</v>
      </c>
      <c r="R8" s="65"/>
      <c r="S8" s="65"/>
      <c r="T8" s="65"/>
      <c r="U8" s="65"/>
      <c r="V8" s="65"/>
    </row>
    <row r="9" spans="1:22" ht="15" customHeight="1">
      <c r="B9" s="27" t="s">
        <v>151</v>
      </c>
      <c r="C9" s="27">
        <f>+COUNTIFS('Tenancy Schedule 2021'!$S$6:$S$285,"="&amp;Summary!$B9,'Tenancy Schedule 2021'!$J$6:$J$285,"&lt;&gt;0")</f>
        <v>15</v>
      </c>
      <c r="D9" s="57">
        <f>+SUMIF('Tenancy Schedule 2021'!$S$6:$S$285,Summary!$B9,'Tenancy Schedule 2021'!$E$6:$E$285)</f>
        <v>56387</v>
      </c>
      <c r="E9" s="56">
        <f>+D9-F9</f>
        <v>56387</v>
      </c>
      <c r="F9" s="57">
        <f>+SUMIFS('Tenancy Schedule 2021'!$E$6:$E$285,'Tenancy Schedule 2021'!$S$6:$S$285,Summary!$B9,'Tenancy Schedule 2021'!$C$6:$C$285,"VACANT")</f>
        <v>0</v>
      </c>
      <c r="G9" s="378">
        <f t="shared" ref="G9:G23" si="0">+E9/D9</f>
        <v>1</v>
      </c>
      <c r="H9" s="58">
        <f>+SUMIFS('Combined (Adjust here)'!$G201:$BB201,'Combined (Adjust here)'!$G$3:$BB$3,"&gt;="&amp;Summary!H$29,'Combined (Adjust here)'!$G$3:$BB$3,"&lt;="&amp;Summary!H$30)</f>
        <v>4428234.8499999996</v>
      </c>
      <c r="I9" s="58">
        <f>+SUMIFS('Combined (Adjust here)'!$G201:$BB201,'Combined (Adjust here)'!$G$3:$BB$3,"&gt;="&amp;Summary!I$29,'Combined (Adjust here)'!$G$3:$BB$3,"&lt;="&amp;Summary!I$30)</f>
        <v>4766790.7699999996</v>
      </c>
      <c r="J9" s="63">
        <f>IFERROR((I9-H9)/I9,0)</f>
        <v>7.1023868328921838E-2</v>
      </c>
      <c r="K9" s="57"/>
      <c r="L9" s="57"/>
      <c r="M9" s="27" t="s">
        <v>202</v>
      </c>
      <c r="N9" s="27">
        <f>+COUNTIF('Combined (Adjust here)'!$C$6:$C$189,Summary!$M9)</f>
        <v>6</v>
      </c>
      <c r="O9" s="58">
        <f>+SUMIFS('Combined (Adjust here)'!$G219:$BB219,'Combined (Adjust here)'!$G$3:$BB$3,"&gt;="&amp;Summary!O$29,'Combined (Adjust here)'!$G$3:$BB$3,"&lt;="&amp;Summary!O$30)</f>
        <v>202125.77000000002</v>
      </c>
      <c r="P9" s="58">
        <f>+SUMIFS('Combined (Adjust here)'!$G219:$BB219,'Combined (Adjust here)'!$G$3:$BB$3,"&gt;="&amp;Summary!P$29,'Combined (Adjust here)'!$G$3:$BB$3,"&lt;="&amp;Summary!P$30)</f>
        <v>74154.94</v>
      </c>
      <c r="Q9" s="63">
        <f t="shared" ref="Q9:Q26" si="1">IFERROR((P9-O9)/P9,0)</f>
        <v>-1.7257222512755053</v>
      </c>
    </row>
    <row r="10" spans="1:22" ht="15" customHeight="1">
      <c r="B10" s="27" t="s">
        <v>176</v>
      </c>
      <c r="C10" s="27">
        <f>+COUNTIFS('Tenancy Schedule 2021'!$S$6:$S$285,"="&amp;Summary!$B10,'Tenancy Schedule 2021'!$J$6:$J$285,"&lt;&gt;0")</f>
        <v>4</v>
      </c>
      <c r="D10" s="57">
        <f>+SUMIF('Tenancy Schedule 2021'!$S$6:$S$285,Summary!$B10,'Tenancy Schedule 2021'!$E$6:$E$285)</f>
        <v>16702</v>
      </c>
      <c r="E10" s="56">
        <f t="shared" ref="E10:E23" si="2">+D10-F10</f>
        <v>16702</v>
      </c>
      <c r="F10" s="57">
        <f>+SUMIFS('Tenancy Schedule 2021'!$E$6:$E$285,'Tenancy Schedule 2021'!$S$6:$S$285,Summary!$B10,'Tenancy Schedule 2021'!$C$6:$C$285,"VACANT")</f>
        <v>0</v>
      </c>
      <c r="G10" s="379">
        <f t="shared" si="0"/>
        <v>1</v>
      </c>
      <c r="H10" s="58">
        <f>+SUMIFS('Combined (Adjust here)'!$G202:$BB202,'Combined (Adjust here)'!$G$3:$BB$3,"&gt;="&amp;Summary!H$29,'Combined (Adjust here)'!$G$3:$BB$3,"&lt;="&amp;Summary!H$30)</f>
        <v>16202.37</v>
      </c>
      <c r="I10" s="58">
        <f>+SUMIFS('Combined (Adjust here)'!$G202:$BB202,'Combined (Adjust here)'!$G$3:$BB$3,"&gt;="&amp;Summary!I$29,'Combined (Adjust here)'!$G$3:$BB$3,"&lt;="&amp;Summary!I$30)</f>
        <v>81196.149999999994</v>
      </c>
      <c r="J10" s="63">
        <f t="shared" ref="J10:J23" si="3">IFERROR((I10-H10)/I10,0)</f>
        <v>0.80045396241077926</v>
      </c>
      <c r="K10" s="57"/>
      <c r="L10" s="57"/>
      <c r="M10" s="27" t="s">
        <v>192</v>
      </c>
      <c r="N10" s="27">
        <f>+COUNTIF('Combined (Adjust here)'!$C$6:$C$189,Summary!$M10)</f>
        <v>2</v>
      </c>
      <c r="O10" s="58">
        <f>+SUMIFS('Combined (Adjust here)'!$G220:$BB220,'Combined (Adjust here)'!$G$3:$BB$3,"&gt;="&amp;Summary!O$29,'Combined (Adjust here)'!$G$3:$BB$3,"&lt;="&amp;Summary!O$30)</f>
        <v>919582</v>
      </c>
      <c r="P10" s="58">
        <f>+SUMIFS('Combined (Adjust here)'!$G220:$BB220,'Combined (Adjust here)'!$G$3:$BB$3,"&gt;="&amp;Summary!P$29,'Combined (Adjust here)'!$G$3:$BB$3,"&lt;="&amp;Summary!P$30)</f>
        <v>1133582</v>
      </c>
      <c r="Q10" s="63">
        <f t="shared" si="1"/>
        <v>0.18878210839621659</v>
      </c>
    </row>
    <row r="11" spans="1:22" ht="15" customHeight="1">
      <c r="B11" s="39" t="s">
        <v>173</v>
      </c>
      <c r="C11" s="27">
        <f>+COUNTIFS('Tenancy Schedule 2021'!$S$6:$S$285,"="&amp;Summary!$B11,'Tenancy Schedule 2021'!$J$6:$J$285,"&lt;&gt;0")</f>
        <v>25</v>
      </c>
      <c r="D11" s="57">
        <f>+SUMIF('Tenancy Schedule 2021'!$S$6:$S$285,Summary!$B11,'Tenancy Schedule 2021'!$E$6:$E$285)</f>
        <v>83943</v>
      </c>
      <c r="E11" s="56">
        <f t="shared" si="2"/>
        <v>42139</v>
      </c>
      <c r="F11" s="57">
        <f>+SUMIFS('Tenancy Schedule 2021'!$E$6:$E$285,'Tenancy Schedule 2021'!$S$6:$S$285,Summary!$B11,'Tenancy Schedule 2021'!$C$6:$C$285,"VACANT")</f>
        <v>41804</v>
      </c>
      <c r="G11" s="379">
        <f t="shared" si="0"/>
        <v>0.50199540164159018</v>
      </c>
      <c r="H11" s="58">
        <f>+SUMIFS('Combined (Adjust here)'!$G203:$BB203,'Combined (Adjust here)'!$G$3:$BB$3,"&gt;="&amp;Summary!H$29,'Combined (Adjust here)'!$G$3:$BB$3,"&lt;="&amp;Summary!H$30)</f>
        <v>583619.07000000007</v>
      </c>
      <c r="I11" s="58">
        <f>+SUMIFS('Combined (Adjust here)'!$G203:$BB203,'Combined (Adjust here)'!$G$3:$BB$3,"&gt;="&amp;Summary!I$29,'Combined (Adjust here)'!$G$3:$BB$3,"&lt;="&amp;Summary!I$30)</f>
        <v>631591.3899999999</v>
      </c>
      <c r="J11" s="63">
        <f t="shared" si="3"/>
        <v>7.5954676962901341E-2</v>
      </c>
      <c r="K11" s="57"/>
      <c r="L11" s="57"/>
      <c r="M11" s="27" t="s">
        <v>211</v>
      </c>
      <c r="N11" s="27">
        <f>+COUNTIF('Combined (Adjust here)'!$C$6:$C$189,Summary!$M11)</f>
        <v>1</v>
      </c>
      <c r="O11" s="58">
        <f>+SUMIFS('Combined (Adjust here)'!$G221:$BB221,'Combined (Adjust here)'!$G$3:$BB$3,"&gt;="&amp;Summary!O$29,'Combined (Adjust here)'!$G$3:$BB$3,"&lt;="&amp;Summary!O$30)</f>
        <v>0</v>
      </c>
      <c r="P11" s="58">
        <f>+SUMIFS('Combined (Adjust here)'!$G221:$BB221,'Combined (Adjust here)'!$G$3:$BB$3,"&gt;="&amp;Summary!P$29,'Combined (Adjust here)'!$G$3:$BB$3,"&lt;="&amp;Summary!P$30)</f>
        <v>0</v>
      </c>
      <c r="Q11" s="63">
        <f t="shared" si="1"/>
        <v>0</v>
      </c>
    </row>
    <row r="12" spans="1:22" ht="15" customHeight="1">
      <c r="A12" s="37"/>
      <c r="B12" s="27" t="s">
        <v>181</v>
      </c>
      <c r="C12" s="27">
        <f>+COUNTIFS('Tenancy Schedule 2021'!$S$6:$S$285,"="&amp;Summary!$B12,'Tenancy Schedule 2021'!$J$6:$J$285,"&lt;&gt;0")</f>
        <v>21</v>
      </c>
      <c r="D12" s="57">
        <f>+SUMIF('Tenancy Schedule 2021'!$S$6:$S$285,Summary!$B12,'Tenancy Schedule 2021'!$E$6:$E$285)</f>
        <v>126678</v>
      </c>
      <c r="E12" s="56">
        <f t="shared" si="2"/>
        <v>126678</v>
      </c>
      <c r="F12" s="57">
        <f>+SUMIFS('Tenancy Schedule 2021'!$E$6:$E$285,'Tenancy Schedule 2021'!$S$6:$S$285,Summary!$B12,'Tenancy Schedule 2021'!$C$6:$C$285,"VACANT")</f>
        <v>0</v>
      </c>
      <c r="G12" s="379">
        <f t="shared" si="0"/>
        <v>1</v>
      </c>
      <c r="H12" s="58">
        <f>+SUMIFS('Combined (Adjust here)'!$G204:$BB204,'Combined (Adjust here)'!$G$3:$BB$3,"&gt;="&amp;Summary!H$29,'Combined (Adjust here)'!$G$3:$BB$3,"&lt;="&amp;Summary!H$30)</f>
        <v>567919.80000000005</v>
      </c>
      <c r="I12" s="58">
        <f>+SUMIFS('Combined (Adjust here)'!$G204:$BB204,'Combined (Adjust here)'!$G$3:$BB$3,"&gt;="&amp;Summary!I$29,'Combined (Adjust here)'!$G$3:$BB$3,"&lt;="&amp;Summary!I$30)</f>
        <v>608326.96</v>
      </c>
      <c r="J12" s="63">
        <f t="shared" si="3"/>
        <v>6.642342466623527E-2</v>
      </c>
      <c r="K12" s="57"/>
      <c r="L12" s="57"/>
      <c r="M12" s="27" t="s">
        <v>214</v>
      </c>
      <c r="N12" s="27">
        <f>+COUNTIF('Combined (Adjust here)'!$C$6:$C$189,Summary!$M12)</f>
        <v>1</v>
      </c>
      <c r="O12" s="58">
        <f>+SUMIFS('Combined (Adjust here)'!$G222:$BB222,'Combined (Adjust here)'!$G$3:$BB$3,"&gt;="&amp;Summary!O$29,'Combined (Adjust here)'!$G$3:$BB$3,"&lt;="&amp;Summary!O$30)</f>
        <v>4288508.3899999997</v>
      </c>
      <c r="P12" s="58">
        <f>+SUMIFS('Combined (Adjust here)'!$G222:$BB222,'Combined (Adjust here)'!$G$3:$BB$3,"&gt;="&amp;Summary!P$29,'Combined (Adjust here)'!$G$3:$BB$3,"&lt;="&amp;Summary!P$30)</f>
        <v>0</v>
      </c>
      <c r="Q12" s="63">
        <f t="shared" si="1"/>
        <v>0</v>
      </c>
    </row>
    <row r="13" spans="1:22" ht="15" customHeight="1">
      <c r="A13" s="38"/>
      <c r="B13" s="27" t="s">
        <v>178</v>
      </c>
      <c r="C13" s="27">
        <f>+COUNTIFS('Tenancy Schedule 2021'!$S$6:$S$285,"="&amp;Summary!$B13,'Tenancy Schedule 2021'!$J$6:$J$285,"&lt;&gt;0")</f>
        <v>33</v>
      </c>
      <c r="D13" s="57">
        <f>+SUMIF('Tenancy Schedule 2021'!$S$6:$S$285,Summary!$B13,'Tenancy Schedule 2021'!$E$6:$E$285)</f>
        <v>73700</v>
      </c>
      <c r="E13" s="56">
        <f t="shared" si="2"/>
        <v>72028</v>
      </c>
      <c r="F13" s="57">
        <f>+SUMIFS('Tenancy Schedule 2021'!$E$6:$E$285,'Tenancy Schedule 2021'!$S$6:$S$285,Summary!$B13,'Tenancy Schedule 2021'!$C$6:$C$285,"VACANT")</f>
        <v>1672</v>
      </c>
      <c r="G13" s="379">
        <f t="shared" si="0"/>
        <v>0.97731343283582095</v>
      </c>
      <c r="H13" s="58">
        <f>+SUMIFS('Combined (Adjust here)'!$G205:$BB205,'Combined (Adjust here)'!$G$3:$BB$3,"&gt;="&amp;Summary!H$29,'Combined (Adjust here)'!$G$3:$BB$3,"&lt;="&amp;Summary!H$30)</f>
        <v>3547445.09</v>
      </c>
      <c r="I13" s="58">
        <f>+SUMIFS('Combined (Adjust here)'!$G205:$BB205,'Combined (Adjust here)'!$G$3:$BB$3,"&gt;="&amp;Summary!I$29,'Combined (Adjust here)'!$G$3:$BB$3,"&lt;="&amp;Summary!I$30)</f>
        <v>4810816.0299999993</v>
      </c>
      <c r="J13" s="63">
        <f t="shared" si="3"/>
        <v>0.26261052846786986</v>
      </c>
      <c r="K13" s="57"/>
      <c r="L13" s="57"/>
      <c r="M13" s="27" t="s">
        <v>216</v>
      </c>
      <c r="N13" s="27">
        <f>+COUNTIF('Combined (Adjust here)'!$C$6:$C$189,Summary!$M13)</f>
        <v>2</v>
      </c>
      <c r="O13" s="58">
        <f>+SUMIFS('Combined (Adjust here)'!$G223:$BB223,'Combined (Adjust here)'!$G$3:$BB$3,"&gt;="&amp;Summary!O$29,'Combined (Adjust here)'!$G$3:$BB$3,"&lt;="&amp;Summary!O$30)</f>
        <v>229124.22999999998</v>
      </c>
      <c r="P13" s="58">
        <f>+SUMIFS('Combined (Adjust here)'!$G223:$BB223,'Combined (Adjust here)'!$G$3:$BB$3,"&gt;="&amp;Summary!P$29,'Combined (Adjust here)'!$G$3:$BB$3,"&lt;="&amp;Summary!P$30)</f>
        <v>93811</v>
      </c>
      <c r="Q13" s="63">
        <f t="shared" si="1"/>
        <v>-1.4424025967104068</v>
      </c>
    </row>
    <row r="14" spans="1:22" ht="15" customHeight="1">
      <c r="A14" s="38"/>
      <c r="B14" s="41" t="s">
        <v>179</v>
      </c>
      <c r="C14" s="27">
        <f>+COUNTIFS('Tenancy Schedule 2021'!$S$6:$S$285,"="&amp;Summary!$B14,'Tenancy Schedule 2021'!$J$6:$J$285,"&lt;&gt;0")</f>
        <v>5</v>
      </c>
      <c r="D14" s="57">
        <f>+SUMIF('Tenancy Schedule 2021'!$S$6:$S$285,Summary!$B14,'Tenancy Schedule 2021'!$E$6:$E$285)</f>
        <v>11996</v>
      </c>
      <c r="E14" s="56">
        <f t="shared" si="2"/>
        <v>11996</v>
      </c>
      <c r="F14" s="57">
        <f>+SUMIFS('Tenancy Schedule 2021'!$E$6:$E$285,'Tenancy Schedule 2021'!$S$6:$S$285,Summary!$B14,'Tenancy Schedule 2021'!$C$6:$C$285,"VACANT")</f>
        <v>0</v>
      </c>
      <c r="G14" s="379">
        <f t="shared" si="0"/>
        <v>1</v>
      </c>
      <c r="H14" s="58">
        <f>+SUMIFS('Combined (Adjust here)'!$G206:$BB206,'Combined (Adjust here)'!$G$3:$BB$3,"&gt;="&amp;Summary!H$29,'Combined (Adjust here)'!$G$3:$BB$3,"&lt;="&amp;Summary!H$30)</f>
        <v>851514</v>
      </c>
      <c r="I14" s="58">
        <f>+SUMIFS('Combined (Adjust here)'!$G206:$BB206,'Combined (Adjust here)'!$G$3:$BB$3,"&gt;="&amp;Summary!I$29,'Combined (Adjust here)'!$G$3:$BB$3,"&lt;="&amp;Summary!I$30)</f>
        <v>882027</v>
      </c>
      <c r="J14" s="63">
        <f t="shared" si="3"/>
        <v>3.4594179089755754E-2</v>
      </c>
      <c r="K14" s="57"/>
      <c r="L14" s="57"/>
      <c r="M14" s="27" t="s">
        <v>218</v>
      </c>
      <c r="N14" s="27">
        <f>+COUNTIF('Combined (Adjust here)'!$C$6:$C$189,Summary!$M14)</f>
        <v>1</v>
      </c>
      <c r="O14" s="58">
        <f>+SUMIFS('Combined (Adjust here)'!$G224:$BB224,'Combined (Adjust here)'!$G$3:$BB$3,"&gt;="&amp;Summary!O$29,'Combined (Adjust here)'!$G$3:$BB$3,"&lt;="&amp;Summary!O$30)</f>
        <v>362791.14</v>
      </c>
      <c r="P14" s="58">
        <f>+SUMIFS('Combined (Adjust here)'!$G224:$BB224,'Combined (Adjust here)'!$G$3:$BB$3,"&gt;="&amp;Summary!P$29,'Combined (Adjust here)'!$G$3:$BB$3,"&lt;="&amp;Summary!P$30)</f>
        <v>288924.33</v>
      </c>
      <c r="Q14" s="63">
        <f t="shared" si="1"/>
        <v>-0.25566143910414191</v>
      </c>
    </row>
    <row r="15" spans="1:22" ht="15" customHeight="1">
      <c r="A15" s="40"/>
      <c r="B15" s="39" t="s">
        <v>171</v>
      </c>
      <c r="C15" s="27">
        <f>+COUNTIFS('Tenancy Schedule 2021'!$S$6:$S$285,"="&amp;Summary!$B15,'Tenancy Schedule 2021'!$J$6:$J$285,"&lt;&gt;0")</f>
        <v>4</v>
      </c>
      <c r="D15" s="57">
        <f>+SUMIF('Tenancy Schedule 2021'!$S$6:$S$285,Summary!$B15,'Tenancy Schedule 2021'!$E$6:$E$285)</f>
        <v>4530</v>
      </c>
      <c r="E15" s="56">
        <f t="shared" si="2"/>
        <v>4530</v>
      </c>
      <c r="F15" s="57">
        <f>+SUMIFS('Tenancy Schedule 2021'!$E$6:$E$285,'Tenancy Schedule 2021'!$S$6:$S$285,Summary!$B15,'Tenancy Schedule 2021'!$C$6:$C$285,"VACANT")</f>
        <v>0</v>
      </c>
      <c r="G15" s="379">
        <f t="shared" si="0"/>
        <v>1</v>
      </c>
      <c r="H15" s="58">
        <f>+SUMIFS('Combined (Adjust here)'!$G207:$BB207,'Combined (Adjust here)'!$G$3:$BB$3,"&gt;="&amp;Summary!H$29,'Combined (Adjust here)'!$G$3:$BB$3,"&lt;="&amp;Summary!H$30)</f>
        <v>144227.31</v>
      </c>
      <c r="I15" s="58">
        <f>+SUMIFS('Combined (Adjust here)'!$G207:$BB207,'Combined (Adjust here)'!$G$3:$BB$3,"&gt;="&amp;Summary!I$29,'Combined (Adjust here)'!$G$3:$BB$3,"&lt;="&amp;Summary!I$30)</f>
        <v>122603</v>
      </c>
      <c r="J15" s="63">
        <f t="shared" si="3"/>
        <v>-0.1763766792003458</v>
      </c>
      <c r="K15" s="57"/>
      <c r="L15" s="57"/>
      <c r="M15" s="27" t="s">
        <v>191</v>
      </c>
      <c r="N15" s="27">
        <f>+COUNTIF('Combined (Adjust here)'!$C$6:$C$189,Summary!$M15)</f>
        <v>3</v>
      </c>
      <c r="O15" s="58">
        <f>+SUMIFS('Combined (Adjust here)'!$G225:$BB225,'Combined (Adjust here)'!$G$3:$BB$3,"&gt;="&amp;Summary!O$29,'Combined (Adjust here)'!$G$3:$BB$3,"&lt;="&amp;Summary!O$30)</f>
        <v>690444.84</v>
      </c>
      <c r="P15" s="58">
        <f>+SUMIFS('Combined (Adjust here)'!$G225:$BB225,'Combined (Adjust here)'!$G$3:$BB$3,"&gt;="&amp;Summary!P$29,'Combined (Adjust here)'!$G$3:$BB$3,"&lt;="&amp;Summary!P$30)</f>
        <v>780049</v>
      </c>
      <c r="Q15" s="63">
        <f t="shared" si="1"/>
        <v>0.11486991201834761</v>
      </c>
    </row>
    <row r="16" spans="1:22" ht="15" customHeight="1">
      <c r="A16" s="40"/>
      <c r="B16" s="27" t="s">
        <v>169</v>
      </c>
      <c r="C16" s="27">
        <f>+COUNTIFS('Tenancy Schedule 2021'!$S$6:$S$285,"="&amp;Summary!$B16,'Tenancy Schedule 2021'!$J$6:$J$285,"&lt;&gt;0")</f>
        <v>7</v>
      </c>
      <c r="D16" s="57">
        <f>+SUMIF('Tenancy Schedule 2021'!$S$6:$S$285,Summary!$B16,'Tenancy Schedule 2021'!$E$6:$E$285)</f>
        <v>8360</v>
      </c>
      <c r="E16" s="56">
        <f t="shared" si="2"/>
        <v>8360</v>
      </c>
      <c r="F16" s="57">
        <f>+SUMIFS('Tenancy Schedule 2021'!$E$6:$E$285,'Tenancy Schedule 2021'!$S$6:$S$285,Summary!$B16,'Tenancy Schedule 2021'!$C$6:$C$285,"VACANT")</f>
        <v>0</v>
      </c>
      <c r="G16" s="379">
        <f t="shared" si="0"/>
        <v>1</v>
      </c>
      <c r="H16" s="58">
        <f>+SUMIFS('Combined (Adjust here)'!$G208:$BB208,'Combined (Adjust here)'!$G$3:$BB$3,"&gt;="&amp;Summary!H$29,'Combined (Adjust here)'!$G$3:$BB$3,"&lt;="&amp;Summary!H$30)</f>
        <v>797807.89</v>
      </c>
      <c r="I16" s="58">
        <f>+SUMIFS('Combined (Adjust here)'!$G208:$BB208,'Combined (Adjust here)'!$G$3:$BB$3,"&gt;="&amp;Summary!I$29,'Combined (Adjust here)'!$G$3:$BB$3,"&lt;="&amp;Summary!I$30)</f>
        <v>785946.24</v>
      </c>
      <c r="J16" s="63">
        <f t="shared" si="3"/>
        <v>-1.509219002052866E-2</v>
      </c>
      <c r="K16" s="57"/>
      <c r="L16" s="57"/>
      <c r="M16" s="27" t="s">
        <v>188</v>
      </c>
      <c r="N16" s="27">
        <f>+COUNTIF('Combined (Adjust here)'!$C$6:$C$189,Summary!$M16)</f>
        <v>2</v>
      </c>
      <c r="O16" s="58">
        <f>+SUMIFS('Combined (Adjust here)'!$G226:$BB226,'Combined (Adjust here)'!$G$3:$BB$3,"&gt;="&amp;Summary!O$29,'Combined (Adjust here)'!$G$3:$BB$3,"&lt;="&amp;Summary!O$30)</f>
        <v>27001096.710000001</v>
      </c>
      <c r="P16" s="58">
        <f>+SUMIFS('Combined (Adjust here)'!$G226:$BB226,'Combined (Adjust here)'!$G$3:$BB$3,"&gt;="&amp;Summary!P$29,'Combined (Adjust here)'!$G$3:$BB$3,"&lt;="&amp;Summary!P$30)</f>
        <v>29475284.779999997</v>
      </c>
      <c r="Q16" s="63">
        <f t="shared" si="1"/>
        <v>8.3941108235833534E-2</v>
      </c>
    </row>
    <row r="17" spans="1:17" ht="15" customHeight="1">
      <c r="A17" s="38"/>
      <c r="B17" s="27" t="s">
        <v>170</v>
      </c>
      <c r="C17" s="27">
        <f>+COUNTIFS('Tenancy Schedule 2021'!$S$6:$S$285,"="&amp;Summary!$B17,'Tenancy Schedule 2021'!$J$6:$J$285,"&lt;&gt;0")</f>
        <v>17</v>
      </c>
      <c r="D17" s="57">
        <f>+SUMIF('Tenancy Schedule 2021'!$S$6:$S$285,Summary!$B17,'Tenancy Schedule 2021'!$E$6:$E$285)</f>
        <v>72756</v>
      </c>
      <c r="E17" s="56">
        <f t="shared" si="2"/>
        <v>72756</v>
      </c>
      <c r="F17" s="57">
        <f>+SUMIFS('Tenancy Schedule 2021'!$E$6:$E$285,'Tenancy Schedule 2021'!$S$6:$S$285,Summary!$B17,'Tenancy Schedule 2021'!$C$6:$C$285,"VACANT")</f>
        <v>0</v>
      </c>
      <c r="G17" s="379">
        <f t="shared" si="0"/>
        <v>1</v>
      </c>
      <c r="H17" s="58">
        <f>+SUMIFS('Combined (Adjust here)'!$G209:$BB209,'Combined (Adjust here)'!$G$3:$BB$3,"&gt;="&amp;Summary!H$29,'Combined (Adjust here)'!$G$3:$BB$3,"&lt;="&amp;Summary!H$30)</f>
        <v>450255.46</v>
      </c>
      <c r="I17" s="58">
        <f>+SUMIFS('Combined (Adjust here)'!$G209:$BB209,'Combined (Adjust here)'!$G$3:$BB$3,"&gt;="&amp;Summary!I$29,'Combined (Adjust here)'!$G$3:$BB$3,"&lt;="&amp;Summary!I$30)</f>
        <v>363330.23</v>
      </c>
      <c r="J17" s="63">
        <f t="shared" si="3"/>
        <v>-0.23924579575996208</v>
      </c>
      <c r="K17" s="57"/>
      <c r="L17" s="57"/>
      <c r="M17" s="27" t="s">
        <v>221</v>
      </c>
      <c r="N17" s="27">
        <f>+COUNTIF('Combined (Adjust here)'!$C$6:$C$189,Summary!$M17)</f>
        <v>2</v>
      </c>
      <c r="O17" s="58">
        <f>+SUMIFS('Combined (Adjust here)'!$G227:$BB227,'Combined (Adjust here)'!$G$3:$BB$3,"&gt;="&amp;Summary!O$29,'Combined (Adjust here)'!$G$3:$BB$3,"&lt;="&amp;Summary!O$30)</f>
        <v>0</v>
      </c>
      <c r="P17" s="58">
        <f>+SUMIFS('Combined (Adjust here)'!$G227:$BB227,'Combined (Adjust here)'!$G$3:$BB$3,"&gt;="&amp;Summary!P$29,'Combined (Adjust here)'!$G$3:$BB$3,"&lt;="&amp;Summary!P$30)</f>
        <v>0</v>
      </c>
      <c r="Q17" s="63">
        <f t="shared" si="1"/>
        <v>0</v>
      </c>
    </row>
    <row r="18" spans="1:17" ht="15" customHeight="1">
      <c r="A18" s="40"/>
      <c r="B18" s="27" t="s">
        <v>180</v>
      </c>
      <c r="C18" s="27">
        <f>+COUNTIFS('Tenancy Schedule 2021'!$S$6:$S$285,"="&amp;Summary!$B18,'Tenancy Schedule 2021'!$J$6:$J$285,"&lt;&gt;0")</f>
        <v>26</v>
      </c>
      <c r="D18" s="57">
        <f>+SUMIF('Tenancy Schedule 2021'!$S$6:$S$285,Summary!$B18,'Tenancy Schedule 2021'!$E$6:$E$285)</f>
        <v>103568</v>
      </c>
      <c r="E18" s="56">
        <f t="shared" si="2"/>
        <v>103568</v>
      </c>
      <c r="F18" s="57">
        <f>+SUMIFS('Tenancy Schedule 2021'!$E$6:$E$285,'Tenancy Schedule 2021'!$S$6:$S$285,Summary!$B18,'Tenancy Schedule 2021'!$C$6:$C$285,"VACANT")</f>
        <v>0</v>
      </c>
      <c r="G18" s="379">
        <f t="shared" si="0"/>
        <v>1</v>
      </c>
      <c r="H18" s="58">
        <f>+SUMIFS('Combined (Adjust here)'!$G210:$BB210,'Combined (Adjust here)'!$G$3:$BB$3,"&gt;="&amp;Summary!H$29,'Combined (Adjust here)'!$G$3:$BB$3,"&lt;="&amp;Summary!H$30)</f>
        <v>944065.22</v>
      </c>
      <c r="I18" s="58">
        <f>+SUMIFS('Combined (Adjust here)'!$G210:$BB210,'Combined (Adjust here)'!$G$3:$BB$3,"&gt;="&amp;Summary!I$29,'Combined (Adjust here)'!$G$3:$BB$3,"&lt;="&amp;Summary!I$30)</f>
        <v>1323221.9300000002</v>
      </c>
      <c r="J18" s="63">
        <f t="shared" si="3"/>
        <v>0.28654052763469551</v>
      </c>
      <c r="K18" s="57"/>
      <c r="L18" s="57"/>
      <c r="M18" s="27" t="s">
        <v>196</v>
      </c>
      <c r="N18" s="27">
        <f>+COUNTIF('Combined (Adjust here)'!$C$6:$C$189,Summary!$M18)</f>
        <v>3</v>
      </c>
      <c r="O18" s="58">
        <f>+SUMIFS('Combined (Adjust here)'!$G228:$BB228,'Combined (Adjust here)'!$G$3:$BB$3,"&gt;="&amp;Summary!O$29,'Combined (Adjust here)'!$G$3:$BB$3,"&lt;="&amp;Summary!O$30)</f>
        <v>87321.39</v>
      </c>
      <c r="P18" s="58">
        <f>+SUMIFS('Combined (Adjust here)'!$G228:$BB228,'Combined (Adjust here)'!$G$3:$BB$3,"&gt;="&amp;Summary!P$29,'Combined (Adjust here)'!$G$3:$BB$3,"&lt;="&amp;Summary!P$30)</f>
        <v>110286.53</v>
      </c>
      <c r="Q18" s="63">
        <f t="shared" si="1"/>
        <v>0.20823159455647031</v>
      </c>
    </row>
    <row r="19" spans="1:17" ht="15" customHeight="1">
      <c r="A19" s="38"/>
      <c r="B19" s="27" t="s">
        <v>174</v>
      </c>
      <c r="C19" s="27">
        <f>+COUNTIFS('Tenancy Schedule 2021'!$S$6:$S$285,"="&amp;Summary!$B19,'Tenancy Schedule 2021'!$J$6:$J$285,"&lt;&gt;0")</f>
        <v>24</v>
      </c>
      <c r="D19" s="57">
        <f>+SUMIF('Tenancy Schedule 2021'!$S$6:$S$285,Summary!$B19,'Tenancy Schedule 2021'!$E$6:$E$285)</f>
        <v>136792</v>
      </c>
      <c r="E19" s="56">
        <f t="shared" si="2"/>
        <v>133963</v>
      </c>
      <c r="F19" s="57">
        <f>+SUMIFS('Tenancy Schedule 2021'!$E$6:$E$285,'Tenancy Schedule 2021'!$S$6:$S$285,Summary!$B19,'Tenancy Schedule 2021'!$C$6:$C$285,"VACANT")</f>
        <v>2829</v>
      </c>
      <c r="G19" s="379">
        <f t="shared" si="0"/>
        <v>0.97931896602140478</v>
      </c>
      <c r="H19" s="58">
        <f>+SUMIFS('Combined (Adjust here)'!$G211:$BB211,'Combined (Adjust here)'!$G$3:$BB$3,"&gt;="&amp;Summary!H$29,'Combined (Adjust here)'!$G$3:$BB$3,"&lt;="&amp;Summary!H$30)</f>
        <v>3011022.43</v>
      </c>
      <c r="I19" s="58">
        <f>+SUMIFS('Combined (Adjust here)'!$G211:$BB211,'Combined (Adjust here)'!$G$3:$BB$3,"&gt;="&amp;Summary!I$29,'Combined (Adjust here)'!$G$3:$BB$3,"&lt;="&amp;Summary!I$30)</f>
        <v>2988288.93</v>
      </c>
      <c r="J19" s="63">
        <f t="shared" si="3"/>
        <v>-7.6075307751449581E-3</v>
      </c>
      <c r="K19" s="57"/>
      <c r="L19" s="57"/>
      <c r="M19" s="27" t="s">
        <v>223</v>
      </c>
      <c r="N19" s="27">
        <f>+COUNTIF('Combined (Adjust here)'!$C$6:$C$189,Summary!$M19)</f>
        <v>2</v>
      </c>
      <c r="O19" s="58">
        <f>+SUMIFS('Combined (Adjust here)'!$G229:$BB229,'Combined (Adjust here)'!$G$3:$BB$3,"&gt;="&amp;Summary!O$29,'Combined (Adjust here)'!$G$3:$BB$3,"&lt;="&amp;Summary!O$30)</f>
        <v>255563</v>
      </c>
      <c r="P19" s="58">
        <f>+SUMIFS('Combined (Adjust here)'!$G229:$BB229,'Combined (Adjust here)'!$G$3:$BB$3,"&gt;="&amp;Summary!P$29,'Combined (Adjust here)'!$G$3:$BB$3,"&lt;="&amp;Summary!P$30)</f>
        <v>195530</v>
      </c>
      <c r="Q19" s="63">
        <f t="shared" si="1"/>
        <v>-0.30702705467191738</v>
      </c>
    </row>
    <row r="20" spans="1:17" ht="15" customHeight="1">
      <c r="A20" s="38"/>
      <c r="B20" s="27" t="s">
        <v>177</v>
      </c>
      <c r="C20" s="27">
        <f>+COUNTIFS('Tenancy Schedule 2021'!$S$6:$S$285,"="&amp;Summary!$B20,'Tenancy Schedule 2021'!$J$6:$J$285,"&lt;&gt;0")</f>
        <v>1</v>
      </c>
      <c r="D20" s="57">
        <f>+SUMIF('Tenancy Schedule 2021'!$S$6:$S$285,Summary!$B20,'Tenancy Schedule 2021'!$E$6:$E$285)</f>
        <v>57560</v>
      </c>
      <c r="E20" s="56">
        <f t="shared" si="2"/>
        <v>57560</v>
      </c>
      <c r="F20" s="57">
        <f>+SUMIFS('Tenancy Schedule 2021'!$E$6:$E$285,'Tenancy Schedule 2021'!$S$6:$S$285,Summary!$B20,'Tenancy Schedule 2021'!$C$6:$C$285,"VACANT")</f>
        <v>0</v>
      </c>
      <c r="G20" s="379">
        <f t="shared" si="0"/>
        <v>1</v>
      </c>
      <c r="H20" s="58">
        <f>+SUMIFS('Combined (Adjust here)'!$G212:$BB212,'Combined (Adjust here)'!$G$3:$BB$3,"&gt;="&amp;Summary!H$29,'Combined (Adjust here)'!$G$3:$BB$3,"&lt;="&amp;Summary!H$30)</f>
        <v>0</v>
      </c>
      <c r="I20" s="58">
        <f>+SUMIFS('Combined (Adjust here)'!$G212:$BB212,'Combined (Adjust here)'!$G$3:$BB$3,"&gt;="&amp;Summary!I$29,'Combined (Adjust here)'!$G$3:$BB$3,"&lt;="&amp;Summary!I$30)</f>
        <v>0</v>
      </c>
      <c r="J20" s="63">
        <f t="shared" si="3"/>
        <v>0</v>
      </c>
      <c r="K20" s="57"/>
      <c r="L20" s="57"/>
      <c r="M20" s="27" t="s">
        <v>197</v>
      </c>
      <c r="N20" s="27">
        <f>+COUNTIF('Combined (Adjust here)'!$C$6:$C$189,Summary!$M20)</f>
        <v>18</v>
      </c>
      <c r="O20" s="58">
        <f>+SUMIFS('Combined (Adjust here)'!$G230:$BB230,'Combined (Adjust here)'!$G$3:$BB$3,"&gt;="&amp;Summary!O$29,'Combined (Adjust here)'!$G$3:$BB$3,"&lt;="&amp;Summary!O$30)</f>
        <v>3009890.7800000003</v>
      </c>
      <c r="P20" s="58">
        <f>+SUMIFS('Combined (Adjust here)'!$G230:$BB230,'Combined (Adjust here)'!$G$3:$BB$3,"&gt;="&amp;Summary!P$29,'Combined (Adjust here)'!$G$3:$BB$3,"&lt;="&amp;Summary!P$30)</f>
        <v>3305341.2699999996</v>
      </c>
      <c r="Q20" s="63">
        <f t="shared" si="1"/>
        <v>8.9385774679780441E-2</v>
      </c>
    </row>
    <row r="21" spans="1:17" ht="15" customHeight="1">
      <c r="A21" s="38"/>
      <c r="B21" s="27" t="s">
        <v>175</v>
      </c>
      <c r="C21" s="27">
        <f>+COUNTIFS('Tenancy Schedule 2021'!$S$6:$S$285,"="&amp;Summary!$B21,'Tenancy Schedule 2021'!$J$6:$J$285,"&lt;&gt;0")</f>
        <v>54</v>
      </c>
      <c r="D21" s="57">
        <f>+SUMIF('Tenancy Schedule 2021'!$S$6:$S$285,Summary!$B21,'Tenancy Schedule 2021'!$E$6:$E$285)</f>
        <v>259980</v>
      </c>
      <c r="E21" s="56">
        <f t="shared" si="2"/>
        <v>242515</v>
      </c>
      <c r="F21" s="57">
        <f>+SUMIFS('Tenancy Schedule 2021'!$E$6:$E$285,'Tenancy Schedule 2021'!$S$6:$S$285,Summary!$B21,'Tenancy Schedule 2021'!$C$6:$C$285,"VACANT")</f>
        <v>17465</v>
      </c>
      <c r="G21" s="379">
        <f t="shared" si="0"/>
        <v>0.9328217555196554</v>
      </c>
      <c r="H21" s="58">
        <f>+SUMIFS('Combined (Adjust here)'!$G213:$BB213,'Combined (Adjust here)'!$G$3:$BB$3,"&gt;="&amp;Summary!H$29,'Combined (Adjust here)'!$G$3:$BB$3,"&lt;="&amp;Summary!H$30)</f>
        <v>26103472.290000003</v>
      </c>
      <c r="I21" s="58">
        <f>+SUMIFS('Combined (Adjust here)'!$G213:$BB213,'Combined (Adjust here)'!$G$3:$BB$3,"&gt;="&amp;Summary!I$29,'Combined (Adjust here)'!$G$3:$BB$3,"&lt;="&amp;Summary!I$30)</f>
        <v>28729259.699999999</v>
      </c>
      <c r="J21" s="63">
        <f t="shared" si="3"/>
        <v>9.1397670438406617E-2</v>
      </c>
      <c r="K21" s="57"/>
      <c r="L21" s="57"/>
      <c r="M21" s="27" t="s">
        <v>189</v>
      </c>
      <c r="N21" s="27">
        <f>+COUNTIF('Combined (Adjust here)'!$C$6:$C$189,Summary!$M21)</f>
        <v>24</v>
      </c>
      <c r="O21" s="58">
        <f>+SUMIFS('Combined (Adjust here)'!$G231:$BB231,'Combined (Adjust here)'!$G$3:$BB$3,"&gt;="&amp;Summary!O$29,'Combined (Adjust here)'!$G$3:$BB$3,"&lt;="&amp;Summary!O$30)</f>
        <v>1272798.18</v>
      </c>
      <c r="P21" s="58">
        <f>+SUMIFS('Combined (Adjust here)'!$G231:$BB231,'Combined (Adjust here)'!$G$3:$BB$3,"&gt;="&amp;Summary!P$29,'Combined (Adjust here)'!$G$3:$BB$3,"&lt;="&amp;Summary!P$30)</f>
        <v>961760.24</v>
      </c>
      <c r="Q21" s="63">
        <f t="shared" si="1"/>
        <v>-0.32340486439738864</v>
      </c>
    </row>
    <row r="22" spans="1:17" ht="15" customHeight="1">
      <c r="A22" s="38"/>
      <c r="B22" s="27" t="s">
        <v>172</v>
      </c>
      <c r="C22" s="27">
        <f>+COUNTIFS('Tenancy Schedule 2021'!$S$6:$S$285,"="&amp;Summary!$B22,'Tenancy Schedule 2021'!$J$6:$J$285,"&lt;&gt;0")</f>
        <v>5</v>
      </c>
      <c r="D22" s="57">
        <f>+SUMIF('Tenancy Schedule 2021'!$S$6:$S$285,Summary!$B22,'Tenancy Schedule 2021'!$E$6:$E$285)</f>
        <v>37469</v>
      </c>
      <c r="E22" s="56">
        <f t="shared" si="2"/>
        <v>34626</v>
      </c>
      <c r="F22" s="57">
        <f>+SUMIFS('Tenancy Schedule 2021'!$E$6:$E$285,'Tenancy Schedule 2021'!$S$6:$S$285,Summary!$B22,'Tenancy Schedule 2021'!$C$6:$C$285,"VACANT")</f>
        <v>2843</v>
      </c>
      <c r="G22" s="379">
        <f t="shared" si="0"/>
        <v>0.92412394245909957</v>
      </c>
      <c r="H22" s="58">
        <f>+SUMIFS('Combined (Adjust here)'!$G214:$BB214,'Combined (Adjust here)'!$G$3:$BB$3,"&gt;="&amp;Summary!H$29,'Combined (Adjust here)'!$G$3:$BB$3,"&lt;="&amp;Summary!H$30)</f>
        <v>4627739.6500000004</v>
      </c>
      <c r="I22" s="58">
        <f>+SUMIFS('Combined (Adjust here)'!$G214:$BB214,'Combined (Adjust here)'!$G$3:$BB$3,"&gt;="&amp;Summary!I$29,'Combined (Adjust here)'!$G$3:$BB$3,"&lt;="&amp;Summary!I$30)</f>
        <v>158505.41999999998</v>
      </c>
      <c r="J22" s="63">
        <f t="shared" si="3"/>
        <v>-28.19609720601353</v>
      </c>
      <c r="K22" s="57"/>
      <c r="L22" s="57"/>
      <c r="M22" s="27" t="s">
        <v>193</v>
      </c>
      <c r="N22" s="27">
        <f>+COUNTIF('Combined (Adjust here)'!$C$6:$C$189,Summary!$M22)</f>
        <v>16</v>
      </c>
      <c r="O22" s="58">
        <f>+SUMIFS('Combined (Adjust here)'!$G232:$BB232,'Combined (Adjust here)'!$G$3:$BB$3,"&gt;="&amp;Summary!O$29,'Combined (Adjust here)'!$G$3:$BB$3,"&lt;="&amp;Summary!O$30)</f>
        <v>1662210.69</v>
      </c>
      <c r="P22" s="58">
        <f>+SUMIFS('Combined (Adjust here)'!$G232:$BB232,'Combined (Adjust here)'!$G$3:$BB$3,"&gt;="&amp;Summary!P$29,'Combined (Adjust here)'!$G$3:$BB$3,"&lt;="&amp;Summary!P$30)</f>
        <v>2210316.21</v>
      </c>
      <c r="Q22" s="63">
        <f t="shared" si="1"/>
        <v>0.24797606673662317</v>
      </c>
    </row>
    <row r="23" spans="1:17" ht="15" customHeight="1">
      <c r="A23" s="38"/>
      <c r="B23" s="27" t="s">
        <v>152</v>
      </c>
      <c r="C23" s="27">
        <f>+COUNTIFS('Tenancy Schedule 2021'!$S$6:$S$285,"="&amp;Summary!$B23,'Tenancy Schedule 2021'!$J$6:$J$285,"&lt;&gt;0")</f>
        <v>10</v>
      </c>
      <c r="D23" s="57">
        <f>+SUMIF('Tenancy Schedule 2021'!$S$6:$S$285,Summary!$B23,'Tenancy Schedule 2021'!$E$6:$E$285)</f>
        <v>23874</v>
      </c>
      <c r="E23" s="56">
        <f t="shared" si="2"/>
        <v>23874</v>
      </c>
      <c r="F23" s="57">
        <f>+SUMIFS('Tenancy Schedule 2021'!$E$6:$E$285,'Tenancy Schedule 2021'!$S$6:$S$285,Summary!$B23,'Tenancy Schedule 2021'!$C$6:$C$285,"VACANT")</f>
        <v>0</v>
      </c>
      <c r="G23" s="379">
        <f t="shared" si="0"/>
        <v>1</v>
      </c>
      <c r="H23" s="58">
        <f>+SUMIFS('Combined (Adjust here)'!$G215:$BB215,'Combined (Adjust here)'!$G$3:$BB$3,"&gt;="&amp;Summary!H$29,'Combined (Adjust here)'!$G$3:$BB$3,"&lt;="&amp;Summary!H$30)</f>
        <v>993531.85000000009</v>
      </c>
      <c r="I23" s="58">
        <f>+SUMIFS('Combined (Adjust here)'!$G215:$BB215,'Combined (Adjust here)'!$G$3:$BB$3,"&gt;="&amp;Summary!I$29,'Combined (Adjust here)'!$G$3:$BB$3,"&lt;="&amp;Summary!I$30)</f>
        <v>969234.8</v>
      </c>
      <c r="J23" s="63">
        <f t="shared" si="3"/>
        <v>-2.5068280668420123E-2</v>
      </c>
      <c r="K23" s="57"/>
      <c r="L23" s="57"/>
      <c r="M23" s="27" t="s">
        <v>186</v>
      </c>
      <c r="N23" s="27">
        <f>+COUNTIF('Combined (Adjust here)'!$C$6:$C$189,Summary!$M23)</f>
        <v>25</v>
      </c>
      <c r="O23" s="58">
        <f>+SUMIFS('Combined (Adjust here)'!$G233:$BB233,'Combined (Adjust here)'!$G$3:$BB$3,"&gt;="&amp;Summary!O$29,'Combined (Adjust here)'!$G$3:$BB$3,"&lt;="&amp;Summary!O$30)</f>
        <v>5339985.99</v>
      </c>
      <c r="P23" s="58">
        <f>+SUMIFS('Combined (Adjust here)'!$G233:$BB233,'Combined (Adjust here)'!$G$3:$BB$3,"&gt;="&amp;Summary!P$29,'Combined (Adjust here)'!$G$3:$BB$3,"&lt;="&amp;Summary!P$30)</f>
        <v>6683963.6699999999</v>
      </c>
      <c r="Q23" s="63">
        <f t="shared" si="1"/>
        <v>0.20107495288046648</v>
      </c>
    </row>
    <row r="24" spans="1:17">
      <c r="A24" s="38"/>
      <c r="B24"/>
      <c r="M24" s="27" t="s">
        <v>190</v>
      </c>
      <c r="N24" s="27">
        <f>+COUNTIF('Combined (Adjust here)'!$C$6:$C$189,Summary!$M24)</f>
        <v>2</v>
      </c>
      <c r="O24" s="58">
        <f>+SUMIFS('Combined (Adjust here)'!$G234:$BB234,'Combined (Adjust here)'!$G$3:$BB$3,"&gt;="&amp;Summary!O$29,'Combined (Adjust here)'!$G$3:$BB$3,"&lt;="&amp;Summary!O$30)</f>
        <v>0</v>
      </c>
      <c r="P24" s="58">
        <f>+SUMIFS('Combined (Adjust here)'!$G234:$BB234,'Combined (Adjust here)'!$G$3:$BB$3,"&gt;="&amp;Summary!P$29,'Combined (Adjust here)'!$G$3:$BB$3,"&lt;="&amp;Summary!P$30)</f>
        <v>0</v>
      </c>
      <c r="Q24" s="63">
        <f t="shared" si="1"/>
        <v>0</v>
      </c>
    </row>
    <row r="25" spans="1:17">
      <c r="A25" s="38"/>
      <c r="M25" s="27" t="s">
        <v>728</v>
      </c>
      <c r="N25" s="27">
        <f>+COUNTIF('Combined (Adjust here)'!$C$6:$C$189,Summary!$M25)</f>
        <v>17</v>
      </c>
      <c r="O25" s="58">
        <f>+SUMIFS('Combined (Adjust here)'!$G235:$BB235,'Combined (Adjust here)'!$G$3:$BB$3,"&gt;="&amp;Summary!O$29,'Combined (Adjust here)'!$G$3:$BB$3,"&lt;="&amp;Summary!O$30)</f>
        <v>1138066.5</v>
      </c>
      <c r="P25" s="58">
        <f>+SUMIFS('Combined (Adjust here)'!$G235:$BB235,'Combined (Adjust here)'!$G$3:$BB$3,"&gt;="&amp;Summary!P$29,'Combined (Adjust here)'!$G$3:$BB$3,"&lt;="&amp;Summary!P$30)</f>
        <v>1278031.5899999999</v>
      </c>
      <c r="Q25" s="63">
        <f t="shared" si="1"/>
        <v>0.109516142711308</v>
      </c>
    </row>
    <row r="26" spans="1:17">
      <c r="A26" s="38"/>
      <c r="M26" s="27" t="s">
        <v>187</v>
      </c>
      <c r="N26" s="27">
        <f>+COUNTIF('Combined (Adjust here)'!$C$6:$C$189,Summary!$M26)</f>
        <v>7</v>
      </c>
      <c r="O26" s="58">
        <f>+SUMIFS('Combined (Adjust here)'!$G236:$BB236,'Combined (Adjust here)'!$G$3:$BB$3,"&gt;="&amp;Summary!O$29,'Combined (Adjust here)'!$G$3:$BB$3,"&lt;="&amp;Summary!O$30)</f>
        <v>588290.14999999991</v>
      </c>
      <c r="P26" s="58">
        <f>+SUMIFS('Combined (Adjust here)'!$G236:$BB236,'Combined (Adjust here)'!$G$3:$BB$3,"&gt;="&amp;Summary!P$29,'Combined (Adjust here)'!$G$3:$BB$3,"&lt;="&amp;Summary!P$30)</f>
        <v>608664.19000000006</v>
      </c>
      <c r="Q26" s="63">
        <f t="shared" si="1"/>
        <v>3.3473367309484976E-2</v>
      </c>
    </row>
    <row r="27" spans="1:17">
      <c r="A27" s="40"/>
    </row>
    <row r="28" spans="1:17">
      <c r="A28" s="38"/>
      <c r="G28" s="70" t="s">
        <v>740</v>
      </c>
      <c r="N28" s="70" t="s">
        <v>740</v>
      </c>
    </row>
    <row r="29" spans="1:17">
      <c r="A29" s="38"/>
      <c r="G29" s="27" t="s">
        <v>730</v>
      </c>
      <c r="H29" s="66">
        <v>43831</v>
      </c>
      <c r="I29" s="66">
        <v>44197</v>
      </c>
      <c r="N29" s="27" t="s">
        <v>730</v>
      </c>
      <c r="O29" s="66">
        <v>43831</v>
      </c>
      <c r="P29" s="66">
        <v>44197</v>
      </c>
    </row>
    <row r="30" spans="1:17">
      <c r="A30" s="38"/>
      <c r="G30" s="27" t="s">
        <v>731</v>
      </c>
      <c r="H30" s="66">
        <v>43921</v>
      </c>
      <c r="I30" s="66">
        <v>44286</v>
      </c>
      <c r="N30" s="27" t="s">
        <v>731</v>
      </c>
      <c r="O30" s="66">
        <v>43921</v>
      </c>
      <c r="P30" s="66">
        <v>44286</v>
      </c>
    </row>
    <row r="31" spans="1:17">
      <c r="A31" s="38"/>
    </row>
    <row r="32" spans="1:17" ht="19">
      <c r="A32" s="38"/>
      <c r="B32" s="70"/>
      <c r="C32" s="70"/>
      <c r="D32" s="70"/>
      <c r="E32" s="73"/>
      <c r="F32" s="73"/>
      <c r="M32" s="118" t="s">
        <v>151</v>
      </c>
      <c r="N32" s="124" t="s">
        <v>772</v>
      </c>
    </row>
    <row r="33" spans="1:17" ht="19">
      <c r="A33" s="38"/>
      <c r="M33" s="119"/>
    </row>
    <row r="34" spans="1:17" ht="16">
      <c r="A34" s="38"/>
      <c r="M34" s="120" t="s">
        <v>773</v>
      </c>
      <c r="N34" s="121"/>
      <c r="O34" s="121"/>
      <c r="P34" s="121"/>
      <c r="Q34" s="121"/>
    </row>
    <row r="35" spans="1:17">
      <c r="A35" s="38"/>
      <c r="E35" s="97"/>
      <c r="F35" s="97"/>
      <c r="M35" s="122"/>
      <c r="N35" s="122"/>
      <c r="O35" s="61">
        <f>YEAR(O58)</f>
        <v>2020</v>
      </c>
      <c r="P35" s="61">
        <f>YEAR(P58)</f>
        <v>2021</v>
      </c>
      <c r="Q35" s="61" t="s">
        <v>727</v>
      </c>
    </row>
    <row r="36" spans="1:17" ht="32">
      <c r="A36" s="40"/>
      <c r="E36" s="98"/>
      <c r="F36" s="98"/>
      <c r="M36" s="36" t="s">
        <v>201</v>
      </c>
      <c r="N36" s="68" t="s">
        <v>729</v>
      </c>
      <c r="O36" s="122"/>
      <c r="P36" s="122"/>
      <c r="Q36" s="62" t="s">
        <v>733</v>
      </c>
    </row>
    <row r="37" spans="1:17">
      <c r="A37" s="38"/>
      <c r="E37" s="98"/>
      <c r="F37" s="98"/>
      <c r="M37" s="27" t="s">
        <v>202</v>
      </c>
      <c r="N37" s="57">
        <f>+COUNTIFS('Combined (Adjust here)'!$A$6:$A$189,Summary!$M$32,'Combined (Adjust here)'!$C$6:$C$189,Summary!$M37)</f>
        <v>1</v>
      </c>
      <c r="O37" s="123">
        <f>+SUMIFS('Combined (Adjust here)'!$G241:$BB241,'Combined (Adjust here)'!$G$3:$BB$3,"&gt;="&amp;Summary!O$57,'Combined (Adjust here)'!$G$3:$BB$3,"&lt;="&amp;Summary!O$58)</f>
        <v>0</v>
      </c>
      <c r="P37" s="123">
        <f>+SUMIFS('Combined (Adjust here)'!$G241:$BB241,'Combined (Adjust here)'!$G$3:$BB$3,"&gt;="&amp;Summary!P$57,'Combined (Adjust here)'!$G$3:$BB$3,"&lt;="&amp;Summary!P$58)</f>
        <v>0</v>
      </c>
      <c r="Q37" s="63">
        <f t="shared" ref="Q37:Q54" si="4">IFERROR((P37-O37)/P37,0)</f>
        <v>0</v>
      </c>
    </row>
    <row r="38" spans="1:17">
      <c r="A38" s="38"/>
      <c r="E38" s="97"/>
      <c r="F38" s="97"/>
      <c r="M38" s="27" t="s">
        <v>192</v>
      </c>
      <c r="N38" s="57">
        <f>+COUNTIFS('Combined (Adjust here)'!$A$6:$A$189,Summary!$M$32,'Combined (Adjust here)'!$C$6:$C$189,Summary!$M38)</f>
        <v>1</v>
      </c>
      <c r="O38" s="123">
        <f>+SUMIFS('Combined (Adjust here)'!$G242:$BB242,'Combined (Adjust here)'!$G$3:$BB$3,"&gt;="&amp;Summary!O$57,'Combined (Adjust here)'!$G$3:$BB$3,"&lt;="&amp;Summary!O$58)</f>
        <v>919582</v>
      </c>
      <c r="P38" s="123">
        <f>+SUMIFS('Combined (Adjust here)'!$G242:$BB242,'Combined (Adjust here)'!$G$3:$BB$3,"&gt;="&amp;Summary!P$57,'Combined (Adjust here)'!$G$3:$BB$3,"&lt;="&amp;Summary!P$58)</f>
        <v>1133582</v>
      </c>
      <c r="Q38" s="63">
        <f t="shared" si="4"/>
        <v>0.18878210839621659</v>
      </c>
    </row>
    <row r="39" spans="1:17">
      <c r="A39" s="38"/>
      <c r="M39" s="27" t="s">
        <v>211</v>
      </c>
      <c r="N39" s="57">
        <f>+COUNTIFS('Combined (Adjust here)'!$A$6:$A$189,Summary!$M$32,'Combined (Adjust here)'!$C$6:$C$189,Summary!$M39)</f>
        <v>0</v>
      </c>
      <c r="O39" s="123">
        <f>+SUMIFS('Combined (Adjust here)'!$G243:$BB243,'Combined (Adjust here)'!$G$3:$BB$3,"&gt;="&amp;Summary!O$57,'Combined (Adjust here)'!$G$3:$BB$3,"&lt;="&amp;Summary!O$58)</f>
        <v>0</v>
      </c>
      <c r="P39" s="123">
        <f>+SUMIFS('Combined (Adjust here)'!$G243:$BB243,'Combined (Adjust here)'!$G$3:$BB$3,"&gt;="&amp;Summary!P$57,'Combined (Adjust here)'!$G$3:$BB$3,"&lt;="&amp;Summary!P$58)</f>
        <v>0</v>
      </c>
      <c r="Q39" s="63">
        <f t="shared" si="4"/>
        <v>0</v>
      </c>
    </row>
    <row r="40" spans="1:17">
      <c r="A40" s="38"/>
      <c r="M40" s="27" t="s">
        <v>214</v>
      </c>
      <c r="N40" s="57">
        <f>+COUNTIFS('Combined (Adjust here)'!$A$6:$A$189,Summary!$M$32,'Combined (Adjust here)'!$C$6:$C$189,Summary!$M40)</f>
        <v>0</v>
      </c>
      <c r="O40" s="123">
        <f>+SUMIFS('Combined (Adjust here)'!$G244:$BB244,'Combined (Adjust here)'!$G$3:$BB$3,"&gt;="&amp;Summary!O$57,'Combined (Adjust here)'!$G$3:$BB$3,"&lt;="&amp;Summary!O$58)</f>
        <v>0</v>
      </c>
      <c r="P40" s="123">
        <f>+SUMIFS('Combined (Adjust here)'!$G244:$BB244,'Combined (Adjust here)'!$G$3:$BB$3,"&gt;="&amp;Summary!P$57,'Combined (Adjust here)'!$G$3:$BB$3,"&lt;="&amp;Summary!P$58)</f>
        <v>0</v>
      </c>
      <c r="Q40" s="63">
        <f t="shared" si="4"/>
        <v>0</v>
      </c>
    </row>
    <row r="41" spans="1:17">
      <c r="A41" s="38"/>
      <c r="M41" s="27" t="s">
        <v>216</v>
      </c>
      <c r="N41" s="57">
        <f>+COUNTIFS('Combined (Adjust here)'!$A$6:$A$189,Summary!$M$32,'Combined (Adjust here)'!$C$6:$C$189,Summary!$M41)</f>
        <v>0</v>
      </c>
      <c r="O41" s="123">
        <f>+SUMIFS('Combined (Adjust here)'!$G245:$BB245,'Combined (Adjust here)'!$G$3:$BB$3,"&gt;="&amp;Summary!O$57,'Combined (Adjust here)'!$G$3:$BB$3,"&lt;="&amp;Summary!O$58)</f>
        <v>0</v>
      </c>
      <c r="P41" s="123">
        <f>+SUMIFS('Combined (Adjust here)'!$G245:$BB245,'Combined (Adjust here)'!$G$3:$BB$3,"&gt;="&amp;Summary!P$57,'Combined (Adjust here)'!$G$3:$BB$3,"&lt;="&amp;Summary!P$58)</f>
        <v>0</v>
      </c>
      <c r="Q41" s="63">
        <f t="shared" si="4"/>
        <v>0</v>
      </c>
    </row>
    <row r="42" spans="1:17">
      <c r="A42" s="38"/>
      <c r="M42" s="27" t="s">
        <v>218</v>
      </c>
      <c r="N42" s="57">
        <f>+COUNTIFS('Combined (Adjust here)'!$A$6:$A$189,Summary!$M$32,'Combined (Adjust here)'!$C$6:$C$189,Summary!$M42)</f>
        <v>0</v>
      </c>
      <c r="O42" s="123">
        <f>+SUMIFS('Combined (Adjust here)'!$G246:$BB246,'Combined (Adjust here)'!$G$3:$BB$3,"&gt;="&amp;Summary!O$57,'Combined (Adjust here)'!$G$3:$BB$3,"&lt;="&amp;Summary!O$58)</f>
        <v>0</v>
      </c>
      <c r="P42" s="123">
        <f>+SUMIFS('Combined (Adjust here)'!$G246:$BB246,'Combined (Adjust here)'!$G$3:$BB$3,"&gt;="&amp;Summary!P$57,'Combined (Adjust here)'!$G$3:$BB$3,"&lt;="&amp;Summary!P$58)</f>
        <v>0</v>
      </c>
      <c r="Q42" s="63">
        <f t="shared" si="4"/>
        <v>0</v>
      </c>
    </row>
    <row r="43" spans="1:17">
      <c r="A43" s="38"/>
      <c r="M43" s="27" t="s">
        <v>191</v>
      </c>
      <c r="N43" s="57">
        <f>+COUNTIFS('Combined (Adjust here)'!$A$6:$A$189,Summary!$M$32,'Combined (Adjust here)'!$C$6:$C$189,Summary!$M43)</f>
        <v>1</v>
      </c>
      <c r="O43" s="123">
        <f>+SUMIFS('Combined (Adjust here)'!$G247:$BB247,'Combined (Adjust here)'!$G$3:$BB$3,"&gt;="&amp;Summary!O$57,'Combined (Adjust here)'!$G$3:$BB$3,"&lt;="&amp;Summary!O$58)</f>
        <v>11517.84</v>
      </c>
      <c r="P43" s="123">
        <f>+SUMIFS('Combined (Adjust here)'!$G247:$BB247,'Combined (Adjust here)'!$G$3:$BB$3,"&gt;="&amp;Summary!P$57,'Combined (Adjust here)'!$G$3:$BB$3,"&lt;="&amp;Summary!P$58)</f>
        <v>58000</v>
      </c>
      <c r="Q43" s="63">
        <f t="shared" si="4"/>
        <v>0.80141655172413795</v>
      </c>
    </row>
    <row r="44" spans="1:17">
      <c r="A44" s="38"/>
      <c r="B44"/>
      <c r="M44" s="27" t="s">
        <v>188</v>
      </c>
      <c r="N44" s="57">
        <f>+COUNTIFS('Combined (Adjust here)'!$A$6:$A$189,Summary!$M$32,'Combined (Adjust here)'!$C$6:$C$189,Summary!$M44)</f>
        <v>1</v>
      </c>
      <c r="O44" s="123">
        <f>+SUMIFS('Combined (Adjust here)'!$G248:$BB248,'Combined (Adjust here)'!$G$3:$BB$3,"&gt;="&amp;Summary!O$57,'Combined (Adjust here)'!$G$3:$BB$3,"&lt;="&amp;Summary!O$58)</f>
        <v>2508664.71</v>
      </c>
      <c r="P44" s="123">
        <f>+SUMIFS('Combined (Adjust here)'!$G248:$BB248,'Combined (Adjust here)'!$G$3:$BB$3,"&gt;="&amp;Summary!P$57,'Combined (Adjust here)'!$G$3:$BB$3,"&lt;="&amp;Summary!P$58)</f>
        <v>2520178.0099999998</v>
      </c>
      <c r="Q44" s="63">
        <f t="shared" si="4"/>
        <v>4.5684471312404697E-3</v>
      </c>
    </row>
    <row r="45" spans="1:17">
      <c r="A45" s="38"/>
      <c r="B45"/>
      <c r="M45" s="27" t="s">
        <v>221</v>
      </c>
      <c r="N45" s="57">
        <f>+COUNTIFS('Combined (Adjust here)'!$A$6:$A$189,Summary!$M$32,'Combined (Adjust here)'!$C$6:$C$189,Summary!$M45)</f>
        <v>0</v>
      </c>
      <c r="O45" s="123">
        <f>+SUMIFS('Combined (Adjust here)'!$G249:$BB249,'Combined (Adjust here)'!$G$3:$BB$3,"&gt;="&amp;Summary!O$57,'Combined (Adjust here)'!$G$3:$BB$3,"&lt;="&amp;Summary!O$58)</f>
        <v>0</v>
      </c>
      <c r="P45" s="123">
        <f>+SUMIFS('Combined (Adjust here)'!$G249:$BB249,'Combined (Adjust here)'!$G$3:$BB$3,"&gt;="&amp;Summary!P$57,'Combined (Adjust here)'!$G$3:$BB$3,"&lt;="&amp;Summary!P$58)</f>
        <v>0</v>
      </c>
      <c r="Q45" s="63">
        <f t="shared" si="4"/>
        <v>0</v>
      </c>
    </row>
    <row r="46" spans="1:17">
      <c r="A46" s="38"/>
      <c r="B46"/>
      <c r="M46" s="27" t="s">
        <v>196</v>
      </c>
      <c r="N46" s="57">
        <f>+COUNTIFS('Combined (Adjust here)'!$A$6:$A$189,Summary!$M$32,'Combined (Adjust here)'!$C$6:$C$189,Summary!$M46)</f>
        <v>0</v>
      </c>
      <c r="O46" s="123">
        <f>+SUMIFS('Combined (Adjust here)'!$G250:$BB250,'Combined (Adjust here)'!$G$3:$BB$3,"&gt;="&amp;Summary!O$57,'Combined (Adjust here)'!$G$3:$BB$3,"&lt;="&amp;Summary!O$58)</f>
        <v>0</v>
      </c>
      <c r="P46" s="123">
        <f>+SUMIFS('Combined (Adjust here)'!$G250:$BB250,'Combined (Adjust here)'!$G$3:$BB$3,"&gt;="&amp;Summary!P$57,'Combined (Adjust here)'!$G$3:$BB$3,"&lt;="&amp;Summary!P$58)</f>
        <v>0</v>
      </c>
      <c r="Q46" s="63">
        <f t="shared" si="4"/>
        <v>0</v>
      </c>
    </row>
    <row r="47" spans="1:17">
      <c r="A47" s="38"/>
      <c r="B47"/>
      <c r="M47" s="27" t="s">
        <v>223</v>
      </c>
      <c r="N47" s="57">
        <f>+COUNTIFS('Combined (Adjust here)'!$A$6:$A$189,Summary!$M$32,'Combined (Adjust here)'!$C$6:$C$189,Summary!$M47)</f>
        <v>0</v>
      </c>
      <c r="O47" s="123">
        <f>+SUMIFS('Combined (Adjust here)'!$G251:$BB251,'Combined (Adjust here)'!$G$3:$BB$3,"&gt;="&amp;Summary!O$57,'Combined (Adjust here)'!$G$3:$BB$3,"&lt;="&amp;Summary!O$58)</f>
        <v>0</v>
      </c>
      <c r="P47" s="123">
        <f>+SUMIFS('Combined (Adjust here)'!$G251:$BB251,'Combined (Adjust here)'!$G$3:$BB$3,"&gt;="&amp;Summary!P$57,'Combined (Adjust here)'!$G$3:$BB$3,"&lt;="&amp;Summary!P$58)</f>
        <v>0</v>
      </c>
      <c r="Q47" s="63">
        <f t="shared" si="4"/>
        <v>0</v>
      </c>
    </row>
    <row r="48" spans="1:17">
      <c r="B48"/>
      <c r="M48" s="27" t="s">
        <v>197</v>
      </c>
      <c r="N48" s="57">
        <f>+COUNTIFS('Combined (Adjust here)'!$A$6:$A$189,Summary!$M$32,'Combined (Adjust here)'!$C$6:$C$189,Summary!$M48)</f>
        <v>0</v>
      </c>
      <c r="O48" s="123">
        <f>+SUMIFS('Combined (Adjust here)'!$G252:$BB252,'Combined (Adjust here)'!$G$3:$BB$3,"&gt;="&amp;Summary!O$57,'Combined (Adjust here)'!$G$3:$BB$3,"&lt;="&amp;Summary!O$58)</f>
        <v>0</v>
      </c>
      <c r="P48" s="123">
        <f>+SUMIFS('Combined (Adjust here)'!$G252:$BB252,'Combined (Adjust here)'!$G$3:$BB$3,"&gt;="&amp;Summary!P$57,'Combined (Adjust here)'!$G$3:$BB$3,"&lt;="&amp;Summary!P$58)</f>
        <v>0</v>
      </c>
      <c r="Q48" s="63">
        <f t="shared" si="4"/>
        <v>0</v>
      </c>
    </row>
    <row r="49" spans="2:17">
      <c r="B49"/>
      <c r="M49" s="27" t="s">
        <v>189</v>
      </c>
      <c r="N49" s="57">
        <f>+COUNTIFS('Combined (Adjust here)'!$A$6:$A$189,Summary!$M$32,'Combined (Adjust here)'!$C$6:$C$189,Summary!$M49)</f>
        <v>4</v>
      </c>
      <c r="O49" s="123">
        <f>+SUMIFS('Combined (Adjust here)'!$G253:$BB253,'Combined (Adjust here)'!$G$3:$BB$3,"&gt;="&amp;Summary!O$57,'Combined (Adjust here)'!$G$3:$BB$3,"&lt;="&amp;Summary!O$58)</f>
        <v>82540.450000000012</v>
      </c>
      <c r="P49" s="123">
        <f>+SUMIFS('Combined (Adjust here)'!$G253:$BB253,'Combined (Adjust here)'!$G$3:$BB$3,"&gt;="&amp;Summary!P$57,'Combined (Adjust here)'!$G$3:$BB$3,"&lt;="&amp;Summary!P$58)</f>
        <v>50065.399999999994</v>
      </c>
      <c r="Q49" s="63">
        <f t="shared" si="4"/>
        <v>-0.64865256244831804</v>
      </c>
    </row>
    <row r="50" spans="2:17">
      <c r="B50"/>
      <c r="M50" s="27" t="s">
        <v>193</v>
      </c>
      <c r="N50" s="57">
        <f>+COUNTIFS('Combined (Adjust here)'!$A$6:$A$189,Summary!$M$32,'Combined (Adjust here)'!$C$6:$C$189,Summary!$M50)</f>
        <v>0</v>
      </c>
      <c r="O50" s="123">
        <f>+SUMIFS('Combined (Adjust here)'!$G254:$BB254,'Combined (Adjust here)'!$G$3:$BB$3,"&gt;="&amp;Summary!O$57,'Combined (Adjust here)'!$G$3:$BB$3,"&lt;="&amp;Summary!O$58)</f>
        <v>0</v>
      </c>
      <c r="P50" s="123">
        <f>+SUMIFS('Combined (Adjust here)'!$G254:$BB254,'Combined (Adjust here)'!$G$3:$BB$3,"&gt;="&amp;Summary!P$57,'Combined (Adjust here)'!$G$3:$BB$3,"&lt;="&amp;Summary!P$58)</f>
        <v>0</v>
      </c>
      <c r="Q50" s="63">
        <f t="shared" si="4"/>
        <v>0</v>
      </c>
    </row>
    <row r="51" spans="2:17">
      <c r="B51"/>
      <c r="M51" s="27" t="s">
        <v>186</v>
      </c>
      <c r="N51" s="57">
        <f>+COUNTIFS('Combined (Adjust here)'!$A$6:$A$189,Summary!$M$32,'Combined (Adjust here)'!$C$6:$C$189,Summary!$M51)</f>
        <v>2</v>
      </c>
      <c r="O51" s="123">
        <f>+SUMIFS('Combined (Adjust here)'!$G255:$BB255,'Combined (Adjust here)'!$G$3:$BB$3,"&gt;="&amp;Summary!O$57,'Combined (Adjust here)'!$G$3:$BB$3,"&lt;="&amp;Summary!O$58)</f>
        <v>464300.85000000003</v>
      </c>
      <c r="P51" s="123">
        <f>+SUMIFS('Combined (Adjust here)'!$G255:$BB255,'Combined (Adjust here)'!$G$3:$BB$3,"&gt;="&amp;Summary!P$57,'Combined (Adjust here)'!$G$3:$BB$3,"&lt;="&amp;Summary!P$58)</f>
        <v>601101.98</v>
      </c>
      <c r="Q51" s="63">
        <f t="shared" si="4"/>
        <v>0.22758389516534275</v>
      </c>
    </row>
    <row r="52" spans="2:17">
      <c r="B52"/>
      <c r="M52" s="27" t="s">
        <v>190</v>
      </c>
      <c r="N52" s="57">
        <f>+COUNTIFS('Combined (Adjust here)'!$A$6:$A$189,Summary!$M$32,'Combined (Adjust here)'!$C$6:$C$189,Summary!$M52)</f>
        <v>1</v>
      </c>
      <c r="O52" s="123">
        <f>+SUMIFS('Combined (Adjust here)'!$G256:$BB256,'Combined (Adjust here)'!$G$3:$BB$3,"&gt;="&amp;Summary!O$57,'Combined (Adjust here)'!$G$3:$BB$3,"&lt;="&amp;Summary!O$58)</f>
        <v>0</v>
      </c>
      <c r="P52" s="123">
        <f>+SUMIFS('Combined (Adjust here)'!$G256:$BB256,'Combined (Adjust here)'!$G$3:$BB$3,"&gt;="&amp;Summary!P$57,'Combined (Adjust here)'!$G$3:$BB$3,"&lt;="&amp;Summary!P$58)</f>
        <v>0</v>
      </c>
      <c r="Q52" s="63">
        <f t="shared" si="4"/>
        <v>0</v>
      </c>
    </row>
    <row r="53" spans="2:17">
      <c r="B53"/>
      <c r="M53" s="27" t="s">
        <v>728</v>
      </c>
      <c r="N53" s="57">
        <f>+COUNTIFS('Combined (Adjust here)'!$A$6:$A$189,Summary!$M$32,'Combined (Adjust here)'!$C$6:$C$189,Summary!$M53)</f>
        <v>0</v>
      </c>
      <c r="O53" s="123">
        <f>+SUMIFS('Combined (Adjust here)'!$G257:$BB257,'Combined (Adjust here)'!$G$3:$BB$3,"&gt;="&amp;Summary!O$57,'Combined (Adjust here)'!$G$3:$BB$3,"&lt;="&amp;Summary!O$58)</f>
        <v>0</v>
      </c>
      <c r="P53" s="123">
        <f>+SUMIFS('Combined (Adjust here)'!$G257:$BB257,'Combined (Adjust here)'!$G$3:$BB$3,"&gt;="&amp;Summary!P$57,'Combined (Adjust here)'!$G$3:$BB$3,"&lt;="&amp;Summary!P$58)</f>
        <v>0</v>
      </c>
      <c r="Q53" s="63">
        <f t="shared" si="4"/>
        <v>0</v>
      </c>
    </row>
    <row r="54" spans="2:17">
      <c r="B54"/>
      <c r="M54" s="27" t="s">
        <v>187</v>
      </c>
      <c r="N54" s="57">
        <f>+COUNTIFS('Combined (Adjust here)'!$A$6:$A$189,Summary!$M$32,'Combined (Adjust here)'!$C$6:$C$189,Summary!$M54)</f>
        <v>3</v>
      </c>
      <c r="O54" s="123">
        <f>+SUMIFS('Combined (Adjust here)'!$G258:$BB258,'Combined (Adjust here)'!$G$3:$BB$3,"&gt;="&amp;Summary!O$57,'Combined (Adjust here)'!$G$3:$BB$3,"&lt;="&amp;Summary!O$58)</f>
        <v>441629</v>
      </c>
      <c r="P54" s="123">
        <f>+SUMIFS('Combined (Adjust here)'!$G258:$BB258,'Combined (Adjust here)'!$G$3:$BB$3,"&gt;="&amp;Summary!P$57,'Combined (Adjust here)'!$G$3:$BB$3,"&lt;="&amp;Summary!P$58)</f>
        <v>403863.38</v>
      </c>
      <c r="Q54" s="63">
        <f t="shared" si="4"/>
        <v>-9.3510879842584382E-2</v>
      </c>
    </row>
    <row r="55" spans="2:17">
      <c r="B55"/>
    </row>
    <row r="56" spans="2:17">
      <c r="B56"/>
      <c r="N56" s="70" t="s">
        <v>740</v>
      </c>
    </row>
    <row r="57" spans="2:17">
      <c r="B57"/>
      <c r="N57" s="27" t="s">
        <v>730</v>
      </c>
      <c r="O57" s="66">
        <v>43831</v>
      </c>
      <c r="P57" s="66">
        <v>44197</v>
      </c>
    </row>
    <row r="58" spans="2:17">
      <c r="B58"/>
      <c r="N58" s="27" t="s">
        <v>731</v>
      </c>
      <c r="O58" s="66">
        <v>43921</v>
      </c>
      <c r="P58" s="66">
        <v>44286</v>
      </c>
    </row>
    <row r="59" spans="2:17">
      <c r="B59"/>
    </row>
    <row r="60" spans="2:17">
      <c r="B60"/>
    </row>
    <row r="61" spans="2:17">
      <c r="B61"/>
    </row>
    <row r="62" spans="2:17">
      <c r="B62"/>
    </row>
    <row r="63" spans="2:17">
      <c r="B63"/>
    </row>
    <row r="64" spans="2:17">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sheetData>
  <sortState ref="B9:B23">
    <sortCondition ref="B9:B23"/>
  </sortState>
  <mergeCells count="1">
    <mergeCell ref="B3:C3"/>
  </mergeCells>
  <pageMargins left="0.25" right="0.25" top="0.3" bottom="0.75" header="0.3" footer="0.3"/>
  <pageSetup scale="48" orientation="landscape" r:id="rId1"/>
  <extLst>
    <ext xmlns:x14="http://schemas.microsoft.com/office/spreadsheetml/2009/9/main" uri="{CCE6A557-97BC-4b89-ADB6-D9C93CAAB3DF}">
      <x14:dataValidations xmlns:xm="http://schemas.microsoft.com/office/excel/2006/main" count="1">
        <x14:dataValidation type="list" allowBlank="1" showInputMessage="1" showErrorMessage="1" xr:uid="{074EBB73-F341-4BE0-93D3-F214363B979C}">
          <x14:formula1>
            <xm:f>'Index List'!$A$3:$A$17</xm:f>
          </x14:formula1>
          <xm:sqref>M32</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8C587-A302-4BA2-B12C-F40A08AE7009}">
  <sheetPr codeName="Sheet3">
    <tabColor theme="3"/>
  </sheetPr>
  <dimension ref="A1:BN144"/>
  <sheetViews>
    <sheetView zoomScaleNormal="100" zoomScaleSheetLayoutView="85" workbookViewId="0">
      <pane xSplit="15" ySplit="6" topLeftCell="AI100" activePane="bottomRight" state="frozen"/>
      <selection pane="topRight" activeCell="O1" sqref="O1"/>
      <selection pane="bottomLeft" activeCell="A7" sqref="A7"/>
      <selection pane="bottomRight" activeCell="AJ111" sqref="AJ111"/>
    </sheetView>
  </sheetViews>
  <sheetFormatPr baseColWidth="10" defaultColWidth="8.83203125" defaultRowHeight="14"/>
  <cols>
    <col min="1" max="1" width="7.83203125" style="43" customWidth="1"/>
    <col min="2" max="2" width="11" style="43" customWidth="1"/>
    <col min="3" max="3" width="16.1640625" style="43" customWidth="1"/>
    <col min="4" max="4" width="55.5" style="43" bestFit="1" customWidth="1"/>
    <col min="5" max="5" width="5.83203125" style="43" customWidth="1"/>
    <col min="6" max="6" width="14.83203125" style="43" customWidth="1"/>
    <col min="7" max="8" width="15.5" style="43" bestFit="1" customWidth="1"/>
    <col min="9" max="9" width="15.5" style="43" customWidth="1"/>
    <col min="10" max="10" width="10.1640625" style="43" bestFit="1" customWidth="1"/>
    <col min="11" max="11" width="8.83203125" style="83"/>
    <col min="12" max="12" width="8.83203125" style="43"/>
    <col min="13" max="13" width="11.83203125" style="43" bestFit="1" customWidth="1"/>
    <col min="14" max="14" width="10.1640625" style="43" bestFit="1" customWidth="1"/>
    <col min="15" max="15" width="9" style="43" bestFit="1" customWidth="1"/>
    <col min="16" max="17" width="8.83203125" style="43"/>
    <col min="18" max="18" width="8.83203125" style="84" customWidth="1"/>
    <col min="19" max="19" width="13.5" style="84" customWidth="1"/>
    <col min="20" max="23" width="12.1640625" style="84" customWidth="1"/>
    <col min="24" max="24" width="13.5" style="84" customWidth="1"/>
    <col min="25" max="30" width="12.1640625" style="84" customWidth="1"/>
    <col min="31" max="31" width="11.5" style="84" customWidth="1"/>
    <col min="32" max="32" width="10.83203125" style="84" customWidth="1"/>
    <col min="33" max="33" width="12.1640625" style="84" customWidth="1"/>
    <col min="34" max="34" width="10.83203125" style="84" customWidth="1"/>
    <col min="35" max="35" width="12.6640625" style="84" customWidth="1"/>
    <col min="36" max="36" width="12.1640625" style="84" customWidth="1"/>
    <col min="37" max="38" width="10.83203125" style="84" customWidth="1"/>
    <col min="39" max="39" width="12.1640625" style="84" customWidth="1"/>
    <col min="40" max="41" width="11.5" style="84" customWidth="1"/>
    <col min="42" max="42" width="12.1640625" style="84" customWidth="1"/>
    <col min="43" max="43" width="12.5" style="84" customWidth="1"/>
    <col min="44" max="46" width="11.1640625" style="84" customWidth="1"/>
    <col min="47" max="47" width="11.83203125" style="84" customWidth="1"/>
    <col min="48" max="50" width="11" style="84" customWidth="1"/>
    <col min="51" max="54" width="11.5" style="84" customWidth="1"/>
    <col min="55" max="55" width="11" style="84" customWidth="1"/>
    <col min="56" max="63" width="10.1640625" style="84" customWidth="1"/>
    <col min="64" max="66" width="11.5" style="84" customWidth="1"/>
    <col min="67" max="16384" width="8.83203125" style="43"/>
  </cols>
  <sheetData>
    <row r="1" spans="1:66">
      <c r="D1" s="43">
        <v>1</v>
      </c>
      <c r="E1" s="43">
        <f>+D1+1</f>
        <v>2</v>
      </c>
      <c r="F1" s="43">
        <f t="shared" ref="F1:H1" si="0">+E1+1</f>
        <v>3</v>
      </c>
      <c r="G1" s="43">
        <f t="shared" si="0"/>
        <v>4</v>
      </c>
      <c r="H1" s="43">
        <f t="shared" si="0"/>
        <v>5</v>
      </c>
      <c r="I1" s="43">
        <f t="shared" ref="I1" si="1">+H1+1</f>
        <v>6</v>
      </c>
      <c r="J1" s="43">
        <f t="shared" ref="J1" si="2">+I1+1</f>
        <v>7</v>
      </c>
      <c r="K1" s="43">
        <f t="shared" ref="K1" si="3">+J1+1</f>
        <v>8</v>
      </c>
      <c r="L1" s="43">
        <f t="shared" ref="L1" si="4">+K1+1</f>
        <v>9</v>
      </c>
      <c r="M1" s="43">
        <f t="shared" ref="M1" si="5">+L1+1</f>
        <v>10</v>
      </c>
      <c r="N1" s="43">
        <f t="shared" ref="N1" si="6">+M1+1</f>
        <v>11</v>
      </c>
      <c r="O1" s="43">
        <f t="shared" ref="O1" si="7">+N1+1</f>
        <v>12</v>
      </c>
      <c r="P1" s="43">
        <f t="shared" ref="P1" si="8">+O1+1</f>
        <v>13</v>
      </c>
      <c r="S1" s="85" t="s">
        <v>747</v>
      </c>
    </row>
    <row r="2" spans="1:66">
      <c r="A2" s="407"/>
      <c r="B2" s="408"/>
      <c r="C2" s="408"/>
      <c r="D2" s="87"/>
      <c r="E2" s="87"/>
      <c r="F2" s="87"/>
      <c r="G2" s="87" t="s">
        <v>745</v>
      </c>
      <c r="H2" s="87"/>
      <c r="I2" s="87"/>
      <c r="J2" s="87"/>
      <c r="K2" s="87"/>
      <c r="M2" s="87" t="s">
        <v>744</v>
      </c>
      <c r="N2" s="87"/>
      <c r="O2" s="87"/>
      <c r="P2" s="87"/>
      <c r="S2" s="84" t="s">
        <v>748</v>
      </c>
    </row>
    <row r="3" spans="1:66" ht="16">
      <c r="A3" s="407"/>
      <c r="B3" s="408"/>
      <c r="C3" s="408"/>
      <c r="D3" s="87"/>
      <c r="E3" s="87"/>
      <c r="F3" s="87"/>
      <c r="G3" s="87"/>
      <c r="H3" s="87"/>
      <c r="I3" s="87"/>
      <c r="J3" s="87"/>
      <c r="K3" s="87"/>
      <c r="M3" s="88" t="s">
        <v>786</v>
      </c>
      <c r="N3" s="86"/>
      <c r="O3" s="86"/>
      <c r="P3" s="86"/>
      <c r="S3" s="113" t="s">
        <v>759</v>
      </c>
    </row>
    <row r="4" spans="1:66">
      <c r="A4" s="407" t="s">
        <v>741</v>
      </c>
      <c r="B4" s="408"/>
      <c r="C4" s="408"/>
      <c r="D4" s="86"/>
      <c r="E4" s="86"/>
      <c r="F4" s="86"/>
      <c r="G4" s="86"/>
      <c r="H4" s="86"/>
      <c r="I4" s="86"/>
      <c r="J4" s="78" t="s">
        <v>775</v>
      </c>
      <c r="K4" s="78"/>
      <c r="L4" s="318" t="s">
        <v>730</v>
      </c>
      <c r="M4" s="128">
        <f>+'Property Snapshots'!AD2</f>
        <v>43831</v>
      </c>
      <c r="N4" s="128">
        <f>+'Property Snapshots'!AE2</f>
        <v>44197</v>
      </c>
      <c r="O4" s="78" t="s">
        <v>876</v>
      </c>
      <c r="P4" s="78"/>
      <c r="S4" s="90">
        <f>+YEAR(S5)</f>
        <v>2018</v>
      </c>
      <c r="T4" s="90">
        <f t="shared" ref="T4:BN4" si="9">+YEAR(T5)</f>
        <v>2018</v>
      </c>
      <c r="U4" s="90">
        <f t="shared" si="9"/>
        <v>2018</v>
      </c>
      <c r="V4" s="90">
        <f t="shared" si="9"/>
        <v>2018</v>
      </c>
      <c r="W4" s="90">
        <f t="shared" si="9"/>
        <v>2018</v>
      </c>
      <c r="X4" s="90">
        <f t="shared" si="9"/>
        <v>2018</v>
      </c>
      <c r="Y4" s="90">
        <f t="shared" si="9"/>
        <v>2018</v>
      </c>
      <c r="Z4" s="90">
        <f t="shared" si="9"/>
        <v>2018</v>
      </c>
      <c r="AA4" s="90">
        <f t="shared" si="9"/>
        <v>2018</v>
      </c>
      <c r="AB4" s="90">
        <f t="shared" si="9"/>
        <v>2018</v>
      </c>
      <c r="AC4" s="90">
        <f t="shared" si="9"/>
        <v>2018</v>
      </c>
      <c r="AD4" s="90">
        <f t="shared" si="9"/>
        <v>2018</v>
      </c>
      <c r="AE4" s="90">
        <f t="shared" si="9"/>
        <v>2019</v>
      </c>
      <c r="AF4" s="90">
        <f t="shared" si="9"/>
        <v>2019</v>
      </c>
      <c r="AG4" s="90">
        <f t="shared" si="9"/>
        <v>2019</v>
      </c>
      <c r="AH4" s="90">
        <f t="shared" si="9"/>
        <v>2019</v>
      </c>
      <c r="AI4" s="90">
        <f t="shared" si="9"/>
        <v>2019</v>
      </c>
      <c r="AJ4" s="90">
        <f t="shared" si="9"/>
        <v>2019</v>
      </c>
      <c r="AK4" s="90">
        <f t="shared" si="9"/>
        <v>2019</v>
      </c>
      <c r="AL4" s="90">
        <f t="shared" si="9"/>
        <v>2019</v>
      </c>
      <c r="AM4" s="90">
        <f t="shared" si="9"/>
        <v>2019</v>
      </c>
      <c r="AN4" s="90">
        <f t="shared" si="9"/>
        <v>2019</v>
      </c>
      <c r="AO4" s="90">
        <f t="shared" si="9"/>
        <v>2019</v>
      </c>
      <c r="AP4" s="90">
        <f t="shared" si="9"/>
        <v>2019</v>
      </c>
      <c r="AQ4" s="90">
        <f t="shared" si="9"/>
        <v>2020</v>
      </c>
      <c r="AR4" s="90">
        <f t="shared" si="9"/>
        <v>2020</v>
      </c>
      <c r="AS4" s="90">
        <f t="shared" si="9"/>
        <v>2020</v>
      </c>
      <c r="AT4" s="90">
        <f t="shared" si="9"/>
        <v>2020</v>
      </c>
      <c r="AU4" s="90">
        <f t="shared" si="9"/>
        <v>2020</v>
      </c>
      <c r="AV4" s="90">
        <f t="shared" si="9"/>
        <v>2020</v>
      </c>
      <c r="AW4" s="90">
        <f t="shared" si="9"/>
        <v>2020</v>
      </c>
      <c r="AX4" s="90">
        <f t="shared" si="9"/>
        <v>2020</v>
      </c>
      <c r="AY4" s="90">
        <f t="shared" si="9"/>
        <v>2020</v>
      </c>
      <c r="AZ4" s="90">
        <f t="shared" si="9"/>
        <v>2020</v>
      </c>
      <c r="BA4" s="90">
        <f t="shared" si="9"/>
        <v>2020</v>
      </c>
      <c r="BB4" s="90">
        <f t="shared" si="9"/>
        <v>2020</v>
      </c>
      <c r="BC4" s="90">
        <f t="shared" si="9"/>
        <v>2021</v>
      </c>
      <c r="BD4" s="90">
        <f t="shared" si="9"/>
        <v>2021</v>
      </c>
      <c r="BE4" s="90">
        <f t="shared" si="9"/>
        <v>2021</v>
      </c>
      <c r="BF4" s="90">
        <f t="shared" si="9"/>
        <v>2021</v>
      </c>
      <c r="BG4" s="90">
        <f t="shared" si="9"/>
        <v>2021</v>
      </c>
      <c r="BH4" s="90">
        <f t="shared" si="9"/>
        <v>2021</v>
      </c>
      <c r="BI4" s="90">
        <f t="shared" si="9"/>
        <v>2021</v>
      </c>
      <c r="BJ4" s="90">
        <f t="shared" si="9"/>
        <v>2021</v>
      </c>
      <c r="BK4" s="90">
        <f t="shared" si="9"/>
        <v>2021</v>
      </c>
      <c r="BL4" s="90">
        <f t="shared" si="9"/>
        <v>2021</v>
      </c>
      <c r="BM4" s="90">
        <f t="shared" si="9"/>
        <v>2021</v>
      </c>
      <c r="BN4" s="90">
        <f t="shared" si="9"/>
        <v>2021</v>
      </c>
    </row>
    <row r="5" spans="1:66">
      <c r="A5" s="44" t="s">
        <v>735</v>
      </c>
      <c r="B5" s="44" t="s">
        <v>167</v>
      </c>
      <c r="C5" s="74" t="s">
        <v>201</v>
      </c>
      <c r="D5" s="78" t="s">
        <v>734</v>
      </c>
      <c r="E5" s="78" t="s">
        <v>783</v>
      </c>
      <c r="F5" s="78">
        <v>2018</v>
      </c>
      <c r="G5" s="79">
        <v>2019</v>
      </c>
      <c r="H5" s="79">
        <v>2020</v>
      </c>
      <c r="I5" s="79">
        <v>2021</v>
      </c>
      <c r="J5" s="79" t="s">
        <v>726</v>
      </c>
      <c r="K5" s="79" t="s">
        <v>781</v>
      </c>
      <c r="L5" s="318" t="s">
        <v>743</v>
      </c>
      <c r="M5" s="128">
        <f>+'Property Snapshots'!AD3</f>
        <v>43921</v>
      </c>
      <c r="N5" s="128">
        <f>+'Property Snapshots'!AE3</f>
        <v>44286</v>
      </c>
      <c r="O5" s="78" t="s">
        <v>785</v>
      </c>
      <c r="P5" s="78" t="s">
        <v>791</v>
      </c>
      <c r="S5" s="91">
        <v>43131</v>
      </c>
      <c r="T5" s="91">
        <f>+EOMONTH(S5,1)</f>
        <v>43159</v>
      </c>
      <c r="U5" s="91">
        <f t="shared" ref="U5:BN5" si="10">+EOMONTH(T5,1)</f>
        <v>43190</v>
      </c>
      <c r="V5" s="91">
        <f t="shared" si="10"/>
        <v>43220</v>
      </c>
      <c r="W5" s="91">
        <f t="shared" si="10"/>
        <v>43251</v>
      </c>
      <c r="X5" s="91">
        <f t="shared" si="10"/>
        <v>43281</v>
      </c>
      <c r="Y5" s="91">
        <f t="shared" si="10"/>
        <v>43312</v>
      </c>
      <c r="Z5" s="91">
        <f t="shared" si="10"/>
        <v>43343</v>
      </c>
      <c r="AA5" s="91">
        <f t="shared" si="10"/>
        <v>43373</v>
      </c>
      <c r="AB5" s="91">
        <f t="shared" si="10"/>
        <v>43404</v>
      </c>
      <c r="AC5" s="91">
        <f t="shared" si="10"/>
        <v>43434</v>
      </c>
      <c r="AD5" s="91">
        <f t="shared" si="10"/>
        <v>43465</v>
      </c>
      <c r="AE5" s="91">
        <f t="shared" si="10"/>
        <v>43496</v>
      </c>
      <c r="AF5" s="91">
        <f t="shared" si="10"/>
        <v>43524</v>
      </c>
      <c r="AG5" s="91">
        <f t="shared" si="10"/>
        <v>43555</v>
      </c>
      <c r="AH5" s="91">
        <f t="shared" si="10"/>
        <v>43585</v>
      </c>
      <c r="AI5" s="91">
        <f t="shared" si="10"/>
        <v>43616</v>
      </c>
      <c r="AJ5" s="91">
        <f t="shared" si="10"/>
        <v>43646</v>
      </c>
      <c r="AK5" s="91">
        <f t="shared" si="10"/>
        <v>43677</v>
      </c>
      <c r="AL5" s="91">
        <f t="shared" si="10"/>
        <v>43708</v>
      </c>
      <c r="AM5" s="91">
        <f t="shared" si="10"/>
        <v>43738</v>
      </c>
      <c r="AN5" s="91">
        <f t="shared" si="10"/>
        <v>43769</v>
      </c>
      <c r="AO5" s="91">
        <f t="shared" si="10"/>
        <v>43799</v>
      </c>
      <c r="AP5" s="91">
        <f t="shared" si="10"/>
        <v>43830</v>
      </c>
      <c r="AQ5" s="91">
        <f t="shared" si="10"/>
        <v>43861</v>
      </c>
      <c r="AR5" s="91">
        <f t="shared" si="10"/>
        <v>43890</v>
      </c>
      <c r="AS5" s="91">
        <f t="shared" si="10"/>
        <v>43921</v>
      </c>
      <c r="AT5" s="91">
        <f t="shared" si="10"/>
        <v>43951</v>
      </c>
      <c r="AU5" s="91">
        <f t="shared" si="10"/>
        <v>43982</v>
      </c>
      <c r="AV5" s="91">
        <f t="shared" si="10"/>
        <v>44012</v>
      </c>
      <c r="AW5" s="91">
        <f t="shared" si="10"/>
        <v>44043</v>
      </c>
      <c r="AX5" s="91">
        <f t="shared" si="10"/>
        <v>44074</v>
      </c>
      <c r="AY5" s="91">
        <f t="shared" si="10"/>
        <v>44104</v>
      </c>
      <c r="AZ5" s="91">
        <f t="shared" si="10"/>
        <v>44135</v>
      </c>
      <c r="BA5" s="91">
        <f t="shared" si="10"/>
        <v>44165</v>
      </c>
      <c r="BB5" s="91">
        <f t="shared" si="10"/>
        <v>44196</v>
      </c>
      <c r="BC5" s="91">
        <f t="shared" si="10"/>
        <v>44227</v>
      </c>
      <c r="BD5" s="91">
        <f t="shared" si="10"/>
        <v>44255</v>
      </c>
      <c r="BE5" s="91">
        <f t="shared" si="10"/>
        <v>44286</v>
      </c>
      <c r="BF5" s="91">
        <f t="shared" si="10"/>
        <v>44316</v>
      </c>
      <c r="BG5" s="91">
        <f t="shared" si="10"/>
        <v>44347</v>
      </c>
      <c r="BH5" s="91">
        <f t="shared" si="10"/>
        <v>44377</v>
      </c>
      <c r="BI5" s="91">
        <f t="shared" si="10"/>
        <v>44408</v>
      </c>
      <c r="BJ5" s="91">
        <f t="shared" si="10"/>
        <v>44439</v>
      </c>
      <c r="BK5" s="91">
        <f t="shared" si="10"/>
        <v>44469</v>
      </c>
      <c r="BL5" s="91">
        <f t="shared" si="10"/>
        <v>44500</v>
      </c>
      <c r="BM5" s="91">
        <f t="shared" si="10"/>
        <v>44530</v>
      </c>
      <c r="BN5" s="91">
        <f t="shared" si="10"/>
        <v>44561</v>
      </c>
    </row>
    <row r="6" spans="1:66">
      <c r="A6" s="45"/>
      <c r="B6" s="45"/>
      <c r="C6" s="45"/>
      <c r="D6" s="86"/>
      <c r="E6" s="86"/>
      <c r="F6" s="86"/>
      <c r="G6" s="86"/>
      <c r="H6" s="86"/>
      <c r="I6" s="86"/>
      <c r="J6" s="86"/>
      <c r="K6" s="127"/>
      <c r="L6" s="83"/>
      <c r="M6" s="86"/>
      <c r="N6" s="86"/>
      <c r="O6" s="80"/>
      <c r="P6" s="80"/>
      <c r="S6" s="92"/>
      <c r="T6" s="92"/>
      <c r="U6" s="92"/>
      <c r="V6" s="92"/>
      <c r="W6" s="92"/>
      <c r="X6" s="92"/>
      <c r="Y6" s="92"/>
      <c r="Z6" s="92"/>
      <c r="AA6" s="92"/>
      <c r="AB6" s="92"/>
      <c r="AC6" s="92"/>
      <c r="AD6" s="92"/>
      <c r="AE6" s="92"/>
      <c r="AF6" s="92"/>
      <c r="AG6" s="92"/>
      <c r="AH6" s="92"/>
      <c r="AI6" s="92"/>
      <c r="AJ6" s="92"/>
      <c r="AK6" s="92"/>
      <c r="AL6" s="92"/>
      <c r="AM6" s="92"/>
      <c r="AN6" s="92"/>
      <c r="AO6" s="92"/>
      <c r="AP6" s="92"/>
      <c r="AQ6" s="92"/>
      <c r="AR6" s="92"/>
      <c r="AS6" s="92"/>
      <c r="AT6" s="92"/>
      <c r="AU6" s="92"/>
      <c r="AV6" s="92"/>
      <c r="AW6" s="92"/>
      <c r="AX6" s="92"/>
      <c r="AY6" s="92"/>
      <c r="AZ6" s="92"/>
      <c r="BA6" s="92"/>
      <c r="BB6" s="92"/>
      <c r="BC6" s="92"/>
      <c r="BD6" s="92"/>
      <c r="BE6" s="92"/>
      <c r="BF6" s="92"/>
      <c r="BG6" s="92"/>
      <c r="BH6" s="92"/>
      <c r="BI6" s="92"/>
      <c r="BJ6" s="92"/>
      <c r="BK6" s="92"/>
      <c r="BL6" s="92"/>
      <c r="BM6" s="92"/>
      <c r="BN6" s="92"/>
    </row>
    <row r="7" spans="1:66" s="71" customFormat="1">
      <c r="A7" s="48">
        <v>35300</v>
      </c>
      <c r="B7" s="48" t="s">
        <v>151</v>
      </c>
      <c r="C7" s="46" t="s">
        <v>189</v>
      </c>
      <c r="D7" s="49" t="s">
        <v>6</v>
      </c>
      <c r="E7" s="49"/>
      <c r="F7" s="75">
        <f t="shared" ref="F7:I26" si="11">+SUMIF($S$4:$BN$4,F$5,$S7:$BN7)</f>
        <v>229708.12</v>
      </c>
      <c r="G7" s="75">
        <f t="shared" si="11"/>
        <v>240663.91999999998</v>
      </c>
      <c r="H7" s="75">
        <f t="shared" si="11"/>
        <v>174998.96000000002</v>
      </c>
      <c r="I7" s="75">
        <f t="shared" si="11"/>
        <v>43245.759999999995</v>
      </c>
      <c r="J7" s="67">
        <f>IFERROR(IF(OR(H7=0,E7="Out"),99,(H7-G7)/G7),0)</f>
        <v>-0.27284920814054708</v>
      </c>
      <c r="K7" s="126">
        <f>IF(E7="Out",0,COUNTIFS($B$7:$B$144,B7,$J$7:$J$144,"&lt;"&amp;J7)+1)</f>
        <v>3</v>
      </c>
      <c r="L7" s="43"/>
      <c r="M7" s="75">
        <f>+SUMIFS($S7:$BN7,$S$5:$BN$5,"&gt;="&amp;M$4,$S$5:$BN$5,"&lt;="&amp;M$5)</f>
        <v>58348.87</v>
      </c>
      <c r="N7" s="75">
        <f t="shared" ref="M7:N28" si="12">+SUMIFS($S7:$BN7,$S$5:$BN$5,"&gt;="&amp;N$4,$S$5:$BN$5,"&lt;="&amp;N$5)</f>
        <v>43245.759999999995</v>
      </c>
      <c r="O7" s="67">
        <f t="shared" ref="O7:O70" si="13">IFERROR(IF(OR(N7=0,E7="Out"),99,(N7-M7)/M7),0)</f>
        <v>-0.25884151655379112</v>
      </c>
      <c r="P7" s="43">
        <f>+IF(OR(M7=0,N7=0,E7="Out"),0,COUNTIFS($B$7:$B$144,B7,$O$7:$O$144,"&lt;"&amp;O7)+1)</f>
        <v>2</v>
      </c>
      <c r="Q7" s="43"/>
      <c r="R7" s="84"/>
      <c r="S7" s="89">
        <v>17911.93</v>
      </c>
      <c r="T7" s="89">
        <v>16268.22</v>
      </c>
      <c r="U7" s="89">
        <v>18287.54</v>
      </c>
      <c r="V7" s="89">
        <v>19977.98</v>
      </c>
      <c r="W7" s="89">
        <v>20124.849999999999</v>
      </c>
      <c r="X7" s="89">
        <v>20858.41</v>
      </c>
      <c r="Y7" s="89">
        <v>18470.89</v>
      </c>
      <c r="Z7" s="89">
        <v>20188.099999999999</v>
      </c>
      <c r="AA7" s="89">
        <v>17169.740000000002</v>
      </c>
      <c r="AB7" s="89">
        <v>21665.62</v>
      </c>
      <c r="AC7" s="89">
        <v>18980.349999999999</v>
      </c>
      <c r="AD7" s="89">
        <v>19804.490000000002</v>
      </c>
      <c r="AE7" s="89">
        <v>21044.92</v>
      </c>
      <c r="AF7" s="89">
        <v>17489.68</v>
      </c>
      <c r="AG7" s="89">
        <v>20936.11</v>
      </c>
      <c r="AH7" s="89">
        <v>20261.189999999999</v>
      </c>
      <c r="AI7" s="89">
        <v>21848.66</v>
      </c>
      <c r="AJ7" s="89">
        <v>21341.64</v>
      </c>
      <c r="AK7" s="89">
        <v>19838.89</v>
      </c>
      <c r="AL7" s="89">
        <v>19542.400000000001</v>
      </c>
      <c r="AM7" s="89">
        <v>19173.23</v>
      </c>
      <c r="AN7" s="89">
        <v>21085.279999999999</v>
      </c>
      <c r="AO7" s="89">
        <v>19276.05</v>
      </c>
      <c r="AP7" s="89">
        <v>18825.87</v>
      </c>
      <c r="AQ7" s="89">
        <v>22221.25</v>
      </c>
      <c r="AR7" s="89">
        <v>19719.330000000002</v>
      </c>
      <c r="AS7" s="89">
        <v>16408.29</v>
      </c>
      <c r="AT7" s="89">
        <v>7488.29</v>
      </c>
      <c r="AU7" s="89">
        <v>9770.5499999999993</v>
      </c>
      <c r="AV7" s="89">
        <v>12991.78</v>
      </c>
      <c r="AW7" s="89">
        <v>13942.25</v>
      </c>
      <c r="AX7" s="89">
        <v>12817.23</v>
      </c>
      <c r="AY7" s="89">
        <v>14971.22</v>
      </c>
      <c r="AZ7" s="89">
        <v>15510.95</v>
      </c>
      <c r="BA7" s="89">
        <v>13315.45</v>
      </c>
      <c r="BB7" s="89">
        <v>15842.37</v>
      </c>
      <c r="BC7" s="89">
        <v>14796.95</v>
      </c>
      <c r="BD7" s="89">
        <v>12957.51</v>
      </c>
      <c r="BE7" s="89">
        <v>15491.3</v>
      </c>
      <c r="BF7" s="89">
        <v>0</v>
      </c>
      <c r="BG7" s="89">
        <v>0</v>
      </c>
      <c r="BH7" s="89">
        <v>0</v>
      </c>
      <c r="BI7" s="89">
        <v>0</v>
      </c>
      <c r="BJ7" s="89">
        <v>0</v>
      </c>
      <c r="BK7" s="89">
        <v>0</v>
      </c>
      <c r="BL7" s="89">
        <v>0</v>
      </c>
      <c r="BM7" s="89">
        <v>0</v>
      </c>
      <c r="BN7" s="89">
        <v>0</v>
      </c>
    </row>
    <row r="8" spans="1:66">
      <c r="A8" s="48" t="s">
        <v>166</v>
      </c>
      <c r="B8" s="48" t="s">
        <v>151</v>
      </c>
      <c r="C8" s="46" t="s">
        <v>186</v>
      </c>
      <c r="D8" s="49" t="s">
        <v>8</v>
      </c>
      <c r="E8" s="49"/>
      <c r="F8" s="75">
        <f t="shared" si="11"/>
        <v>647679.62</v>
      </c>
      <c r="G8" s="75">
        <f t="shared" si="11"/>
        <v>635855.45000000007</v>
      </c>
      <c r="H8" s="75">
        <f t="shared" si="11"/>
        <v>466121.89999999997</v>
      </c>
      <c r="I8" s="75">
        <f t="shared" si="11"/>
        <v>125013.28</v>
      </c>
      <c r="J8" s="67">
        <f>IFERROR(IF(OR(H8=0,E8="Out"),99,(H8-G8)/G8),0)</f>
        <v>-0.26693732042400531</v>
      </c>
      <c r="K8" s="126">
        <f t="shared" ref="K8:K38" si="14">IF(E8="Out",0,COUNTIFS($B$7:$B$144,B8,$J$7:$J$144,"&lt;"&amp;J8)+1)</f>
        <v>4</v>
      </c>
      <c r="M8" s="75">
        <f t="shared" si="12"/>
        <v>131258.22</v>
      </c>
      <c r="N8" s="75">
        <f t="shared" si="12"/>
        <v>125013.28</v>
      </c>
      <c r="O8" s="67">
        <f t="shared" si="13"/>
        <v>-4.7577515526265726E-2</v>
      </c>
      <c r="P8" s="43">
        <f t="shared" ref="P8:P71" si="15">+IF(OR(M8=0,N8=0,E8="Out"),0,COUNTIFS($B$7:$B$144,B8,$O$7:$O$144,"&lt;"&amp;O8)+1)</f>
        <v>4</v>
      </c>
      <c r="S8" s="89">
        <v>52112.95</v>
      </c>
      <c r="T8" s="89">
        <v>50049.57</v>
      </c>
      <c r="U8" s="89">
        <v>55735.35</v>
      </c>
      <c r="V8" s="89">
        <v>53331.38</v>
      </c>
      <c r="W8" s="89">
        <v>59218.07</v>
      </c>
      <c r="X8" s="89">
        <v>57999.519999999997</v>
      </c>
      <c r="Y8" s="89">
        <v>53484.87</v>
      </c>
      <c r="Z8" s="89">
        <v>55114.38</v>
      </c>
      <c r="AA8" s="89">
        <v>51887.21</v>
      </c>
      <c r="AB8" s="89">
        <v>53068.85</v>
      </c>
      <c r="AC8" s="89">
        <v>49728.37</v>
      </c>
      <c r="AD8" s="89">
        <v>55949.1</v>
      </c>
      <c r="AE8" s="89">
        <v>50388.92</v>
      </c>
      <c r="AF8" s="89">
        <v>48129.54</v>
      </c>
      <c r="AG8" s="89">
        <v>52018.29</v>
      </c>
      <c r="AH8" s="89">
        <v>50995.69</v>
      </c>
      <c r="AI8" s="89">
        <v>54663.38</v>
      </c>
      <c r="AJ8" s="89">
        <v>57097.25</v>
      </c>
      <c r="AK8" s="89">
        <v>52284.3</v>
      </c>
      <c r="AL8" s="89">
        <v>55445.85</v>
      </c>
      <c r="AM8" s="89">
        <v>51979.56</v>
      </c>
      <c r="AN8" s="89">
        <v>53192.75</v>
      </c>
      <c r="AO8" s="89">
        <v>50910.25</v>
      </c>
      <c r="AP8" s="89">
        <v>58749.67</v>
      </c>
      <c r="AQ8" s="89">
        <v>56095.08</v>
      </c>
      <c r="AR8" s="89">
        <v>54782.99</v>
      </c>
      <c r="AS8" s="89">
        <v>20380.150000000001</v>
      </c>
      <c r="AT8" s="89">
        <v>21509.35</v>
      </c>
      <c r="AU8" s="89">
        <v>32066.06</v>
      </c>
      <c r="AV8" s="89">
        <v>37956.43</v>
      </c>
      <c r="AW8" s="89">
        <v>34643.71</v>
      </c>
      <c r="AX8" s="89">
        <v>41826.07</v>
      </c>
      <c r="AY8" s="89">
        <v>40038.910000000003</v>
      </c>
      <c r="AZ8" s="89">
        <v>42574.29</v>
      </c>
      <c r="BA8" s="89">
        <v>43250.19</v>
      </c>
      <c r="BB8" s="89">
        <v>40998.67</v>
      </c>
      <c r="BC8" s="89">
        <v>41763.57</v>
      </c>
      <c r="BD8" s="89">
        <v>39984.339999999997</v>
      </c>
      <c r="BE8" s="89">
        <v>43265.37</v>
      </c>
      <c r="BF8" s="89">
        <v>0</v>
      </c>
      <c r="BG8" s="89">
        <v>0</v>
      </c>
      <c r="BH8" s="89">
        <v>0</v>
      </c>
      <c r="BI8" s="89">
        <v>0</v>
      </c>
      <c r="BJ8" s="89">
        <v>0</v>
      </c>
      <c r="BK8" s="89">
        <v>0</v>
      </c>
      <c r="BL8" s="89">
        <v>0</v>
      </c>
      <c r="BM8" s="89">
        <v>0</v>
      </c>
      <c r="BN8" s="89">
        <v>0</v>
      </c>
    </row>
    <row r="9" spans="1:66">
      <c r="A9" s="48" t="s">
        <v>166</v>
      </c>
      <c r="B9" s="48" t="s">
        <v>151</v>
      </c>
      <c r="C9" s="46" t="s">
        <v>186</v>
      </c>
      <c r="D9" s="49" t="s">
        <v>9</v>
      </c>
      <c r="E9" s="49"/>
      <c r="F9" s="75">
        <f t="shared" si="11"/>
        <v>1092594.1599999999</v>
      </c>
      <c r="G9" s="75">
        <f t="shared" si="11"/>
        <v>1293254.43</v>
      </c>
      <c r="H9" s="75">
        <f t="shared" si="11"/>
        <v>1350575.1800000002</v>
      </c>
      <c r="I9" s="75">
        <f t="shared" si="11"/>
        <v>476088.7</v>
      </c>
      <c r="J9" s="67">
        <f t="shared" ref="J9" si="16">IFERROR(IF(OR(H9=0,E9="Out"),99,(H9-G9)/G9),0)</f>
        <v>4.4322871563641376E-2</v>
      </c>
      <c r="K9" s="126">
        <f t="shared" si="14"/>
        <v>8</v>
      </c>
      <c r="M9" s="75">
        <f t="shared" si="12"/>
        <v>333042.63</v>
      </c>
      <c r="N9" s="75">
        <f t="shared" si="12"/>
        <v>476088.7</v>
      </c>
      <c r="O9" s="67">
        <f t="shared" si="13"/>
        <v>0.42951279240138118</v>
      </c>
      <c r="P9" s="43">
        <f t="shared" si="15"/>
        <v>8</v>
      </c>
      <c r="S9" s="89">
        <v>104895.64</v>
      </c>
      <c r="T9" s="89">
        <v>89025.35</v>
      </c>
      <c r="U9" s="89">
        <v>108006.87</v>
      </c>
      <c r="V9" s="89">
        <v>103900</v>
      </c>
      <c r="W9" s="89">
        <v>97376.58</v>
      </c>
      <c r="X9" s="89">
        <v>105839.31</v>
      </c>
      <c r="Y9" s="89">
        <v>96510.96</v>
      </c>
      <c r="Z9" s="89">
        <v>101126.8</v>
      </c>
      <c r="AA9" s="89">
        <v>88818.75</v>
      </c>
      <c r="AB9" s="89">
        <v>102693.09</v>
      </c>
      <c r="AC9" s="89">
        <v>94400.81</v>
      </c>
      <c r="AD9" s="89">
        <v>0</v>
      </c>
      <c r="AE9" s="89">
        <v>0</v>
      </c>
      <c r="AF9" s="89">
        <v>288532.26</v>
      </c>
      <c r="AG9" s="89">
        <v>0</v>
      </c>
      <c r="AH9" s="89">
        <v>0</v>
      </c>
      <c r="AI9" s="89">
        <v>267705.71999999997</v>
      </c>
      <c r="AJ9" s="89">
        <v>0</v>
      </c>
      <c r="AK9" s="89">
        <v>0</v>
      </c>
      <c r="AL9" s="89">
        <v>293035.28000000003</v>
      </c>
      <c r="AM9" s="89">
        <v>0</v>
      </c>
      <c r="AN9" s="89">
        <v>0</v>
      </c>
      <c r="AO9" s="89">
        <v>0</v>
      </c>
      <c r="AP9" s="89">
        <v>443981.17</v>
      </c>
      <c r="AQ9" s="89">
        <v>0</v>
      </c>
      <c r="AR9" s="89">
        <v>0</v>
      </c>
      <c r="AS9" s="89">
        <v>333042.63</v>
      </c>
      <c r="AT9" s="89">
        <v>0</v>
      </c>
      <c r="AU9" s="89">
        <v>0</v>
      </c>
      <c r="AV9" s="89">
        <v>275802.63</v>
      </c>
      <c r="AW9" s="89">
        <v>0</v>
      </c>
      <c r="AX9" s="89">
        <v>0</v>
      </c>
      <c r="AY9" s="89">
        <v>373807.09</v>
      </c>
      <c r="AZ9" s="89">
        <v>0</v>
      </c>
      <c r="BA9" s="89">
        <v>0</v>
      </c>
      <c r="BB9" s="89">
        <v>367922.83</v>
      </c>
      <c r="BC9" s="89">
        <v>0</v>
      </c>
      <c r="BD9" s="89">
        <v>0</v>
      </c>
      <c r="BE9" s="89">
        <v>476088.7</v>
      </c>
      <c r="BF9" s="89">
        <v>0</v>
      </c>
      <c r="BG9" s="89">
        <v>0</v>
      </c>
      <c r="BH9" s="89">
        <v>0</v>
      </c>
      <c r="BI9" s="89">
        <v>0</v>
      </c>
      <c r="BJ9" s="89">
        <v>0</v>
      </c>
      <c r="BK9" s="89">
        <v>0</v>
      </c>
      <c r="BL9" s="89">
        <v>0</v>
      </c>
      <c r="BM9" s="89">
        <v>0</v>
      </c>
      <c r="BN9" s="89">
        <v>0</v>
      </c>
    </row>
    <row r="10" spans="1:66">
      <c r="A10" s="48" t="s">
        <v>166</v>
      </c>
      <c r="B10" s="48" t="s">
        <v>151</v>
      </c>
      <c r="C10" s="46" t="s">
        <v>187</v>
      </c>
      <c r="D10" s="49" t="s">
        <v>10</v>
      </c>
      <c r="E10" s="49"/>
      <c r="F10" s="75">
        <f t="shared" si="11"/>
        <v>778025</v>
      </c>
      <c r="G10" s="75">
        <f t="shared" si="11"/>
        <v>798882</v>
      </c>
      <c r="H10" s="75">
        <f t="shared" si="11"/>
        <v>810046</v>
      </c>
      <c r="I10" s="75">
        <f t="shared" si="11"/>
        <v>223184</v>
      </c>
      <c r="J10" s="67">
        <f t="shared" ref="J10:J41" si="17">IFERROR(IF(OR(H10=0,E10="Out"),99,(H10-G10)/G10),0)</f>
        <v>1.3974529404843268E-2</v>
      </c>
      <c r="K10" s="126">
        <f t="shared" si="14"/>
        <v>7</v>
      </c>
      <c r="M10" s="75">
        <f t="shared" si="12"/>
        <v>199366</v>
      </c>
      <c r="N10" s="75">
        <f t="shared" si="12"/>
        <v>223184</v>
      </c>
      <c r="O10" s="67">
        <f t="shared" si="13"/>
        <v>0.11946871582917849</v>
      </c>
      <c r="P10" s="43">
        <f t="shared" si="15"/>
        <v>6</v>
      </c>
      <c r="S10" s="89">
        <v>0</v>
      </c>
      <c r="T10" s="89">
        <v>0</v>
      </c>
      <c r="U10" s="89">
        <v>193971</v>
      </c>
      <c r="V10" s="89">
        <v>0</v>
      </c>
      <c r="W10" s="89">
        <v>0</v>
      </c>
      <c r="X10" s="89">
        <v>202503</v>
      </c>
      <c r="Y10" s="89">
        <v>0</v>
      </c>
      <c r="Z10" s="89">
        <v>0</v>
      </c>
      <c r="AA10" s="89">
        <v>191890</v>
      </c>
      <c r="AB10" s="89">
        <v>0</v>
      </c>
      <c r="AC10" s="89">
        <v>0</v>
      </c>
      <c r="AD10" s="89">
        <v>189661</v>
      </c>
      <c r="AE10" s="89">
        <v>0</v>
      </c>
      <c r="AF10" s="89">
        <v>0</v>
      </c>
      <c r="AG10" s="89">
        <v>190609</v>
      </c>
      <c r="AH10" s="89">
        <v>0</v>
      </c>
      <c r="AI10" s="89">
        <v>0</v>
      </c>
      <c r="AJ10" s="89">
        <v>198724</v>
      </c>
      <c r="AK10" s="89">
        <v>0</v>
      </c>
      <c r="AL10" s="89">
        <v>0</v>
      </c>
      <c r="AM10" s="89">
        <v>203973</v>
      </c>
      <c r="AN10" s="89">
        <v>0</v>
      </c>
      <c r="AO10" s="89">
        <v>0</v>
      </c>
      <c r="AP10" s="89">
        <v>205576</v>
      </c>
      <c r="AQ10" s="89">
        <v>0</v>
      </c>
      <c r="AR10" s="89">
        <v>0</v>
      </c>
      <c r="AS10" s="89">
        <v>199366</v>
      </c>
      <c r="AT10" s="89">
        <v>0</v>
      </c>
      <c r="AU10" s="89">
        <v>0</v>
      </c>
      <c r="AV10" s="89">
        <v>207934</v>
      </c>
      <c r="AW10" s="89">
        <v>0</v>
      </c>
      <c r="AX10" s="89">
        <v>0</v>
      </c>
      <c r="AY10" s="89">
        <v>193625</v>
      </c>
      <c r="AZ10" s="89">
        <v>0</v>
      </c>
      <c r="BA10" s="89">
        <v>0</v>
      </c>
      <c r="BB10" s="89">
        <v>209121</v>
      </c>
      <c r="BC10" s="89">
        <v>0</v>
      </c>
      <c r="BD10" s="89">
        <v>0</v>
      </c>
      <c r="BE10" s="89">
        <v>223184</v>
      </c>
      <c r="BF10" s="89">
        <v>0</v>
      </c>
      <c r="BG10" s="89">
        <v>0</v>
      </c>
      <c r="BH10" s="89">
        <v>0</v>
      </c>
      <c r="BI10" s="89">
        <v>0</v>
      </c>
      <c r="BJ10" s="89">
        <v>0</v>
      </c>
      <c r="BK10" s="89">
        <v>0</v>
      </c>
      <c r="BL10" s="89">
        <v>0</v>
      </c>
      <c r="BM10" s="89">
        <v>0</v>
      </c>
      <c r="BN10" s="89">
        <v>0</v>
      </c>
    </row>
    <row r="11" spans="1:66">
      <c r="A11" s="48" t="s">
        <v>166</v>
      </c>
      <c r="B11" s="48" t="s">
        <v>151</v>
      </c>
      <c r="C11" s="46" t="s">
        <v>202</v>
      </c>
      <c r="D11" s="49" t="s">
        <v>752</v>
      </c>
      <c r="E11" s="49" t="s">
        <v>782</v>
      </c>
      <c r="F11" s="75">
        <f t="shared" si="11"/>
        <v>124722.93</v>
      </c>
      <c r="G11" s="75">
        <f t="shared" si="11"/>
        <v>22438.639999999999</v>
      </c>
      <c r="H11" s="75">
        <f t="shared" si="11"/>
        <v>0</v>
      </c>
      <c r="I11" s="75">
        <f t="shared" si="11"/>
        <v>0</v>
      </c>
      <c r="J11" s="67">
        <f t="shared" si="17"/>
        <v>99</v>
      </c>
      <c r="K11" s="126">
        <f t="shared" si="14"/>
        <v>0</v>
      </c>
      <c r="M11" s="75">
        <f t="shared" si="12"/>
        <v>0</v>
      </c>
      <c r="N11" s="75">
        <f t="shared" si="12"/>
        <v>0</v>
      </c>
      <c r="O11" s="67">
        <f t="shared" si="13"/>
        <v>99</v>
      </c>
      <c r="P11" s="43">
        <f t="shared" si="15"/>
        <v>0</v>
      </c>
      <c r="S11" s="89">
        <v>7811.55</v>
      </c>
      <c r="T11" s="89">
        <v>7632.4</v>
      </c>
      <c r="U11" s="89">
        <v>8446.4500000000007</v>
      </c>
      <c r="V11" s="89">
        <v>9218.5</v>
      </c>
      <c r="W11" s="89">
        <v>9121.6</v>
      </c>
      <c r="X11" s="89">
        <v>10083.75</v>
      </c>
      <c r="Y11" s="89">
        <v>10400</v>
      </c>
      <c r="Z11" s="89">
        <v>8725</v>
      </c>
      <c r="AA11" s="89">
        <v>10699</v>
      </c>
      <c r="AB11" s="89">
        <v>12969.7</v>
      </c>
      <c r="AC11" s="89">
        <v>15464.5</v>
      </c>
      <c r="AD11" s="89">
        <v>14150.48</v>
      </c>
      <c r="AE11" s="89">
        <v>7769.64</v>
      </c>
      <c r="AF11" s="89">
        <v>7253.65</v>
      </c>
      <c r="AG11" s="89">
        <v>7415.35</v>
      </c>
      <c r="AH11" s="89">
        <v>0</v>
      </c>
      <c r="AI11" s="89">
        <v>0</v>
      </c>
      <c r="AJ11" s="89">
        <v>0</v>
      </c>
      <c r="AK11" s="89">
        <v>0</v>
      </c>
      <c r="AL11" s="89">
        <v>0</v>
      </c>
      <c r="AM11" s="89">
        <v>0</v>
      </c>
      <c r="AN11" s="89">
        <v>0</v>
      </c>
      <c r="AO11" s="89">
        <v>0</v>
      </c>
      <c r="AP11" s="89">
        <v>0</v>
      </c>
      <c r="AQ11" s="89">
        <v>0</v>
      </c>
      <c r="AR11" s="89">
        <v>0</v>
      </c>
      <c r="AS11" s="89">
        <v>0</v>
      </c>
      <c r="AT11" s="89">
        <v>0</v>
      </c>
      <c r="AU11" s="89">
        <v>0</v>
      </c>
      <c r="AV11" s="89">
        <v>0</v>
      </c>
      <c r="AW11" s="89">
        <v>0</v>
      </c>
      <c r="AX11" s="89">
        <v>0</v>
      </c>
      <c r="AY11" s="89">
        <v>0</v>
      </c>
      <c r="AZ11" s="89">
        <v>0</v>
      </c>
      <c r="BA11" s="89">
        <v>0</v>
      </c>
      <c r="BB11" s="89">
        <v>0</v>
      </c>
      <c r="BC11" s="89">
        <v>0</v>
      </c>
      <c r="BD11" s="89">
        <v>0</v>
      </c>
      <c r="BE11" s="89">
        <v>0</v>
      </c>
      <c r="BF11" s="89">
        <v>0</v>
      </c>
      <c r="BG11" s="89">
        <v>0</v>
      </c>
      <c r="BH11" s="89">
        <v>0</v>
      </c>
      <c r="BI11" s="89">
        <v>0</v>
      </c>
      <c r="BJ11" s="89">
        <v>0</v>
      </c>
      <c r="BK11" s="89">
        <v>0</v>
      </c>
      <c r="BL11" s="89">
        <v>0</v>
      </c>
      <c r="BM11" s="89">
        <v>0</v>
      </c>
      <c r="BN11" s="89">
        <v>0</v>
      </c>
    </row>
    <row r="12" spans="1:66">
      <c r="A12" s="48" t="s">
        <v>166</v>
      </c>
      <c r="B12" s="48" t="s">
        <v>151</v>
      </c>
      <c r="C12" s="46" t="s">
        <v>188</v>
      </c>
      <c r="D12" s="49" t="s">
        <v>11</v>
      </c>
      <c r="E12" s="49"/>
      <c r="F12" s="75">
        <f t="shared" si="11"/>
        <v>8493273.7100000009</v>
      </c>
      <c r="G12" s="75">
        <f t="shared" si="11"/>
        <v>8456460.6699999999</v>
      </c>
      <c r="H12" s="75">
        <f t="shared" si="11"/>
        <v>10466705.33</v>
      </c>
      <c r="I12" s="75">
        <f t="shared" si="11"/>
        <v>3340122.15</v>
      </c>
      <c r="J12" s="67">
        <f t="shared" si="17"/>
        <v>0.23771702352161478</v>
      </c>
      <c r="K12" s="126">
        <f t="shared" si="14"/>
        <v>9</v>
      </c>
      <c r="M12" s="75">
        <f t="shared" si="12"/>
        <v>2508664.71</v>
      </c>
      <c r="N12" s="75">
        <f t="shared" si="12"/>
        <v>2520178.0099999998</v>
      </c>
      <c r="O12" s="67">
        <f t="shared" si="13"/>
        <v>4.5894136247485277E-3</v>
      </c>
      <c r="P12" s="43">
        <f t="shared" si="15"/>
        <v>5</v>
      </c>
      <c r="S12" s="89">
        <v>721240.91</v>
      </c>
      <c r="T12" s="89">
        <v>657630.89</v>
      </c>
      <c r="U12" s="89">
        <v>728917.16</v>
      </c>
      <c r="V12" s="89">
        <v>732510.33</v>
      </c>
      <c r="W12" s="89">
        <v>732510.33</v>
      </c>
      <c r="X12" s="89">
        <v>696320.32</v>
      </c>
      <c r="Y12" s="89">
        <v>707393.95</v>
      </c>
      <c r="Z12" s="89">
        <v>720152.84</v>
      </c>
      <c r="AA12" s="89">
        <v>690236.66</v>
      </c>
      <c r="AB12" s="89">
        <v>705069.2</v>
      </c>
      <c r="AC12" s="89">
        <v>687167.08</v>
      </c>
      <c r="AD12" s="89">
        <v>714124.04</v>
      </c>
      <c r="AE12" s="89">
        <v>712435.36</v>
      </c>
      <c r="AF12" s="89">
        <v>657764.47</v>
      </c>
      <c r="AG12" s="89">
        <v>735697.58</v>
      </c>
      <c r="AH12" s="89">
        <v>692501.1</v>
      </c>
      <c r="AI12" s="89">
        <v>730373.57</v>
      </c>
      <c r="AJ12" s="89">
        <v>684917.86</v>
      </c>
      <c r="AK12" s="89">
        <v>706969.48</v>
      </c>
      <c r="AL12" s="89">
        <v>712008.36</v>
      </c>
      <c r="AM12" s="89">
        <v>708727.03</v>
      </c>
      <c r="AN12" s="89">
        <v>692107.33</v>
      </c>
      <c r="AO12" s="89">
        <v>704482.02</v>
      </c>
      <c r="AP12" s="89">
        <v>718476.51</v>
      </c>
      <c r="AQ12" s="89">
        <v>712367.86</v>
      </c>
      <c r="AR12" s="89">
        <v>678751.17</v>
      </c>
      <c r="AS12" s="89">
        <v>1117545.68</v>
      </c>
      <c r="AT12" s="89">
        <v>952946.93</v>
      </c>
      <c r="AU12" s="89">
        <v>971310.03</v>
      </c>
      <c r="AV12" s="89">
        <v>831510.21</v>
      </c>
      <c r="AW12" s="89">
        <v>893048.69</v>
      </c>
      <c r="AX12" s="89">
        <v>889749.87</v>
      </c>
      <c r="AY12" s="89">
        <v>812623.33</v>
      </c>
      <c r="AZ12" s="89">
        <v>842411.45</v>
      </c>
      <c r="BA12" s="89">
        <v>827807.21</v>
      </c>
      <c r="BB12" s="89">
        <v>936632.9</v>
      </c>
      <c r="BC12" s="89">
        <v>880217.31</v>
      </c>
      <c r="BD12" s="89">
        <v>784324.63</v>
      </c>
      <c r="BE12" s="89">
        <v>855636.07</v>
      </c>
      <c r="BF12" s="89">
        <v>819944.14</v>
      </c>
      <c r="BG12" s="89">
        <v>0</v>
      </c>
      <c r="BH12" s="89">
        <v>0</v>
      </c>
      <c r="BI12" s="89">
        <v>0</v>
      </c>
      <c r="BJ12" s="89">
        <v>0</v>
      </c>
      <c r="BK12" s="89">
        <v>0</v>
      </c>
      <c r="BL12" s="89">
        <v>0</v>
      </c>
      <c r="BM12" s="89">
        <v>0</v>
      </c>
      <c r="BN12" s="89">
        <v>0</v>
      </c>
    </row>
    <row r="13" spans="1:66">
      <c r="A13" s="48" t="s">
        <v>166</v>
      </c>
      <c r="B13" s="48" t="s">
        <v>151</v>
      </c>
      <c r="C13" s="46" t="s">
        <v>187</v>
      </c>
      <c r="D13" s="49" t="s">
        <v>12</v>
      </c>
      <c r="E13" s="49"/>
      <c r="F13" s="75">
        <f t="shared" si="11"/>
        <v>1541242</v>
      </c>
      <c r="G13" s="75">
        <f t="shared" si="11"/>
        <v>1376898</v>
      </c>
      <c r="H13" s="75">
        <f t="shared" si="11"/>
        <v>361481.51999999996</v>
      </c>
      <c r="I13" s="75">
        <f t="shared" si="11"/>
        <v>180679.38</v>
      </c>
      <c r="J13" s="67">
        <f t="shared" si="17"/>
        <v>-0.73746674045572003</v>
      </c>
      <c r="K13" s="126">
        <f t="shared" si="14"/>
        <v>1</v>
      </c>
      <c r="M13" s="75">
        <f t="shared" si="12"/>
        <v>242263</v>
      </c>
      <c r="N13" s="75">
        <f t="shared" si="12"/>
        <v>180679.38</v>
      </c>
      <c r="O13" s="67">
        <f t="shared" si="13"/>
        <v>-0.25420150827819349</v>
      </c>
      <c r="P13" s="43">
        <f t="shared" si="15"/>
        <v>3</v>
      </c>
      <c r="S13" s="89">
        <v>92723</v>
      </c>
      <c r="T13" s="89">
        <v>117055</v>
      </c>
      <c r="U13" s="89">
        <v>154631</v>
      </c>
      <c r="V13" s="89">
        <v>141621</v>
      </c>
      <c r="W13" s="89">
        <v>132402</v>
      </c>
      <c r="X13" s="89">
        <v>142346</v>
      </c>
      <c r="Y13" s="89">
        <v>113613</v>
      </c>
      <c r="Z13" s="89">
        <v>134405</v>
      </c>
      <c r="AA13" s="89">
        <v>126556</v>
      </c>
      <c r="AB13" s="89">
        <v>124434</v>
      </c>
      <c r="AC13" s="89">
        <v>124943</v>
      </c>
      <c r="AD13" s="89">
        <v>136513</v>
      </c>
      <c r="AE13" s="89">
        <v>109562</v>
      </c>
      <c r="AF13" s="89">
        <v>104938</v>
      </c>
      <c r="AG13" s="89">
        <v>146589</v>
      </c>
      <c r="AH13" s="89">
        <v>120115</v>
      </c>
      <c r="AI13" s="89">
        <v>120822</v>
      </c>
      <c r="AJ13" s="89">
        <v>135996</v>
      </c>
      <c r="AK13" s="89">
        <v>108935</v>
      </c>
      <c r="AL13" s="89">
        <v>114929</v>
      </c>
      <c r="AM13" s="89">
        <v>101229</v>
      </c>
      <c r="AN13" s="89">
        <v>106026</v>
      </c>
      <c r="AO13" s="89">
        <v>110336</v>
      </c>
      <c r="AP13" s="89">
        <v>97421</v>
      </c>
      <c r="AQ13" s="89">
        <v>97848</v>
      </c>
      <c r="AR13" s="89">
        <v>93328</v>
      </c>
      <c r="AS13" s="89">
        <v>51087</v>
      </c>
      <c r="AT13" s="89">
        <v>0</v>
      </c>
      <c r="AU13" s="89">
        <v>0</v>
      </c>
      <c r="AV13" s="89">
        <v>0</v>
      </c>
      <c r="AW13" s="89">
        <v>0</v>
      </c>
      <c r="AX13" s="89">
        <v>0</v>
      </c>
      <c r="AY13" s="89">
        <v>0</v>
      </c>
      <c r="AZ13" s="89">
        <v>0</v>
      </c>
      <c r="BA13" s="89">
        <v>81139.42</v>
      </c>
      <c r="BB13" s="89">
        <v>38079.1</v>
      </c>
      <c r="BC13" s="89">
        <v>41511.46</v>
      </c>
      <c r="BD13" s="89">
        <v>63361.599999999999</v>
      </c>
      <c r="BE13" s="89">
        <v>75806.320000000007</v>
      </c>
      <c r="BF13" s="89">
        <v>0</v>
      </c>
      <c r="BG13" s="89">
        <v>0</v>
      </c>
      <c r="BH13" s="89">
        <v>0</v>
      </c>
      <c r="BI13" s="89">
        <v>0</v>
      </c>
      <c r="BJ13" s="89">
        <v>0</v>
      </c>
      <c r="BK13" s="89">
        <v>0</v>
      </c>
      <c r="BL13" s="89">
        <v>0</v>
      </c>
      <c r="BM13" s="89">
        <v>0</v>
      </c>
      <c r="BN13" s="89">
        <v>0</v>
      </c>
    </row>
    <row r="14" spans="1:66">
      <c r="A14" s="48" t="s">
        <v>166</v>
      </c>
      <c r="B14" s="48" t="s">
        <v>151</v>
      </c>
      <c r="C14" s="46" t="s">
        <v>187</v>
      </c>
      <c r="D14" s="49" t="s">
        <v>13</v>
      </c>
      <c r="E14" s="49"/>
      <c r="F14" s="75">
        <f t="shared" si="11"/>
        <v>128314.69</v>
      </c>
      <c r="G14" s="75">
        <f t="shared" si="11"/>
        <v>111085.26999999999</v>
      </c>
      <c r="H14" s="75">
        <f t="shared" si="11"/>
        <v>0</v>
      </c>
      <c r="I14" s="75">
        <f t="shared" si="11"/>
        <v>0</v>
      </c>
      <c r="J14" s="67">
        <f>IFERROR(IF(OR(H14=0,E14="Out"),99,(H14-G14)/G14),0)</f>
        <v>99</v>
      </c>
      <c r="K14" s="126">
        <f t="shared" si="14"/>
        <v>12</v>
      </c>
      <c r="M14" s="75">
        <f t="shared" si="12"/>
        <v>0</v>
      </c>
      <c r="N14" s="75">
        <f t="shared" si="12"/>
        <v>0</v>
      </c>
      <c r="O14" s="67">
        <f t="shared" si="13"/>
        <v>99</v>
      </c>
      <c r="P14" s="43">
        <f t="shared" si="15"/>
        <v>0</v>
      </c>
      <c r="S14" s="89">
        <v>10341.06</v>
      </c>
      <c r="T14" s="89">
        <v>8099.5</v>
      </c>
      <c r="U14" s="89">
        <v>8992.61</v>
      </c>
      <c r="V14" s="89">
        <v>9820.57</v>
      </c>
      <c r="W14" s="89">
        <v>10892.35</v>
      </c>
      <c r="X14" s="89">
        <v>13657.83</v>
      </c>
      <c r="Y14" s="89">
        <v>12297.32</v>
      </c>
      <c r="Z14" s="89">
        <v>12604.44</v>
      </c>
      <c r="AA14" s="89">
        <v>13744.35</v>
      </c>
      <c r="AB14" s="89">
        <v>10030.25</v>
      </c>
      <c r="AC14" s="89">
        <v>9776.75</v>
      </c>
      <c r="AD14" s="89">
        <v>8057.66</v>
      </c>
      <c r="AE14" s="89">
        <v>10179.32</v>
      </c>
      <c r="AF14" s="89">
        <v>8380.59</v>
      </c>
      <c r="AG14" s="89">
        <v>12805.72</v>
      </c>
      <c r="AH14" s="89">
        <v>12998.99</v>
      </c>
      <c r="AI14" s="89">
        <v>11401.52</v>
      </c>
      <c r="AJ14" s="89">
        <v>13966.39</v>
      </c>
      <c r="AK14" s="89">
        <v>12707.37</v>
      </c>
      <c r="AL14" s="89">
        <v>9838.25</v>
      </c>
      <c r="AM14" s="89">
        <v>6222.72</v>
      </c>
      <c r="AN14" s="89">
        <v>5433.23</v>
      </c>
      <c r="AO14" s="89">
        <v>4624.22</v>
      </c>
      <c r="AP14" s="89">
        <v>2526.9499999999998</v>
      </c>
      <c r="AQ14" s="89">
        <v>0</v>
      </c>
      <c r="AR14" s="89">
        <v>0</v>
      </c>
      <c r="AS14" s="89">
        <v>0</v>
      </c>
      <c r="AT14" s="89">
        <v>0</v>
      </c>
      <c r="AU14" s="89">
        <v>0</v>
      </c>
      <c r="AV14" s="89">
        <v>0</v>
      </c>
      <c r="AW14" s="89">
        <v>0</v>
      </c>
      <c r="AX14" s="89">
        <v>0</v>
      </c>
      <c r="AY14" s="89">
        <v>0</v>
      </c>
      <c r="AZ14" s="89">
        <v>0</v>
      </c>
      <c r="BA14" s="89">
        <v>0</v>
      </c>
      <c r="BB14" s="89">
        <v>0</v>
      </c>
      <c r="BC14" s="89">
        <v>0</v>
      </c>
      <c r="BD14" s="89">
        <v>0</v>
      </c>
      <c r="BE14" s="89">
        <v>0</v>
      </c>
      <c r="BF14" s="89">
        <v>0</v>
      </c>
      <c r="BG14" s="89">
        <v>0</v>
      </c>
      <c r="BH14" s="89">
        <v>0</v>
      </c>
      <c r="BI14" s="89">
        <v>0</v>
      </c>
      <c r="BJ14" s="89">
        <v>0</v>
      </c>
      <c r="BK14" s="89">
        <v>0</v>
      </c>
      <c r="BL14" s="89">
        <v>0</v>
      </c>
      <c r="BM14" s="89">
        <v>0</v>
      </c>
      <c r="BN14" s="89">
        <v>0</v>
      </c>
    </row>
    <row r="15" spans="1:66">
      <c r="A15" s="48" t="s">
        <v>166</v>
      </c>
      <c r="B15" s="48" t="s">
        <v>151</v>
      </c>
      <c r="C15" s="46" t="s">
        <v>190</v>
      </c>
      <c r="D15" s="49" t="s">
        <v>14</v>
      </c>
      <c r="E15" s="49"/>
      <c r="F15" s="75">
        <f t="shared" si="11"/>
        <v>1175161</v>
      </c>
      <c r="G15" s="75">
        <f t="shared" si="11"/>
        <v>1418084</v>
      </c>
      <c r="H15" s="75">
        <f t="shared" si="11"/>
        <v>1788377</v>
      </c>
      <c r="I15" s="75">
        <f t="shared" si="11"/>
        <v>0</v>
      </c>
      <c r="J15" s="67">
        <f t="shared" si="17"/>
        <v>0.26112204918749526</v>
      </c>
      <c r="K15" s="126">
        <f t="shared" si="14"/>
        <v>10</v>
      </c>
      <c r="M15" s="75">
        <f t="shared" si="12"/>
        <v>0</v>
      </c>
      <c r="N15" s="75">
        <f t="shared" si="12"/>
        <v>0</v>
      </c>
      <c r="O15" s="67">
        <f t="shared" si="13"/>
        <v>99</v>
      </c>
      <c r="P15" s="43">
        <f t="shared" si="15"/>
        <v>0</v>
      </c>
      <c r="S15" s="89">
        <v>0</v>
      </c>
      <c r="T15" s="89">
        <v>0</v>
      </c>
      <c r="U15" s="89">
        <v>0</v>
      </c>
      <c r="V15" s="89">
        <v>0</v>
      </c>
      <c r="W15" s="89">
        <v>0</v>
      </c>
      <c r="X15" s="89">
        <v>0</v>
      </c>
      <c r="Y15" s="89">
        <v>0</v>
      </c>
      <c r="Z15" s="89">
        <v>0</v>
      </c>
      <c r="AA15" s="89">
        <v>1175161</v>
      </c>
      <c r="AB15" s="89">
        <v>0</v>
      </c>
      <c r="AC15" s="89">
        <v>0</v>
      </c>
      <c r="AD15" s="89">
        <v>0</v>
      </c>
      <c r="AE15" s="89">
        <v>0</v>
      </c>
      <c r="AF15" s="89">
        <v>0</v>
      </c>
      <c r="AG15" s="89">
        <v>0</v>
      </c>
      <c r="AH15" s="89">
        <v>0</v>
      </c>
      <c r="AI15" s="89">
        <v>0</v>
      </c>
      <c r="AJ15" s="89">
        <v>0</v>
      </c>
      <c r="AK15" s="89">
        <v>0</v>
      </c>
      <c r="AL15" s="89">
        <v>0</v>
      </c>
      <c r="AM15" s="89">
        <v>1418084</v>
      </c>
      <c r="AN15" s="89">
        <v>0</v>
      </c>
      <c r="AO15" s="89">
        <v>0</v>
      </c>
      <c r="AP15" s="89">
        <v>0</v>
      </c>
      <c r="AQ15" s="89">
        <v>0</v>
      </c>
      <c r="AR15" s="89">
        <v>0</v>
      </c>
      <c r="AS15" s="89">
        <v>0</v>
      </c>
      <c r="AT15" s="89">
        <v>0</v>
      </c>
      <c r="AU15" s="89">
        <v>0</v>
      </c>
      <c r="AV15" s="89">
        <v>0</v>
      </c>
      <c r="AW15" s="89">
        <v>0</v>
      </c>
      <c r="AX15" s="89">
        <v>0</v>
      </c>
      <c r="AY15" s="89">
        <v>1788377</v>
      </c>
      <c r="AZ15" s="89">
        <v>0</v>
      </c>
      <c r="BA15" s="89">
        <v>0</v>
      </c>
      <c r="BB15" s="89">
        <v>0</v>
      </c>
      <c r="BC15" s="89">
        <v>0</v>
      </c>
      <c r="BD15" s="89">
        <v>0</v>
      </c>
      <c r="BE15" s="89">
        <v>0</v>
      </c>
      <c r="BF15" s="89">
        <v>0</v>
      </c>
      <c r="BG15" s="89">
        <v>0</v>
      </c>
      <c r="BH15" s="89">
        <v>0</v>
      </c>
      <c r="BI15" s="89">
        <v>0</v>
      </c>
      <c r="BJ15" s="89">
        <v>0</v>
      </c>
      <c r="BK15" s="89">
        <v>0</v>
      </c>
      <c r="BL15" s="89">
        <v>0</v>
      </c>
      <c r="BM15" s="89">
        <v>0</v>
      </c>
      <c r="BN15" s="89">
        <v>0</v>
      </c>
    </row>
    <row r="16" spans="1:66">
      <c r="A16" s="48" t="s">
        <v>166</v>
      </c>
      <c r="B16" s="48" t="s">
        <v>151</v>
      </c>
      <c r="C16" s="46" t="s">
        <v>189</v>
      </c>
      <c r="D16" s="49" t="s">
        <v>15</v>
      </c>
      <c r="E16" s="49" t="s">
        <v>782</v>
      </c>
      <c r="F16" s="75">
        <f t="shared" si="11"/>
        <v>66377.47</v>
      </c>
      <c r="G16" s="75">
        <f t="shared" si="11"/>
        <v>61009.83</v>
      </c>
      <c r="H16" s="75">
        <f t="shared" si="11"/>
        <v>18934.830000000002</v>
      </c>
      <c r="I16" s="75">
        <f t="shared" si="11"/>
        <v>0</v>
      </c>
      <c r="J16" s="67">
        <f t="shared" si="17"/>
        <v>99</v>
      </c>
      <c r="K16" s="126">
        <f t="shared" si="14"/>
        <v>0</v>
      </c>
      <c r="M16" s="75">
        <f t="shared" si="12"/>
        <v>13911.58</v>
      </c>
      <c r="N16" s="75">
        <f t="shared" si="12"/>
        <v>0</v>
      </c>
      <c r="O16" s="67">
        <f t="shared" si="13"/>
        <v>99</v>
      </c>
      <c r="P16" s="43">
        <f t="shared" si="15"/>
        <v>0</v>
      </c>
      <c r="S16" s="89">
        <v>3928</v>
      </c>
      <c r="T16" s="89">
        <v>3561.07</v>
      </c>
      <c r="U16" s="89">
        <v>5637</v>
      </c>
      <c r="V16" s="89">
        <v>5248.17</v>
      </c>
      <c r="W16" s="89">
        <v>5422.47</v>
      </c>
      <c r="X16" s="89">
        <v>5927.3</v>
      </c>
      <c r="Y16" s="89">
        <v>5215.45</v>
      </c>
      <c r="Z16" s="89">
        <v>5452.67</v>
      </c>
      <c r="AA16" s="89">
        <v>6023.66</v>
      </c>
      <c r="AB16" s="89">
        <v>6793.93</v>
      </c>
      <c r="AC16" s="89">
        <v>6180.12</v>
      </c>
      <c r="AD16" s="89">
        <v>6987.63</v>
      </c>
      <c r="AE16" s="89">
        <v>5776.95</v>
      </c>
      <c r="AF16" s="89">
        <v>3761.16</v>
      </c>
      <c r="AG16" s="89">
        <v>6475</v>
      </c>
      <c r="AH16" s="89">
        <v>5475.57</v>
      </c>
      <c r="AI16" s="89">
        <v>4339.63</v>
      </c>
      <c r="AJ16" s="89">
        <v>4693.05</v>
      </c>
      <c r="AK16" s="89">
        <v>4310.5</v>
      </c>
      <c r="AL16" s="89">
        <v>5107</v>
      </c>
      <c r="AM16" s="89">
        <v>5614.1</v>
      </c>
      <c r="AN16" s="89">
        <v>5293.54</v>
      </c>
      <c r="AO16" s="89">
        <v>5285.79</v>
      </c>
      <c r="AP16" s="89">
        <v>4877.54</v>
      </c>
      <c r="AQ16" s="89">
        <v>5818.75</v>
      </c>
      <c r="AR16" s="89">
        <v>4579.41</v>
      </c>
      <c r="AS16" s="89">
        <v>3513.42</v>
      </c>
      <c r="AT16" s="89">
        <v>14.87</v>
      </c>
      <c r="AU16" s="89">
        <v>194.87</v>
      </c>
      <c r="AV16" s="89">
        <v>1540.2</v>
      </c>
      <c r="AW16" s="89">
        <v>729.04</v>
      </c>
      <c r="AX16" s="89">
        <v>175.64</v>
      </c>
      <c r="AY16" s="89">
        <v>240.82</v>
      </c>
      <c r="AZ16" s="89">
        <v>724.13</v>
      </c>
      <c r="BA16" s="89">
        <v>637.35</v>
      </c>
      <c r="BB16" s="89">
        <v>766.33</v>
      </c>
      <c r="BC16" s="89">
        <v>0</v>
      </c>
      <c r="BD16" s="89">
        <v>0</v>
      </c>
      <c r="BE16" s="89">
        <v>0</v>
      </c>
      <c r="BF16" s="89">
        <v>0</v>
      </c>
      <c r="BG16" s="89">
        <v>0</v>
      </c>
      <c r="BH16" s="89">
        <v>0</v>
      </c>
      <c r="BI16" s="89">
        <v>0</v>
      </c>
      <c r="BJ16" s="89">
        <v>0</v>
      </c>
      <c r="BK16" s="89">
        <v>0</v>
      </c>
      <c r="BL16" s="89">
        <v>0</v>
      </c>
      <c r="BM16" s="89">
        <v>0</v>
      </c>
      <c r="BN16" s="89">
        <v>0</v>
      </c>
    </row>
    <row r="17" spans="1:66">
      <c r="A17" s="48" t="s">
        <v>166</v>
      </c>
      <c r="B17" s="48" t="s">
        <v>151</v>
      </c>
      <c r="C17" s="46" t="s">
        <v>826</v>
      </c>
      <c r="D17" s="144" t="s">
        <v>358</v>
      </c>
      <c r="E17" s="49"/>
      <c r="F17" s="75">
        <f t="shared" si="11"/>
        <v>0</v>
      </c>
      <c r="G17" s="75">
        <f t="shared" si="11"/>
        <v>0</v>
      </c>
      <c r="H17" s="75">
        <f t="shared" si="11"/>
        <v>1227800.05</v>
      </c>
      <c r="I17" s="75">
        <f t="shared" si="11"/>
        <v>0</v>
      </c>
      <c r="J17" s="67">
        <f t="shared" si="17"/>
        <v>0</v>
      </c>
      <c r="K17" s="126">
        <f t="shared" si="14"/>
        <v>5</v>
      </c>
      <c r="M17" s="75">
        <f>+SUMIFS($S17:$BN17,$S$5:$BN$5,"&gt;="&amp;M$4,$S$5:$BN$5,"&lt;="&amp;M$5)</f>
        <v>0</v>
      </c>
      <c r="N17" s="75">
        <f t="shared" si="12"/>
        <v>0</v>
      </c>
      <c r="O17" s="67">
        <f t="shared" si="13"/>
        <v>99</v>
      </c>
      <c r="P17" s="43">
        <f t="shared" si="15"/>
        <v>0</v>
      </c>
      <c r="S17" s="89">
        <v>0</v>
      </c>
      <c r="T17" s="89">
        <v>0</v>
      </c>
      <c r="U17" s="89">
        <v>0</v>
      </c>
      <c r="V17" s="89">
        <v>0</v>
      </c>
      <c r="W17" s="89">
        <v>0</v>
      </c>
      <c r="X17" s="89">
        <v>0</v>
      </c>
      <c r="Y17" s="89">
        <v>0</v>
      </c>
      <c r="Z17" s="89">
        <v>0</v>
      </c>
      <c r="AA17" s="89">
        <v>0</v>
      </c>
      <c r="AB17" s="89">
        <v>0</v>
      </c>
      <c r="AC17" s="89">
        <v>0</v>
      </c>
      <c r="AD17" s="89">
        <v>0</v>
      </c>
      <c r="AE17" s="89">
        <v>0</v>
      </c>
      <c r="AF17" s="89">
        <v>0</v>
      </c>
      <c r="AG17" s="89">
        <v>0</v>
      </c>
      <c r="AH17" s="89">
        <v>0</v>
      </c>
      <c r="AI17" s="89">
        <v>0</v>
      </c>
      <c r="AJ17" s="89">
        <v>0</v>
      </c>
      <c r="AK17" s="89">
        <v>0</v>
      </c>
      <c r="AL17" s="89">
        <v>0</v>
      </c>
      <c r="AM17" s="89">
        <v>0</v>
      </c>
      <c r="AN17" s="89">
        <v>0</v>
      </c>
      <c r="AO17" s="89">
        <v>0</v>
      </c>
      <c r="AP17" s="89">
        <v>0</v>
      </c>
      <c r="AQ17" s="89">
        <v>0</v>
      </c>
      <c r="AR17" s="89">
        <v>0</v>
      </c>
      <c r="AS17" s="89">
        <v>0</v>
      </c>
      <c r="AT17" s="89">
        <v>0</v>
      </c>
      <c r="AU17" s="89">
        <v>0</v>
      </c>
      <c r="AV17" s="89">
        <v>0</v>
      </c>
      <c r="AW17" s="89">
        <v>0</v>
      </c>
      <c r="AX17" s="89">
        <v>0</v>
      </c>
      <c r="AY17" s="89">
        <v>0</v>
      </c>
      <c r="AZ17" s="89">
        <v>0</v>
      </c>
      <c r="BA17" s="89">
        <v>0</v>
      </c>
      <c r="BB17" s="89">
        <v>1227800.05</v>
      </c>
      <c r="BC17" s="89">
        <v>0</v>
      </c>
      <c r="BD17" s="89">
        <v>0</v>
      </c>
      <c r="BE17" s="89">
        <v>0</v>
      </c>
      <c r="BF17" s="89"/>
      <c r="BG17" s="89"/>
      <c r="BH17" s="89"/>
      <c r="BI17" s="89"/>
      <c r="BJ17" s="89"/>
      <c r="BK17" s="89"/>
      <c r="BL17" s="89"/>
      <c r="BM17" s="89"/>
      <c r="BN17" s="89"/>
    </row>
    <row r="18" spans="1:66">
      <c r="A18" s="48" t="s">
        <v>166</v>
      </c>
      <c r="B18" s="48" t="s">
        <v>151</v>
      </c>
      <c r="C18" s="46" t="s">
        <v>189</v>
      </c>
      <c r="D18" s="49" t="s">
        <v>16</v>
      </c>
      <c r="E18" s="49"/>
      <c r="F18" s="75">
        <f t="shared" si="11"/>
        <v>0</v>
      </c>
      <c r="G18" s="75">
        <f t="shared" si="11"/>
        <v>30045</v>
      </c>
      <c r="H18" s="75">
        <f t="shared" si="11"/>
        <v>21834.569999999996</v>
      </c>
      <c r="I18" s="75">
        <f t="shared" si="11"/>
        <v>6819.6399999999994</v>
      </c>
      <c r="J18" s="67">
        <f t="shared" si="17"/>
        <v>-0.27327109335996019</v>
      </c>
      <c r="K18" s="126">
        <f t="shared" si="14"/>
        <v>2</v>
      </c>
      <c r="M18" s="75">
        <f t="shared" si="12"/>
        <v>10280</v>
      </c>
      <c r="N18" s="75">
        <f t="shared" si="12"/>
        <v>6819.6399999999994</v>
      </c>
      <c r="O18" s="67">
        <f t="shared" si="13"/>
        <v>-0.33661089494163432</v>
      </c>
      <c r="P18" s="43">
        <f t="shared" si="15"/>
        <v>1</v>
      </c>
      <c r="S18" s="89">
        <v>0</v>
      </c>
      <c r="T18" s="89">
        <v>0</v>
      </c>
      <c r="U18" s="89">
        <v>0</v>
      </c>
      <c r="V18" s="89">
        <v>0</v>
      </c>
      <c r="W18" s="89">
        <v>0</v>
      </c>
      <c r="X18" s="89">
        <v>0</v>
      </c>
      <c r="Y18" s="89">
        <v>0</v>
      </c>
      <c r="Z18" s="89">
        <v>0</v>
      </c>
      <c r="AA18" s="89">
        <v>0</v>
      </c>
      <c r="AB18" s="89">
        <v>0</v>
      </c>
      <c r="AC18" s="89">
        <v>0</v>
      </c>
      <c r="AD18" s="89">
        <v>0</v>
      </c>
      <c r="AE18" s="89">
        <v>0</v>
      </c>
      <c r="AF18" s="89">
        <v>0</v>
      </c>
      <c r="AG18" s="89">
        <v>0</v>
      </c>
      <c r="AH18" s="89">
        <v>0</v>
      </c>
      <c r="AI18" s="89">
        <v>0</v>
      </c>
      <c r="AJ18" s="89">
        <v>0</v>
      </c>
      <c r="AK18" s="89">
        <v>0</v>
      </c>
      <c r="AL18" s="89">
        <v>6745</v>
      </c>
      <c r="AM18" s="89">
        <v>7020</v>
      </c>
      <c r="AN18" s="89">
        <v>6425</v>
      </c>
      <c r="AO18" s="89">
        <v>4515</v>
      </c>
      <c r="AP18" s="89">
        <v>5340</v>
      </c>
      <c r="AQ18" s="89">
        <v>4515</v>
      </c>
      <c r="AR18" s="89">
        <v>4310</v>
      </c>
      <c r="AS18" s="89">
        <v>1455</v>
      </c>
      <c r="AT18" s="89">
        <v>0</v>
      </c>
      <c r="AU18" s="89">
        <v>0</v>
      </c>
      <c r="AV18" s="89">
        <v>1820</v>
      </c>
      <c r="AW18" s="89">
        <v>2620</v>
      </c>
      <c r="AX18" s="89">
        <v>0</v>
      </c>
      <c r="AY18" s="89">
        <v>1934.62</v>
      </c>
      <c r="AZ18" s="89">
        <v>2346.7600000000002</v>
      </c>
      <c r="BA18" s="89">
        <v>2833.19</v>
      </c>
      <c r="BB18" s="89">
        <v>0</v>
      </c>
      <c r="BC18" s="89">
        <v>0</v>
      </c>
      <c r="BD18" s="89">
        <v>2589.64</v>
      </c>
      <c r="BE18" s="89">
        <v>4230</v>
      </c>
      <c r="BF18" s="89">
        <v>0</v>
      </c>
      <c r="BG18" s="89">
        <v>0</v>
      </c>
      <c r="BH18" s="89">
        <v>0</v>
      </c>
      <c r="BI18" s="89">
        <v>0</v>
      </c>
      <c r="BJ18" s="89">
        <v>0</v>
      </c>
      <c r="BK18" s="89">
        <v>0</v>
      </c>
      <c r="BL18" s="89">
        <v>0</v>
      </c>
      <c r="BM18" s="89">
        <v>0</v>
      </c>
      <c r="BN18" s="89">
        <v>0</v>
      </c>
    </row>
    <row r="19" spans="1:66">
      <c r="A19" s="48" t="s">
        <v>166</v>
      </c>
      <c r="B19" s="48" t="s">
        <v>151</v>
      </c>
      <c r="C19" s="46" t="s">
        <v>191</v>
      </c>
      <c r="D19" s="49" t="s">
        <v>758</v>
      </c>
      <c r="E19" s="49"/>
      <c r="F19" s="75">
        <f t="shared" si="11"/>
        <v>0</v>
      </c>
      <c r="G19" s="75">
        <f t="shared" si="11"/>
        <v>0</v>
      </c>
      <c r="H19" s="75">
        <f t="shared" si="11"/>
        <v>35182.880000000005</v>
      </c>
      <c r="I19" s="75">
        <f t="shared" si="11"/>
        <v>58000</v>
      </c>
      <c r="J19" s="67">
        <f t="shared" si="17"/>
        <v>0</v>
      </c>
      <c r="K19" s="126">
        <f t="shared" si="14"/>
        <v>5</v>
      </c>
      <c r="M19" s="75">
        <f t="shared" si="12"/>
        <v>11517.84</v>
      </c>
      <c r="N19" s="75">
        <f t="shared" si="12"/>
        <v>58000</v>
      </c>
      <c r="O19" s="67">
        <f t="shared" si="13"/>
        <v>4.035666409674036</v>
      </c>
      <c r="P19" s="43">
        <f t="shared" si="15"/>
        <v>9</v>
      </c>
      <c r="S19" s="89">
        <v>0</v>
      </c>
      <c r="T19" s="89">
        <v>0</v>
      </c>
      <c r="U19" s="89">
        <v>0</v>
      </c>
      <c r="V19" s="89">
        <v>0</v>
      </c>
      <c r="W19" s="89">
        <v>0</v>
      </c>
      <c r="X19" s="89">
        <v>0</v>
      </c>
      <c r="Y19" s="89">
        <v>0</v>
      </c>
      <c r="Z19" s="89">
        <v>0</v>
      </c>
      <c r="AA19" s="89">
        <v>0</v>
      </c>
      <c r="AB19" s="89">
        <v>0</v>
      </c>
      <c r="AC19" s="89">
        <v>0</v>
      </c>
      <c r="AD19" s="89">
        <v>0</v>
      </c>
      <c r="AE19" s="89">
        <v>0</v>
      </c>
      <c r="AF19" s="89">
        <v>0</v>
      </c>
      <c r="AG19" s="89">
        <v>0</v>
      </c>
      <c r="AH19" s="89">
        <v>0</v>
      </c>
      <c r="AI19" s="89">
        <v>0</v>
      </c>
      <c r="AJ19" s="89">
        <v>0</v>
      </c>
      <c r="AK19" s="89">
        <v>0</v>
      </c>
      <c r="AL19" s="89">
        <v>0</v>
      </c>
      <c r="AM19" s="89">
        <v>0</v>
      </c>
      <c r="AN19" s="89">
        <v>0</v>
      </c>
      <c r="AO19" s="89">
        <v>0</v>
      </c>
      <c r="AP19" s="89">
        <v>0</v>
      </c>
      <c r="AQ19" s="89">
        <v>2800</v>
      </c>
      <c r="AR19" s="89">
        <v>6530.84</v>
      </c>
      <c r="AS19" s="89">
        <v>2187</v>
      </c>
      <c r="AT19" s="89">
        <v>0</v>
      </c>
      <c r="AU19" s="89">
        <v>4271</v>
      </c>
      <c r="AV19" s="89">
        <v>0</v>
      </c>
      <c r="AW19" s="89">
        <v>0</v>
      </c>
      <c r="AX19" s="89">
        <v>0</v>
      </c>
      <c r="AY19" s="89">
        <v>0</v>
      </c>
      <c r="AZ19" s="89">
        <v>0</v>
      </c>
      <c r="BA19" s="89">
        <v>9439</v>
      </c>
      <c r="BB19" s="89">
        <v>9955.0400000000009</v>
      </c>
      <c r="BC19" s="89">
        <v>14000</v>
      </c>
      <c r="BD19" s="89">
        <v>21000</v>
      </c>
      <c r="BE19" s="89">
        <v>23000</v>
      </c>
      <c r="BF19" s="89">
        <v>0</v>
      </c>
      <c r="BG19" s="89">
        <v>0</v>
      </c>
      <c r="BH19" s="89">
        <v>0</v>
      </c>
      <c r="BI19" s="89">
        <v>0</v>
      </c>
      <c r="BJ19" s="89">
        <v>0</v>
      </c>
      <c r="BK19" s="89">
        <v>0</v>
      </c>
      <c r="BL19" s="89">
        <v>0</v>
      </c>
      <c r="BM19" s="89">
        <v>0</v>
      </c>
      <c r="BN19" s="89">
        <v>0</v>
      </c>
    </row>
    <row r="20" spans="1:66">
      <c r="A20" s="48" t="s">
        <v>166</v>
      </c>
      <c r="B20" s="48" t="s">
        <v>151</v>
      </c>
      <c r="C20" s="46" t="s">
        <v>189</v>
      </c>
      <c r="D20" s="144" t="s">
        <v>857</v>
      </c>
      <c r="E20" s="49"/>
      <c r="F20" s="75">
        <f t="shared" si="11"/>
        <v>0</v>
      </c>
      <c r="G20" s="75">
        <f t="shared" si="11"/>
        <v>0</v>
      </c>
      <c r="H20" s="75">
        <f t="shared" si="11"/>
        <v>0</v>
      </c>
      <c r="I20" s="75">
        <f t="shared" si="11"/>
        <v>0</v>
      </c>
      <c r="J20" s="67">
        <f t="shared" si="17"/>
        <v>99</v>
      </c>
      <c r="K20" s="126">
        <f t="shared" si="14"/>
        <v>12</v>
      </c>
      <c r="M20" s="75">
        <f>+SUMIFS($S20:$BN20,$S$5:$BN$5,"&gt;="&amp;M$4,$S$5:$BN$5,"&lt;="&amp;M$5)</f>
        <v>0</v>
      </c>
      <c r="N20" s="75">
        <f t="shared" si="12"/>
        <v>0</v>
      </c>
      <c r="O20" s="67">
        <f t="shared" si="13"/>
        <v>99</v>
      </c>
      <c r="P20" s="43">
        <f t="shared" si="15"/>
        <v>0</v>
      </c>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c r="AX20" s="89"/>
      <c r="AY20" s="89"/>
      <c r="AZ20" s="89"/>
      <c r="BA20" s="89"/>
      <c r="BB20" s="89"/>
      <c r="BC20" s="89">
        <v>0</v>
      </c>
      <c r="BD20" s="89">
        <v>0</v>
      </c>
      <c r="BE20" s="89">
        <v>0</v>
      </c>
      <c r="BF20" s="89">
        <v>0</v>
      </c>
      <c r="BG20" s="89">
        <v>0</v>
      </c>
      <c r="BH20" s="89">
        <v>0</v>
      </c>
      <c r="BI20" s="89">
        <v>0</v>
      </c>
      <c r="BJ20" s="89">
        <v>0</v>
      </c>
      <c r="BK20" s="89">
        <v>0</v>
      </c>
      <c r="BL20" s="89">
        <v>0</v>
      </c>
      <c r="BM20" s="89">
        <v>0</v>
      </c>
      <c r="BN20" s="89">
        <v>0</v>
      </c>
    </row>
    <row r="21" spans="1:66">
      <c r="A21" s="48" t="s">
        <v>166</v>
      </c>
      <c r="B21" s="48" t="s">
        <v>151</v>
      </c>
      <c r="C21" s="46" t="s">
        <v>192</v>
      </c>
      <c r="D21" s="49" t="s">
        <v>18</v>
      </c>
      <c r="E21" s="49"/>
      <c r="F21" s="75">
        <f t="shared" si="11"/>
        <v>3481734</v>
      </c>
      <c r="G21" s="75">
        <f t="shared" si="11"/>
        <v>3700520</v>
      </c>
      <c r="H21" s="75">
        <f t="shared" si="11"/>
        <v>5289588</v>
      </c>
      <c r="I21" s="75">
        <f t="shared" si="11"/>
        <v>1612029</v>
      </c>
      <c r="J21" s="67">
        <f t="shared" si="17"/>
        <v>0.42941748727205908</v>
      </c>
      <c r="K21" s="126">
        <f t="shared" si="14"/>
        <v>11</v>
      </c>
      <c r="M21" s="75">
        <f t="shared" si="12"/>
        <v>919582</v>
      </c>
      <c r="N21" s="75">
        <f t="shared" si="12"/>
        <v>1133582</v>
      </c>
      <c r="O21" s="67">
        <f t="shared" si="13"/>
        <v>0.23271442894706507</v>
      </c>
      <c r="P21" s="43">
        <f t="shared" si="15"/>
        <v>7</v>
      </c>
      <c r="S21" s="89">
        <v>243182</v>
      </c>
      <c r="T21" s="89">
        <v>240023</v>
      </c>
      <c r="U21" s="89">
        <v>274381</v>
      </c>
      <c r="V21" s="89">
        <v>316892</v>
      </c>
      <c r="W21" s="89">
        <v>325269</v>
      </c>
      <c r="X21" s="89">
        <v>329109</v>
      </c>
      <c r="Y21" s="89">
        <v>335921</v>
      </c>
      <c r="Z21" s="89">
        <v>293725</v>
      </c>
      <c r="AA21" s="89">
        <v>276352</v>
      </c>
      <c r="AB21" s="89">
        <v>267409</v>
      </c>
      <c r="AC21" s="89">
        <v>289686</v>
      </c>
      <c r="AD21" s="89">
        <v>289785</v>
      </c>
      <c r="AE21" s="89">
        <v>255791</v>
      </c>
      <c r="AF21" s="89">
        <v>236339</v>
      </c>
      <c r="AG21" s="89">
        <v>303901</v>
      </c>
      <c r="AH21" s="89">
        <v>338521</v>
      </c>
      <c r="AI21" s="89">
        <v>312291</v>
      </c>
      <c r="AJ21" s="89">
        <v>387990</v>
      </c>
      <c r="AK21" s="89">
        <v>333490</v>
      </c>
      <c r="AL21" s="89">
        <v>324700</v>
      </c>
      <c r="AM21" s="89">
        <v>285757</v>
      </c>
      <c r="AN21" s="89">
        <v>307382</v>
      </c>
      <c r="AO21" s="89">
        <v>301599</v>
      </c>
      <c r="AP21" s="89">
        <v>312759</v>
      </c>
      <c r="AQ21" s="89">
        <v>264300</v>
      </c>
      <c r="AR21" s="89">
        <v>271497</v>
      </c>
      <c r="AS21" s="89">
        <v>383785</v>
      </c>
      <c r="AT21" s="89">
        <v>556725</v>
      </c>
      <c r="AU21" s="89">
        <v>697056</v>
      </c>
      <c r="AV21" s="89">
        <v>512539</v>
      </c>
      <c r="AW21" s="89">
        <v>489906</v>
      </c>
      <c r="AX21" s="89">
        <v>452897</v>
      </c>
      <c r="AY21" s="89">
        <v>417002</v>
      </c>
      <c r="AZ21" s="89">
        <v>404831</v>
      </c>
      <c r="BA21" s="89">
        <v>390677</v>
      </c>
      <c r="BB21" s="89">
        <v>448373</v>
      </c>
      <c r="BC21" s="89">
        <v>380301</v>
      </c>
      <c r="BD21" s="89">
        <v>348672</v>
      </c>
      <c r="BE21" s="89">
        <v>404609</v>
      </c>
      <c r="BF21" s="89">
        <v>478447</v>
      </c>
      <c r="BG21" s="89">
        <v>0</v>
      </c>
      <c r="BH21" s="89">
        <v>0</v>
      </c>
      <c r="BI21" s="89">
        <v>0</v>
      </c>
      <c r="BJ21" s="89">
        <v>0</v>
      </c>
      <c r="BK21" s="89">
        <v>0</v>
      </c>
      <c r="BL21" s="89">
        <v>0</v>
      </c>
      <c r="BM21" s="89">
        <v>0</v>
      </c>
      <c r="BN21" s="89">
        <v>0</v>
      </c>
    </row>
    <row r="22" spans="1:66">
      <c r="A22" s="48" t="s">
        <v>160</v>
      </c>
      <c r="B22" s="48" t="s">
        <v>176</v>
      </c>
      <c r="C22" s="46" t="s">
        <v>202</v>
      </c>
      <c r="D22" s="49" t="s">
        <v>95</v>
      </c>
      <c r="E22" s="49"/>
      <c r="F22" s="75">
        <f t="shared" si="11"/>
        <v>114577.06</v>
      </c>
      <c r="G22" s="75">
        <f t="shared" si="11"/>
        <v>66064.44</v>
      </c>
      <c r="H22" s="75">
        <f t="shared" si="11"/>
        <v>32000.6</v>
      </c>
      <c r="I22" s="75">
        <f t="shared" si="11"/>
        <v>0</v>
      </c>
      <c r="J22" s="67">
        <f t="shared" si="17"/>
        <v>-0.51561535979113726</v>
      </c>
      <c r="K22" s="126">
        <f t="shared" si="14"/>
        <v>1</v>
      </c>
      <c r="M22" s="75">
        <f t="shared" si="12"/>
        <v>16202.37</v>
      </c>
      <c r="N22" s="75">
        <f t="shared" si="12"/>
        <v>0</v>
      </c>
      <c r="O22" s="67">
        <f t="shared" si="13"/>
        <v>99</v>
      </c>
      <c r="P22" s="43">
        <f t="shared" si="15"/>
        <v>0</v>
      </c>
      <c r="S22" s="89">
        <v>0</v>
      </c>
      <c r="T22" s="89">
        <v>0</v>
      </c>
      <c r="U22" s="89">
        <v>11050</v>
      </c>
      <c r="V22" s="89">
        <v>0</v>
      </c>
      <c r="W22" s="89">
        <v>0</v>
      </c>
      <c r="X22" s="89">
        <v>39468.660000000003</v>
      </c>
      <c r="Y22" s="89">
        <v>0</v>
      </c>
      <c r="Z22" s="89">
        <v>0</v>
      </c>
      <c r="AA22" s="89">
        <v>35477.120000000003</v>
      </c>
      <c r="AB22" s="89">
        <v>0</v>
      </c>
      <c r="AC22" s="89">
        <v>0</v>
      </c>
      <c r="AD22" s="89">
        <v>28581.279999999999</v>
      </c>
      <c r="AE22" s="89">
        <v>0</v>
      </c>
      <c r="AF22" s="89">
        <v>0</v>
      </c>
      <c r="AG22" s="89">
        <v>4472.78</v>
      </c>
      <c r="AH22" s="89">
        <v>0</v>
      </c>
      <c r="AI22" s="89">
        <v>0</v>
      </c>
      <c r="AJ22" s="89">
        <v>18223.77</v>
      </c>
      <c r="AK22" s="89">
        <v>0</v>
      </c>
      <c r="AL22" s="89">
        <v>0</v>
      </c>
      <c r="AM22" s="89">
        <v>21695.3</v>
      </c>
      <c r="AN22" s="89">
        <v>0</v>
      </c>
      <c r="AO22" s="89">
        <v>0</v>
      </c>
      <c r="AP22" s="89">
        <v>21672.59</v>
      </c>
      <c r="AQ22" s="89">
        <v>0</v>
      </c>
      <c r="AR22" s="89">
        <v>0</v>
      </c>
      <c r="AS22" s="89">
        <v>16202.37</v>
      </c>
      <c r="AT22" s="89">
        <v>0</v>
      </c>
      <c r="AU22" s="89">
        <v>0</v>
      </c>
      <c r="AV22" s="89">
        <v>15798.23</v>
      </c>
      <c r="AW22" s="89">
        <v>0</v>
      </c>
      <c r="AX22" s="89">
        <v>0</v>
      </c>
      <c r="AY22" s="89">
        <v>0</v>
      </c>
      <c r="AZ22" s="89">
        <v>0</v>
      </c>
      <c r="BA22" s="89">
        <v>0</v>
      </c>
      <c r="BB22" s="89">
        <v>0</v>
      </c>
      <c r="BC22" s="89">
        <v>0</v>
      </c>
      <c r="BD22" s="89">
        <v>0</v>
      </c>
      <c r="BE22" s="89">
        <v>0</v>
      </c>
      <c r="BF22" s="89">
        <v>0</v>
      </c>
      <c r="BG22" s="89">
        <v>0</v>
      </c>
      <c r="BH22" s="89">
        <v>0</v>
      </c>
      <c r="BI22" s="89">
        <v>0</v>
      </c>
      <c r="BJ22" s="89">
        <v>0</v>
      </c>
      <c r="BK22" s="89">
        <v>0</v>
      </c>
      <c r="BL22" s="89">
        <v>0</v>
      </c>
      <c r="BM22" s="89">
        <v>0</v>
      </c>
      <c r="BN22" s="89">
        <v>0</v>
      </c>
    </row>
    <row r="23" spans="1:66">
      <c r="A23" s="48" t="s">
        <v>160</v>
      </c>
      <c r="B23" s="48" t="s">
        <v>176</v>
      </c>
      <c r="C23" s="46" t="s">
        <v>193</v>
      </c>
      <c r="D23" s="49" t="s">
        <v>96</v>
      </c>
      <c r="E23" s="49"/>
      <c r="F23" s="75">
        <f t="shared" si="11"/>
        <v>119973.16</v>
      </c>
      <c r="G23" s="75">
        <f t="shared" si="11"/>
        <v>300758</v>
      </c>
      <c r="H23" s="75">
        <f t="shared" si="11"/>
        <v>282552.43</v>
      </c>
      <c r="I23" s="75">
        <f t="shared" si="11"/>
        <v>81196.149999999994</v>
      </c>
      <c r="J23" s="67">
        <f t="shared" si="17"/>
        <v>-6.0532288417930721E-2</v>
      </c>
      <c r="K23" s="126">
        <f t="shared" si="14"/>
        <v>3</v>
      </c>
      <c r="M23" s="75">
        <f t="shared" si="12"/>
        <v>0</v>
      </c>
      <c r="N23" s="75">
        <f t="shared" si="12"/>
        <v>81196.149999999994</v>
      </c>
      <c r="O23" s="67">
        <f t="shared" si="13"/>
        <v>0</v>
      </c>
      <c r="P23" s="43">
        <f t="shared" si="15"/>
        <v>0</v>
      </c>
      <c r="S23" s="89">
        <v>0</v>
      </c>
      <c r="T23" s="89">
        <v>0</v>
      </c>
      <c r="U23" s="89">
        <v>0</v>
      </c>
      <c r="V23" s="89">
        <v>0</v>
      </c>
      <c r="W23" s="89">
        <v>0</v>
      </c>
      <c r="X23" s="89">
        <v>0</v>
      </c>
      <c r="Y23" s="89">
        <v>0</v>
      </c>
      <c r="Z23" s="89">
        <v>0</v>
      </c>
      <c r="AA23" s="89">
        <v>0</v>
      </c>
      <c r="AB23" s="89">
        <v>0</v>
      </c>
      <c r="AC23" s="89">
        <v>0</v>
      </c>
      <c r="AD23" s="89">
        <v>119973.16</v>
      </c>
      <c r="AE23" s="89">
        <v>0</v>
      </c>
      <c r="AF23" s="89">
        <v>0</v>
      </c>
      <c r="AG23" s="89">
        <v>0</v>
      </c>
      <c r="AH23" s="89">
        <v>0</v>
      </c>
      <c r="AI23" s="89">
        <v>0</v>
      </c>
      <c r="AJ23" s="89">
        <v>0</v>
      </c>
      <c r="AK23" s="89">
        <v>0</v>
      </c>
      <c r="AL23" s="89">
        <v>0</v>
      </c>
      <c r="AM23" s="89">
        <v>0</v>
      </c>
      <c r="AN23" s="89">
        <v>0</v>
      </c>
      <c r="AO23" s="89">
        <v>0</v>
      </c>
      <c r="AP23" s="89">
        <v>300758</v>
      </c>
      <c r="AQ23" s="89">
        <v>0</v>
      </c>
      <c r="AR23" s="89">
        <v>0</v>
      </c>
      <c r="AS23" s="89">
        <v>0</v>
      </c>
      <c r="AT23" s="89">
        <v>0</v>
      </c>
      <c r="AU23" s="89">
        <v>0</v>
      </c>
      <c r="AV23" s="89">
        <v>0</v>
      </c>
      <c r="AW23" s="89">
        <v>0</v>
      </c>
      <c r="AX23" s="89">
        <v>0</v>
      </c>
      <c r="AY23" s="89">
        <v>0</v>
      </c>
      <c r="AZ23" s="89">
        <v>0</v>
      </c>
      <c r="BA23" s="89">
        <v>0</v>
      </c>
      <c r="BB23" s="89">
        <v>282552.43</v>
      </c>
      <c r="BC23" s="89">
        <v>0</v>
      </c>
      <c r="BD23" s="89">
        <v>0</v>
      </c>
      <c r="BE23" s="89">
        <v>81196.149999999994</v>
      </c>
      <c r="BF23" s="89">
        <v>0</v>
      </c>
      <c r="BG23" s="89">
        <v>0</v>
      </c>
      <c r="BH23" s="89">
        <v>0</v>
      </c>
      <c r="BI23" s="89">
        <v>0</v>
      </c>
      <c r="BJ23" s="89">
        <v>0</v>
      </c>
      <c r="BK23" s="89">
        <v>0</v>
      </c>
      <c r="BL23" s="89">
        <v>0</v>
      </c>
      <c r="BM23" s="89">
        <v>0</v>
      </c>
      <c r="BN23" s="89">
        <v>0</v>
      </c>
    </row>
    <row r="24" spans="1:66">
      <c r="A24" s="48" t="s">
        <v>160</v>
      </c>
      <c r="B24" s="48" t="s">
        <v>176</v>
      </c>
      <c r="C24" s="46" t="s">
        <v>221</v>
      </c>
      <c r="D24" s="49" t="s">
        <v>97</v>
      </c>
      <c r="E24" s="49"/>
      <c r="F24" s="75">
        <f t="shared" si="11"/>
        <v>123888.1</v>
      </c>
      <c r="G24" s="75">
        <f t="shared" si="11"/>
        <v>1054875.8799999999</v>
      </c>
      <c r="H24" s="75">
        <f t="shared" si="11"/>
        <v>702117.61</v>
      </c>
      <c r="I24" s="75">
        <f t="shared" si="11"/>
        <v>0</v>
      </c>
      <c r="J24" s="67">
        <f t="shared" si="17"/>
        <v>-0.33440737122551323</v>
      </c>
      <c r="K24" s="126">
        <f t="shared" si="14"/>
        <v>2</v>
      </c>
      <c r="M24" s="75">
        <f t="shared" si="12"/>
        <v>0</v>
      </c>
      <c r="N24" s="75">
        <f t="shared" si="12"/>
        <v>0</v>
      </c>
      <c r="O24" s="67">
        <f t="shared" si="13"/>
        <v>99</v>
      </c>
      <c r="P24" s="43">
        <f t="shared" si="15"/>
        <v>0</v>
      </c>
      <c r="S24" s="89">
        <v>0</v>
      </c>
      <c r="T24" s="89">
        <v>0</v>
      </c>
      <c r="U24" s="89">
        <v>0</v>
      </c>
      <c r="V24" s="89">
        <v>0</v>
      </c>
      <c r="W24" s="89">
        <v>0</v>
      </c>
      <c r="X24" s="89">
        <v>0</v>
      </c>
      <c r="Y24" s="89">
        <v>0</v>
      </c>
      <c r="Z24" s="89">
        <v>0</v>
      </c>
      <c r="AA24" s="89">
        <v>0</v>
      </c>
      <c r="AB24" s="89">
        <v>0</v>
      </c>
      <c r="AC24" s="89">
        <v>0</v>
      </c>
      <c r="AD24" s="89">
        <v>123888.1</v>
      </c>
      <c r="AE24" s="89">
        <v>0</v>
      </c>
      <c r="AF24" s="89">
        <v>0</v>
      </c>
      <c r="AG24" s="89">
        <v>0</v>
      </c>
      <c r="AH24" s="89">
        <v>0</v>
      </c>
      <c r="AI24" s="89">
        <v>0</v>
      </c>
      <c r="AJ24" s="89">
        <v>0</v>
      </c>
      <c r="AK24" s="89">
        <v>0</v>
      </c>
      <c r="AL24" s="89">
        <v>0</v>
      </c>
      <c r="AM24" s="89">
        <v>0</v>
      </c>
      <c r="AN24" s="89">
        <v>0</v>
      </c>
      <c r="AO24" s="89">
        <v>0</v>
      </c>
      <c r="AP24" s="89">
        <v>1054875.8799999999</v>
      </c>
      <c r="AQ24" s="89">
        <v>0</v>
      </c>
      <c r="AR24" s="89">
        <v>0</v>
      </c>
      <c r="AS24" s="89">
        <v>0</v>
      </c>
      <c r="AT24" s="89">
        <v>0</v>
      </c>
      <c r="AU24" s="89">
        <v>0</v>
      </c>
      <c r="AV24" s="89">
        <v>0</v>
      </c>
      <c r="AW24" s="89">
        <v>0</v>
      </c>
      <c r="AX24" s="89">
        <v>0</v>
      </c>
      <c r="AY24" s="89">
        <v>0</v>
      </c>
      <c r="AZ24" s="89">
        <v>0</v>
      </c>
      <c r="BA24" s="89">
        <v>0</v>
      </c>
      <c r="BB24" s="89">
        <v>702117.61</v>
      </c>
      <c r="BC24" s="89">
        <v>0</v>
      </c>
      <c r="BD24" s="89">
        <v>0</v>
      </c>
      <c r="BE24" s="89">
        <v>0</v>
      </c>
      <c r="BF24" s="89">
        <v>0</v>
      </c>
      <c r="BG24" s="89">
        <v>0</v>
      </c>
      <c r="BH24" s="89">
        <v>0</v>
      </c>
      <c r="BI24" s="89">
        <v>0</v>
      </c>
      <c r="BJ24" s="89">
        <v>0</v>
      </c>
      <c r="BK24" s="89">
        <v>0</v>
      </c>
      <c r="BL24" s="89">
        <v>0</v>
      </c>
      <c r="BM24" s="89">
        <v>0</v>
      </c>
      <c r="BN24" s="89">
        <v>0</v>
      </c>
    </row>
    <row r="25" spans="1:66">
      <c r="A25" s="48" t="s">
        <v>157</v>
      </c>
      <c r="B25" s="48" t="s">
        <v>173</v>
      </c>
      <c r="C25" s="46" t="s">
        <v>202</v>
      </c>
      <c r="D25" s="49" t="s">
        <v>49</v>
      </c>
      <c r="E25" s="49" t="s">
        <v>782</v>
      </c>
      <c r="F25" s="75">
        <f t="shared" si="11"/>
        <v>689323.57</v>
      </c>
      <c r="G25" s="75">
        <f t="shared" si="11"/>
        <v>510583.1</v>
      </c>
      <c r="H25" s="75">
        <f t="shared" si="11"/>
        <v>0</v>
      </c>
      <c r="I25" s="75">
        <f t="shared" si="11"/>
        <v>0</v>
      </c>
      <c r="J25" s="67">
        <f t="shared" si="17"/>
        <v>99</v>
      </c>
      <c r="K25" s="126">
        <f t="shared" si="14"/>
        <v>0</v>
      </c>
      <c r="M25" s="75">
        <f t="shared" si="12"/>
        <v>0</v>
      </c>
      <c r="N25" s="75">
        <f t="shared" si="12"/>
        <v>0</v>
      </c>
      <c r="O25" s="67">
        <f t="shared" si="13"/>
        <v>99</v>
      </c>
      <c r="P25" s="43">
        <f t="shared" si="15"/>
        <v>0</v>
      </c>
      <c r="S25" s="89">
        <v>0</v>
      </c>
      <c r="T25" s="89">
        <v>0</v>
      </c>
      <c r="U25" s="89">
        <v>0</v>
      </c>
      <c r="V25" s="89">
        <v>0</v>
      </c>
      <c r="W25" s="89">
        <v>0</v>
      </c>
      <c r="X25" s="89">
        <v>0</v>
      </c>
      <c r="Y25" s="89">
        <v>0</v>
      </c>
      <c r="Z25" s="89">
        <v>0</v>
      </c>
      <c r="AA25" s="89">
        <v>0</v>
      </c>
      <c r="AB25" s="89">
        <v>0</v>
      </c>
      <c r="AC25" s="89">
        <v>0</v>
      </c>
      <c r="AD25" s="89">
        <v>689323.57</v>
      </c>
      <c r="AE25" s="89">
        <v>0</v>
      </c>
      <c r="AF25" s="89">
        <v>0</v>
      </c>
      <c r="AG25" s="89">
        <v>0</v>
      </c>
      <c r="AH25" s="89">
        <v>0</v>
      </c>
      <c r="AI25" s="89">
        <v>0</v>
      </c>
      <c r="AJ25" s="89">
        <v>0</v>
      </c>
      <c r="AK25" s="89">
        <v>0</v>
      </c>
      <c r="AL25" s="89">
        <v>0</v>
      </c>
      <c r="AM25" s="89">
        <v>0</v>
      </c>
      <c r="AN25" s="89">
        <v>0</v>
      </c>
      <c r="AO25" s="89">
        <v>0</v>
      </c>
      <c r="AP25" s="89">
        <v>510583.1</v>
      </c>
      <c r="AQ25" s="89">
        <v>0</v>
      </c>
      <c r="AR25" s="89">
        <v>0</v>
      </c>
      <c r="AS25" s="89">
        <v>0</v>
      </c>
      <c r="AT25" s="89">
        <v>0</v>
      </c>
      <c r="AU25" s="89">
        <v>0</v>
      </c>
      <c r="AV25" s="89">
        <v>0</v>
      </c>
      <c r="AW25" s="89">
        <v>0</v>
      </c>
      <c r="AX25" s="89">
        <v>0</v>
      </c>
      <c r="AY25" s="89">
        <v>0</v>
      </c>
      <c r="AZ25" s="89">
        <v>0</v>
      </c>
      <c r="BA25" s="89">
        <v>0</v>
      </c>
      <c r="BB25" s="89">
        <v>0</v>
      </c>
      <c r="BC25" s="89">
        <v>0</v>
      </c>
      <c r="BD25" s="89">
        <v>0</v>
      </c>
      <c r="BE25" s="89">
        <v>0</v>
      </c>
      <c r="BF25" s="89">
        <v>0</v>
      </c>
      <c r="BG25" s="89">
        <v>0</v>
      </c>
      <c r="BH25" s="89">
        <v>0</v>
      </c>
      <c r="BI25" s="89">
        <v>0</v>
      </c>
      <c r="BJ25" s="89">
        <v>0</v>
      </c>
      <c r="BK25" s="89">
        <v>0</v>
      </c>
      <c r="BL25" s="89">
        <v>0</v>
      </c>
      <c r="BM25" s="89">
        <v>0</v>
      </c>
      <c r="BN25" s="89">
        <v>0</v>
      </c>
    </row>
    <row r="26" spans="1:66">
      <c r="A26" s="48" t="s">
        <v>157</v>
      </c>
      <c r="B26" s="48" t="s">
        <v>173</v>
      </c>
      <c r="C26" s="46" t="s">
        <v>186</v>
      </c>
      <c r="D26" s="49" t="s">
        <v>50</v>
      </c>
      <c r="E26" s="49"/>
      <c r="F26" s="75">
        <f t="shared" si="11"/>
        <v>646847.47</v>
      </c>
      <c r="G26" s="75">
        <f t="shared" si="11"/>
        <v>692450.33</v>
      </c>
      <c r="H26" s="75">
        <f t="shared" si="11"/>
        <v>869258.96</v>
      </c>
      <c r="I26" s="75">
        <f t="shared" si="11"/>
        <v>340067.06</v>
      </c>
      <c r="J26" s="67">
        <f t="shared" si="17"/>
        <v>0.25533763555286343</v>
      </c>
      <c r="K26" s="126">
        <f t="shared" si="14"/>
        <v>3</v>
      </c>
      <c r="M26" s="75">
        <f t="shared" si="12"/>
        <v>218577.93</v>
      </c>
      <c r="N26" s="75">
        <f t="shared" si="12"/>
        <v>340067.06</v>
      </c>
      <c r="O26" s="67">
        <f t="shared" si="13"/>
        <v>0.55581608811100003</v>
      </c>
      <c r="P26" s="43">
        <f t="shared" si="15"/>
        <v>3</v>
      </c>
      <c r="S26" s="89">
        <v>49707.1</v>
      </c>
      <c r="T26" s="89">
        <v>49890.85</v>
      </c>
      <c r="U26" s="89">
        <v>64726.2</v>
      </c>
      <c r="V26" s="89">
        <v>59011.5</v>
      </c>
      <c r="W26" s="89">
        <v>62222.51</v>
      </c>
      <c r="X26" s="89">
        <v>59637.59</v>
      </c>
      <c r="Y26" s="89">
        <v>56136.23</v>
      </c>
      <c r="Z26" s="89">
        <v>56661.8</v>
      </c>
      <c r="AA26" s="89">
        <v>57610.98</v>
      </c>
      <c r="AB26" s="89">
        <v>50995.83</v>
      </c>
      <c r="AC26" s="89">
        <v>56653.16</v>
      </c>
      <c r="AD26" s="89">
        <v>23593.72</v>
      </c>
      <c r="AE26" s="89">
        <v>56529.35</v>
      </c>
      <c r="AF26" s="89">
        <v>60120.1</v>
      </c>
      <c r="AG26" s="89">
        <v>73224.5</v>
      </c>
      <c r="AH26" s="89">
        <v>67643.899999999994</v>
      </c>
      <c r="AI26" s="89">
        <v>75962.2</v>
      </c>
      <c r="AJ26" s="89">
        <v>10143.5</v>
      </c>
      <c r="AK26" s="89">
        <v>10387.43</v>
      </c>
      <c r="AL26" s="89">
        <v>77234.149999999994</v>
      </c>
      <c r="AM26" s="89">
        <v>68934.89</v>
      </c>
      <c r="AN26" s="89">
        <v>65471.26</v>
      </c>
      <c r="AO26" s="89">
        <v>72425.440000000002</v>
      </c>
      <c r="AP26" s="89">
        <v>54373.61</v>
      </c>
      <c r="AQ26" s="89">
        <v>81559.42</v>
      </c>
      <c r="AR26" s="89">
        <v>88320.82</v>
      </c>
      <c r="AS26" s="89">
        <v>48697.69</v>
      </c>
      <c r="AT26" s="89">
        <v>0</v>
      </c>
      <c r="AU26" s="89">
        <v>4808.6499999999996</v>
      </c>
      <c r="AV26" s="89">
        <v>89404.41</v>
      </c>
      <c r="AW26" s="89">
        <v>88433.02</v>
      </c>
      <c r="AX26" s="89">
        <v>99301.29</v>
      </c>
      <c r="AY26" s="89">
        <v>96306.79</v>
      </c>
      <c r="AZ26" s="89">
        <v>114179.36</v>
      </c>
      <c r="BA26" s="89">
        <v>96591.24</v>
      </c>
      <c r="BB26" s="89">
        <v>61656.27</v>
      </c>
      <c r="BC26" s="89">
        <v>111973.8</v>
      </c>
      <c r="BD26" s="89">
        <v>110538.08</v>
      </c>
      <c r="BE26" s="89">
        <v>117555.18</v>
      </c>
      <c r="BF26" s="89">
        <v>0</v>
      </c>
      <c r="BG26" s="89">
        <v>0</v>
      </c>
      <c r="BH26" s="89">
        <v>0</v>
      </c>
      <c r="BI26" s="89">
        <v>0</v>
      </c>
      <c r="BJ26" s="89">
        <v>0</v>
      </c>
      <c r="BK26" s="89">
        <v>0</v>
      </c>
      <c r="BL26" s="89">
        <v>0</v>
      </c>
      <c r="BM26" s="89">
        <v>0</v>
      </c>
      <c r="BN26" s="89">
        <v>0</v>
      </c>
    </row>
    <row r="27" spans="1:66">
      <c r="A27" s="48" t="s">
        <v>157</v>
      </c>
      <c r="B27" s="48" t="s">
        <v>173</v>
      </c>
      <c r="C27" s="46" t="s">
        <v>218</v>
      </c>
      <c r="D27" s="49" t="s">
        <v>51</v>
      </c>
      <c r="E27" s="49"/>
      <c r="F27" s="75">
        <f t="shared" ref="F27:I46" si="18">+SUMIF($S$4:$BN$4,F$5,$S27:$BN27)</f>
        <v>0</v>
      </c>
      <c r="G27" s="75">
        <f t="shared" si="18"/>
        <v>1179661.48</v>
      </c>
      <c r="H27" s="75">
        <f t="shared" si="18"/>
        <v>999391.08000000007</v>
      </c>
      <c r="I27" s="75">
        <f t="shared" si="18"/>
        <v>288924.33</v>
      </c>
      <c r="J27" s="67">
        <f t="shared" si="17"/>
        <v>-0.15281536530293413</v>
      </c>
      <c r="K27" s="126">
        <f t="shared" si="14"/>
        <v>1</v>
      </c>
      <c r="M27" s="75">
        <f t="shared" si="12"/>
        <v>362791.14</v>
      </c>
      <c r="N27" s="75">
        <f t="shared" si="12"/>
        <v>288924.33</v>
      </c>
      <c r="O27" s="67">
        <f t="shared" si="13"/>
        <v>-0.20360698444840741</v>
      </c>
      <c r="P27" s="43">
        <f t="shared" si="15"/>
        <v>1</v>
      </c>
      <c r="S27" s="89">
        <v>0</v>
      </c>
      <c r="T27" s="89">
        <v>0</v>
      </c>
      <c r="U27" s="89">
        <v>0</v>
      </c>
      <c r="V27" s="89">
        <v>0</v>
      </c>
      <c r="W27" s="89">
        <v>0</v>
      </c>
      <c r="X27" s="89">
        <v>0</v>
      </c>
      <c r="Y27" s="89">
        <v>0</v>
      </c>
      <c r="Z27" s="89">
        <v>0</v>
      </c>
      <c r="AA27" s="89">
        <v>0</v>
      </c>
      <c r="AB27" s="89">
        <v>0</v>
      </c>
      <c r="AC27" s="89">
        <v>0</v>
      </c>
      <c r="AD27" s="89">
        <v>0</v>
      </c>
      <c r="AE27" s="89">
        <v>80491.3</v>
      </c>
      <c r="AF27" s="89">
        <v>93432.59</v>
      </c>
      <c r="AG27" s="89">
        <v>111424.35</v>
      </c>
      <c r="AH27" s="89">
        <v>100615.26</v>
      </c>
      <c r="AI27" s="89">
        <v>98049.87</v>
      </c>
      <c r="AJ27" s="89">
        <v>112709.32</v>
      </c>
      <c r="AK27" s="89">
        <v>97442.96</v>
      </c>
      <c r="AL27" s="89">
        <v>95613.17</v>
      </c>
      <c r="AM27" s="89">
        <v>95263.11</v>
      </c>
      <c r="AN27" s="89">
        <v>107242.77</v>
      </c>
      <c r="AO27" s="89">
        <v>97749.84</v>
      </c>
      <c r="AP27" s="89">
        <v>89626.94</v>
      </c>
      <c r="AQ27" s="89">
        <v>99619.1</v>
      </c>
      <c r="AR27" s="89">
        <v>138322.57999999999</v>
      </c>
      <c r="AS27" s="89">
        <v>124849.46</v>
      </c>
      <c r="AT27" s="89">
        <v>358.25</v>
      </c>
      <c r="AU27" s="89">
        <v>172.99</v>
      </c>
      <c r="AV27" s="89">
        <v>44961.37</v>
      </c>
      <c r="AW27" s="89">
        <v>143139.28</v>
      </c>
      <c r="AX27" s="89">
        <v>91968.72</v>
      </c>
      <c r="AY27" s="89">
        <v>88454.67</v>
      </c>
      <c r="AZ27" s="89">
        <v>93250.19</v>
      </c>
      <c r="BA27" s="89">
        <v>87951.15</v>
      </c>
      <c r="BB27" s="89">
        <v>86343.32</v>
      </c>
      <c r="BC27" s="89">
        <v>85944.74</v>
      </c>
      <c r="BD27" s="89">
        <v>90318.34</v>
      </c>
      <c r="BE27" s="89">
        <v>112661.25</v>
      </c>
      <c r="BF27" s="89">
        <v>0</v>
      </c>
      <c r="BG27" s="89">
        <v>0</v>
      </c>
      <c r="BH27" s="89">
        <v>0</v>
      </c>
      <c r="BI27" s="89">
        <v>0</v>
      </c>
      <c r="BJ27" s="89">
        <v>0</v>
      </c>
      <c r="BK27" s="89">
        <v>0</v>
      </c>
      <c r="BL27" s="89">
        <v>0</v>
      </c>
      <c r="BM27" s="89">
        <v>0</v>
      </c>
      <c r="BN27" s="89">
        <v>0</v>
      </c>
    </row>
    <row r="28" spans="1:66">
      <c r="A28" s="48" t="s">
        <v>157</v>
      </c>
      <c r="B28" s="48" t="s">
        <v>173</v>
      </c>
      <c r="C28" s="46" t="s">
        <v>189</v>
      </c>
      <c r="D28" s="49" t="s">
        <v>52</v>
      </c>
      <c r="E28" s="49"/>
      <c r="F28" s="75">
        <f t="shared" si="18"/>
        <v>3000</v>
      </c>
      <c r="G28" s="75">
        <f t="shared" si="18"/>
        <v>8422</v>
      </c>
      <c r="H28" s="75">
        <f t="shared" si="18"/>
        <v>8350</v>
      </c>
      <c r="I28" s="75">
        <f t="shared" si="18"/>
        <v>2600</v>
      </c>
      <c r="J28" s="67">
        <f t="shared" si="17"/>
        <v>-8.549038233198766E-3</v>
      </c>
      <c r="K28" s="126">
        <f t="shared" si="14"/>
        <v>2</v>
      </c>
      <c r="M28" s="75">
        <f t="shared" si="12"/>
        <v>2250</v>
      </c>
      <c r="N28" s="75">
        <f t="shared" si="12"/>
        <v>2600</v>
      </c>
      <c r="O28" s="67">
        <f t="shared" si="13"/>
        <v>0.15555555555555556</v>
      </c>
      <c r="P28" s="43">
        <f t="shared" si="15"/>
        <v>2</v>
      </c>
      <c r="S28" s="89">
        <v>0</v>
      </c>
      <c r="T28" s="89">
        <v>0</v>
      </c>
      <c r="U28" s="89">
        <v>3000</v>
      </c>
      <c r="V28" s="89">
        <v>0</v>
      </c>
      <c r="W28" s="89">
        <v>0</v>
      </c>
      <c r="X28" s="89">
        <v>0</v>
      </c>
      <c r="Y28" s="89">
        <v>0</v>
      </c>
      <c r="Z28" s="89">
        <v>0</v>
      </c>
      <c r="AA28" s="89">
        <v>0</v>
      </c>
      <c r="AB28" s="89">
        <v>0</v>
      </c>
      <c r="AC28" s="89">
        <v>0</v>
      </c>
      <c r="AD28" s="89">
        <v>0</v>
      </c>
      <c r="AE28" s="89">
        <v>0</v>
      </c>
      <c r="AF28" s="89">
        <v>0</v>
      </c>
      <c r="AG28" s="89">
        <v>0</v>
      </c>
      <c r="AH28" s="89">
        <v>0</v>
      </c>
      <c r="AI28" s="89">
        <v>0</v>
      </c>
      <c r="AJ28" s="89">
        <v>0</v>
      </c>
      <c r="AK28" s="89">
        <v>0</v>
      </c>
      <c r="AL28" s="89">
        <v>0</v>
      </c>
      <c r="AM28" s="89">
        <v>0</v>
      </c>
      <c r="AN28" s="89">
        <v>0</v>
      </c>
      <c r="AO28" s="89">
        <v>0</v>
      </c>
      <c r="AP28" s="89">
        <v>8422</v>
      </c>
      <c r="AQ28" s="89">
        <v>0</v>
      </c>
      <c r="AR28" s="89">
        <v>0</v>
      </c>
      <c r="AS28" s="89">
        <v>2250</v>
      </c>
      <c r="AT28" s="89">
        <v>0</v>
      </c>
      <c r="AU28" s="89">
        <v>0</v>
      </c>
      <c r="AV28" s="89">
        <v>1200</v>
      </c>
      <c r="AW28" s="89">
        <v>0</v>
      </c>
      <c r="AX28" s="89">
        <v>0</v>
      </c>
      <c r="AY28" s="89">
        <v>2800</v>
      </c>
      <c r="AZ28" s="89">
        <v>0</v>
      </c>
      <c r="BA28" s="89">
        <v>0</v>
      </c>
      <c r="BB28" s="89">
        <v>2100</v>
      </c>
      <c r="BC28" s="89">
        <v>0</v>
      </c>
      <c r="BD28" s="89">
        <v>0</v>
      </c>
      <c r="BE28" s="89">
        <v>2600</v>
      </c>
      <c r="BF28" s="89">
        <v>0</v>
      </c>
      <c r="BG28" s="89">
        <v>0</v>
      </c>
      <c r="BH28" s="89">
        <v>0</v>
      </c>
      <c r="BI28" s="89">
        <v>0</v>
      </c>
      <c r="BJ28" s="89">
        <v>0</v>
      </c>
      <c r="BK28" s="89">
        <v>0</v>
      </c>
      <c r="BL28" s="89">
        <v>0</v>
      </c>
      <c r="BM28" s="89">
        <v>0</v>
      </c>
      <c r="BN28" s="89">
        <v>0</v>
      </c>
    </row>
    <row r="29" spans="1:66">
      <c r="A29" s="48" t="s">
        <v>165</v>
      </c>
      <c r="B29" s="48" t="s">
        <v>181</v>
      </c>
      <c r="C29" s="46" t="s">
        <v>216</v>
      </c>
      <c r="D29" s="49" t="s">
        <v>141</v>
      </c>
      <c r="E29" s="49"/>
      <c r="F29" s="75">
        <f t="shared" si="18"/>
        <v>131214.35</v>
      </c>
      <c r="G29" s="75">
        <f t="shared" si="18"/>
        <v>121919.93</v>
      </c>
      <c r="H29" s="75">
        <f t="shared" si="18"/>
        <v>128900.5</v>
      </c>
      <c r="I29" s="75">
        <f t="shared" si="18"/>
        <v>0</v>
      </c>
      <c r="J29" s="67">
        <f t="shared" si="17"/>
        <v>5.7255364237824014E-2</v>
      </c>
      <c r="K29" s="126">
        <f t="shared" si="14"/>
        <v>6</v>
      </c>
      <c r="M29" s="75">
        <f t="shared" ref="M29:N48" si="19">+SUMIFS($S29:$BN29,$S$5:$BN$5,"&gt;="&amp;M$4,$S$5:$BN$5,"&lt;="&amp;M$5)</f>
        <v>23727.23</v>
      </c>
      <c r="N29" s="75">
        <f t="shared" si="19"/>
        <v>0</v>
      </c>
      <c r="O29" s="67">
        <f t="shared" si="13"/>
        <v>99</v>
      </c>
      <c r="P29" s="43">
        <f t="shared" si="15"/>
        <v>0</v>
      </c>
      <c r="S29" s="89">
        <v>0</v>
      </c>
      <c r="T29" s="89">
        <v>0</v>
      </c>
      <c r="U29" s="89">
        <v>31517.41</v>
      </c>
      <c r="V29" s="89">
        <v>0</v>
      </c>
      <c r="W29" s="89">
        <v>0</v>
      </c>
      <c r="X29" s="89">
        <v>30826.78</v>
      </c>
      <c r="Y29" s="89">
        <v>0</v>
      </c>
      <c r="Z29" s="89">
        <v>0</v>
      </c>
      <c r="AA29" s="89">
        <v>34173.11</v>
      </c>
      <c r="AB29" s="89">
        <v>0</v>
      </c>
      <c r="AC29" s="89">
        <v>0</v>
      </c>
      <c r="AD29" s="89">
        <v>34697.050000000003</v>
      </c>
      <c r="AE29" s="89">
        <v>0</v>
      </c>
      <c r="AF29" s="89">
        <v>0</v>
      </c>
      <c r="AG29" s="89">
        <v>26719.82</v>
      </c>
      <c r="AH29" s="89">
        <v>0</v>
      </c>
      <c r="AI29" s="89">
        <v>0</v>
      </c>
      <c r="AJ29" s="89">
        <v>26164.84</v>
      </c>
      <c r="AK29" s="89">
        <v>0</v>
      </c>
      <c r="AL29" s="89">
        <v>0</v>
      </c>
      <c r="AM29" s="89">
        <v>32476.14</v>
      </c>
      <c r="AN29" s="89">
        <v>0</v>
      </c>
      <c r="AO29" s="89">
        <v>0</v>
      </c>
      <c r="AP29" s="89">
        <v>36559.129999999997</v>
      </c>
      <c r="AQ29" s="89">
        <v>0</v>
      </c>
      <c r="AR29" s="89">
        <v>0</v>
      </c>
      <c r="AS29" s="89">
        <v>23727.23</v>
      </c>
      <c r="AT29" s="89">
        <v>0</v>
      </c>
      <c r="AU29" s="89">
        <v>0</v>
      </c>
      <c r="AV29" s="89">
        <v>21202.75</v>
      </c>
      <c r="AW29" s="89">
        <v>0</v>
      </c>
      <c r="AX29" s="89">
        <v>0</v>
      </c>
      <c r="AY29" s="89">
        <v>31821.52</v>
      </c>
      <c r="AZ29" s="89">
        <v>0</v>
      </c>
      <c r="BA29" s="89">
        <v>0</v>
      </c>
      <c r="BB29" s="89">
        <v>52149</v>
      </c>
      <c r="BC29" s="89">
        <v>0</v>
      </c>
      <c r="BD29" s="89">
        <v>0</v>
      </c>
      <c r="BE29" s="89">
        <v>0</v>
      </c>
      <c r="BF29" s="89">
        <v>0</v>
      </c>
      <c r="BG29" s="89">
        <v>0</v>
      </c>
      <c r="BH29" s="89">
        <v>0</v>
      </c>
      <c r="BI29" s="89">
        <v>0</v>
      </c>
      <c r="BJ29" s="89">
        <v>0</v>
      </c>
      <c r="BK29" s="89">
        <v>0</v>
      </c>
      <c r="BL29" s="89">
        <v>0</v>
      </c>
      <c r="BM29" s="89">
        <v>0</v>
      </c>
      <c r="BN29" s="89">
        <v>0</v>
      </c>
    </row>
    <row r="30" spans="1:66">
      <c r="A30" s="48" t="s">
        <v>165</v>
      </c>
      <c r="B30" s="48" t="s">
        <v>181</v>
      </c>
      <c r="C30" s="46" t="s">
        <v>189</v>
      </c>
      <c r="D30" s="49" t="s">
        <v>142</v>
      </c>
      <c r="E30" s="49"/>
      <c r="F30" s="75">
        <f t="shared" si="18"/>
        <v>347735</v>
      </c>
      <c r="G30" s="75">
        <f t="shared" si="18"/>
        <v>339594</v>
      </c>
      <c r="H30" s="75">
        <f t="shared" si="18"/>
        <v>205964</v>
      </c>
      <c r="I30" s="75">
        <f t="shared" si="18"/>
        <v>88950</v>
      </c>
      <c r="J30" s="67">
        <f t="shared" si="17"/>
        <v>-0.39349929621842555</v>
      </c>
      <c r="K30" s="126">
        <f t="shared" si="14"/>
        <v>1</v>
      </c>
      <c r="M30" s="75">
        <f t="shared" si="19"/>
        <v>23978</v>
      </c>
      <c r="N30" s="75">
        <f t="shared" si="19"/>
        <v>88950</v>
      </c>
      <c r="O30" s="67">
        <f t="shared" si="13"/>
        <v>2.7096505129702226</v>
      </c>
      <c r="P30" s="43">
        <f t="shared" si="15"/>
        <v>4</v>
      </c>
      <c r="S30" s="89">
        <v>0</v>
      </c>
      <c r="T30" s="89">
        <v>0</v>
      </c>
      <c r="U30" s="89">
        <v>77138</v>
      </c>
      <c r="V30" s="89">
        <v>0</v>
      </c>
      <c r="W30" s="89">
        <v>0</v>
      </c>
      <c r="X30" s="89">
        <v>87016</v>
      </c>
      <c r="Y30" s="89">
        <v>0</v>
      </c>
      <c r="Z30" s="89">
        <v>0</v>
      </c>
      <c r="AA30" s="89">
        <v>97840</v>
      </c>
      <c r="AB30" s="89">
        <v>0</v>
      </c>
      <c r="AC30" s="89">
        <v>0</v>
      </c>
      <c r="AD30" s="89">
        <v>85741</v>
      </c>
      <c r="AE30" s="89">
        <v>0</v>
      </c>
      <c r="AF30" s="89">
        <v>0</v>
      </c>
      <c r="AG30" s="89">
        <v>72726</v>
      </c>
      <c r="AH30" s="89">
        <v>0</v>
      </c>
      <c r="AI30" s="89">
        <v>0</v>
      </c>
      <c r="AJ30" s="89">
        <v>95131</v>
      </c>
      <c r="AK30" s="89">
        <v>0</v>
      </c>
      <c r="AL30" s="89">
        <v>0</v>
      </c>
      <c r="AM30" s="89">
        <v>89490</v>
      </c>
      <c r="AN30" s="89">
        <v>0</v>
      </c>
      <c r="AO30" s="89">
        <v>0</v>
      </c>
      <c r="AP30" s="89">
        <v>82247</v>
      </c>
      <c r="AQ30" s="89">
        <v>0</v>
      </c>
      <c r="AR30" s="89">
        <v>0</v>
      </c>
      <c r="AS30" s="89">
        <v>23978</v>
      </c>
      <c r="AT30" s="89">
        <v>0</v>
      </c>
      <c r="AU30" s="89">
        <v>0</v>
      </c>
      <c r="AV30" s="89">
        <v>47734</v>
      </c>
      <c r="AW30" s="89">
        <v>0</v>
      </c>
      <c r="AX30" s="89">
        <v>0</v>
      </c>
      <c r="AY30" s="89">
        <v>68614</v>
      </c>
      <c r="AZ30" s="89">
        <v>0</v>
      </c>
      <c r="BA30" s="89">
        <v>0</v>
      </c>
      <c r="BB30" s="89">
        <v>65638</v>
      </c>
      <c r="BC30" s="89">
        <v>0</v>
      </c>
      <c r="BD30" s="89">
        <v>0</v>
      </c>
      <c r="BE30" s="89">
        <v>88950</v>
      </c>
      <c r="BF30" s="89">
        <v>0</v>
      </c>
      <c r="BG30" s="89">
        <v>0</v>
      </c>
      <c r="BH30" s="89">
        <v>0</v>
      </c>
      <c r="BI30" s="89">
        <v>0</v>
      </c>
      <c r="BJ30" s="89">
        <v>0</v>
      </c>
      <c r="BK30" s="89">
        <v>0</v>
      </c>
      <c r="BL30" s="89">
        <v>0</v>
      </c>
      <c r="BM30" s="89">
        <v>0</v>
      </c>
      <c r="BN30" s="89">
        <v>0</v>
      </c>
    </row>
    <row r="31" spans="1:66">
      <c r="A31" s="48" t="s">
        <v>165</v>
      </c>
      <c r="B31" s="48" t="s">
        <v>181</v>
      </c>
      <c r="C31" s="46" t="s">
        <v>193</v>
      </c>
      <c r="D31" s="49" t="s">
        <v>143</v>
      </c>
      <c r="E31" s="49"/>
      <c r="F31" s="75">
        <f t="shared" si="18"/>
        <v>1665519.8399999999</v>
      </c>
      <c r="G31" s="75">
        <f t="shared" si="18"/>
        <v>1574552.2</v>
      </c>
      <c r="H31" s="75">
        <f t="shared" si="18"/>
        <v>1438552.96</v>
      </c>
      <c r="I31" s="75">
        <f t="shared" si="18"/>
        <v>0</v>
      </c>
      <c r="J31" s="67">
        <f t="shared" si="17"/>
        <v>-8.6373281241485675E-2</v>
      </c>
      <c r="K31" s="126">
        <f t="shared" si="14"/>
        <v>3</v>
      </c>
      <c r="M31" s="75">
        <f t="shared" si="19"/>
        <v>0</v>
      </c>
      <c r="N31" s="75">
        <f t="shared" si="19"/>
        <v>0</v>
      </c>
      <c r="O31" s="67">
        <f t="shared" si="13"/>
        <v>99</v>
      </c>
      <c r="P31" s="43">
        <f t="shared" si="15"/>
        <v>0</v>
      </c>
      <c r="S31" s="89">
        <v>0</v>
      </c>
      <c r="T31" s="89">
        <v>0</v>
      </c>
      <c r="U31" s="89">
        <v>0</v>
      </c>
      <c r="V31" s="89">
        <v>0</v>
      </c>
      <c r="W31" s="89">
        <v>0</v>
      </c>
      <c r="X31" s="89">
        <v>806930</v>
      </c>
      <c r="Y31" s="89">
        <v>0</v>
      </c>
      <c r="Z31" s="89">
        <v>0</v>
      </c>
      <c r="AA31" s="89">
        <v>0</v>
      </c>
      <c r="AB31" s="89">
        <v>0</v>
      </c>
      <c r="AC31" s="89">
        <v>0</v>
      </c>
      <c r="AD31" s="89">
        <v>858589.84</v>
      </c>
      <c r="AE31" s="89">
        <v>0</v>
      </c>
      <c r="AF31" s="89">
        <v>0</v>
      </c>
      <c r="AG31" s="89">
        <v>0</v>
      </c>
      <c r="AH31" s="89">
        <v>0</v>
      </c>
      <c r="AI31" s="89">
        <v>0</v>
      </c>
      <c r="AJ31" s="89">
        <v>813518.99</v>
      </c>
      <c r="AK31" s="89">
        <v>0</v>
      </c>
      <c r="AL31" s="89">
        <v>0</v>
      </c>
      <c r="AM31" s="89">
        <v>0</v>
      </c>
      <c r="AN31" s="89">
        <v>0</v>
      </c>
      <c r="AO31" s="89">
        <v>0</v>
      </c>
      <c r="AP31" s="89">
        <v>761033.21</v>
      </c>
      <c r="AQ31" s="89">
        <v>0</v>
      </c>
      <c r="AR31" s="89">
        <v>0</v>
      </c>
      <c r="AS31" s="89">
        <v>0</v>
      </c>
      <c r="AT31" s="89">
        <v>0</v>
      </c>
      <c r="AU31" s="89">
        <v>0</v>
      </c>
      <c r="AV31" s="89">
        <v>709226.61</v>
      </c>
      <c r="AW31" s="89">
        <v>0</v>
      </c>
      <c r="AX31" s="89">
        <v>0</v>
      </c>
      <c r="AY31" s="89">
        <v>0</v>
      </c>
      <c r="AZ31" s="89">
        <v>0</v>
      </c>
      <c r="BA31" s="89">
        <v>0</v>
      </c>
      <c r="BB31" s="89">
        <v>729326.35</v>
      </c>
      <c r="BC31" s="89">
        <v>0</v>
      </c>
      <c r="BD31" s="89">
        <v>0</v>
      </c>
      <c r="BE31" s="89">
        <v>0</v>
      </c>
      <c r="BF31" s="89">
        <v>0</v>
      </c>
      <c r="BG31" s="89">
        <v>0</v>
      </c>
      <c r="BH31" s="89">
        <v>0</v>
      </c>
      <c r="BI31" s="89">
        <v>0</v>
      </c>
      <c r="BJ31" s="89">
        <v>0</v>
      </c>
      <c r="BK31" s="89">
        <v>0</v>
      </c>
      <c r="BL31" s="89">
        <v>0</v>
      </c>
      <c r="BM31" s="89">
        <v>0</v>
      </c>
      <c r="BN31" s="89">
        <v>0</v>
      </c>
    </row>
    <row r="32" spans="1:66">
      <c r="A32" s="48" t="s">
        <v>165</v>
      </c>
      <c r="B32" s="48" t="s">
        <v>181</v>
      </c>
      <c r="C32" s="46" t="s">
        <v>223</v>
      </c>
      <c r="D32" s="49" t="s">
        <v>144</v>
      </c>
      <c r="E32" s="49"/>
      <c r="F32" s="75">
        <f t="shared" si="18"/>
        <v>0</v>
      </c>
      <c r="G32" s="75">
        <f t="shared" si="18"/>
        <v>586539</v>
      </c>
      <c r="H32" s="75">
        <f t="shared" si="18"/>
        <v>743469</v>
      </c>
      <c r="I32" s="75">
        <f t="shared" si="18"/>
        <v>195530</v>
      </c>
      <c r="J32" s="67">
        <f t="shared" si="17"/>
        <v>0.2675525412632408</v>
      </c>
      <c r="K32" s="126">
        <f t="shared" si="14"/>
        <v>8</v>
      </c>
      <c r="M32" s="75">
        <f t="shared" si="19"/>
        <v>149563</v>
      </c>
      <c r="N32" s="75">
        <f t="shared" si="19"/>
        <v>195530</v>
      </c>
      <c r="O32" s="67">
        <f t="shared" si="13"/>
        <v>0.30734205652467522</v>
      </c>
      <c r="P32" s="43">
        <f t="shared" si="15"/>
        <v>3</v>
      </c>
      <c r="S32" s="89">
        <v>0</v>
      </c>
      <c r="T32" s="89">
        <v>0</v>
      </c>
      <c r="U32" s="89">
        <v>0</v>
      </c>
      <c r="V32" s="89">
        <v>0</v>
      </c>
      <c r="W32" s="89">
        <v>0</v>
      </c>
      <c r="X32" s="89">
        <v>0</v>
      </c>
      <c r="Y32" s="89">
        <v>0</v>
      </c>
      <c r="Z32" s="89">
        <v>0</v>
      </c>
      <c r="AA32" s="89">
        <v>0</v>
      </c>
      <c r="AB32" s="89">
        <v>0</v>
      </c>
      <c r="AC32" s="89">
        <v>0</v>
      </c>
      <c r="AD32" s="89">
        <v>0</v>
      </c>
      <c r="AE32" s="89">
        <v>46211</v>
      </c>
      <c r="AF32" s="89">
        <v>44149</v>
      </c>
      <c r="AG32" s="89">
        <v>45923</v>
      </c>
      <c r="AH32" s="89">
        <v>44040</v>
      </c>
      <c r="AI32" s="89">
        <v>44456</v>
      </c>
      <c r="AJ32" s="89">
        <v>43928</v>
      </c>
      <c r="AK32" s="89">
        <v>49688</v>
      </c>
      <c r="AL32" s="89">
        <v>51486</v>
      </c>
      <c r="AM32" s="89">
        <v>52047</v>
      </c>
      <c r="AN32" s="89">
        <v>49406</v>
      </c>
      <c r="AO32" s="89">
        <v>55294</v>
      </c>
      <c r="AP32" s="89">
        <v>59911</v>
      </c>
      <c r="AQ32" s="89">
        <v>54358</v>
      </c>
      <c r="AR32" s="89">
        <v>48264</v>
      </c>
      <c r="AS32" s="89">
        <v>46941</v>
      </c>
      <c r="AT32" s="89">
        <v>48379</v>
      </c>
      <c r="AU32" s="89">
        <v>53820</v>
      </c>
      <c r="AV32" s="89">
        <v>56719</v>
      </c>
      <c r="AW32" s="89">
        <v>68653</v>
      </c>
      <c r="AX32" s="89">
        <v>73813</v>
      </c>
      <c r="AY32" s="89">
        <v>73183</v>
      </c>
      <c r="AZ32" s="89">
        <v>69780</v>
      </c>
      <c r="BA32" s="89">
        <v>69768</v>
      </c>
      <c r="BB32" s="89">
        <v>79791</v>
      </c>
      <c r="BC32" s="89">
        <v>66239</v>
      </c>
      <c r="BD32" s="89">
        <v>63527</v>
      </c>
      <c r="BE32" s="89">
        <v>65764</v>
      </c>
      <c r="BF32" s="89">
        <v>0</v>
      </c>
      <c r="BG32" s="89">
        <v>0</v>
      </c>
      <c r="BH32" s="89">
        <v>0</v>
      </c>
      <c r="BI32" s="89">
        <v>0</v>
      </c>
      <c r="BJ32" s="89">
        <v>0</v>
      </c>
      <c r="BK32" s="89">
        <v>0</v>
      </c>
      <c r="BL32" s="89">
        <v>0</v>
      </c>
      <c r="BM32" s="89">
        <v>0</v>
      </c>
      <c r="BN32" s="89">
        <v>0</v>
      </c>
    </row>
    <row r="33" spans="1:66">
      <c r="A33" s="48" t="s">
        <v>165</v>
      </c>
      <c r="B33" s="48" t="s">
        <v>181</v>
      </c>
      <c r="C33" s="46" t="s">
        <v>728</v>
      </c>
      <c r="D33" s="49" t="s">
        <v>145</v>
      </c>
      <c r="E33" s="49"/>
      <c r="F33" s="75">
        <f t="shared" si="18"/>
        <v>423132.5</v>
      </c>
      <c r="G33" s="75">
        <f t="shared" si="18"/>
        <v>422127.36000000004</v>
      </c>
      <c r="H33" s="75">
        <f t="shared" si="18"/>
        <v>430863.42000000004</v>
      </c>
      <c r="I33" s="75">
        <f t="shared" si="18"/>
        <v>112753.96</v>
      </c>
      <c r="J33" s="67">
        <f t="shared" si="17"/>
        <v>2.0695318114419298E-2</v>
      </c>
      <c r="K33" s="126">
        <f t="shared" si="14"/>
        <v>5</v>
      </c>
      <c r="M33" s="75">
        <f t="shared" si="19"/>
        <v>87587.87</v>
      </c>
      <c r="N33" s="75">
        <f t="shared" si="19"/>
        <v>112753.96</v>
      </c>
      <c r="O33" s="67">
        <f t="shared" si="13"/>
        <v>0.2873239182548909</v>
      </c>
      <c r="P33" s="43">
        <f t="shared" si="15"/>
        <v>2</v>
      </c>
      <c r="S33" s="89">
        <v>0</v>
      </c>
      <c r="T33" s="89">
        <v>0</v>
      </c>
      <c r="U33" s="89">
        <v>126662.3</v>
      </c>
      <c r="V33" s="89">
        <v>0</v>
      </c>
      <c r="W33" s="89">
        <v>0</v>
      </c>
      <c r="X33" s="89">
        <v>114031.31</v>
      </c>
      <c r="Y33" s="89">
        <v>0</v>
      </c>
      <c r="Z33" s="89">
        <v>0</v>
      </c>
      <c r="AA33" s="89">
        <v>101566.5</v>
      </c>
      <c r="AB33" s="89">
        <v>0</v>
      </c>
      <c r="AC33" s="89">
        <v>0</v>
      </c>
      <c r="AD33" s="89">
        <v>80872.39</v>
      </c>
      <c r="AE33" s="89">
        <v>0</v>
      </c>
      <c r="AF33" s="89">
        <v>0</v>
      </c>
      <c r="AG33" s="89">
        <v>113995.84</v>
      </c>
      <c r="AH33" s="89">
        <v>0</v>
      </c>
      <c r="AI33" s="89">
        <v>0</v>
      </c>
      <c r="AJ33" s="89">
        <v>120670.97</v>
      </c>
      <c r="AK33" s="89">
        <v>0</v>
      </c>
      <c r="AL33" s="89">
        <v>0</v>
      </c>
      <c r="AM33" s="89">
        <v>107414.47</v>
      </c>
      <c r="AN33" s="89">
        <v>0</v>
      </c>
      <c r="AO33" s="89">
        <v>0</v>
      </c>
      <c r="AP33" s="89">
        <v>80046.080000000002</v>
      </c>
      <c r="AQ33" s="89">
        <v>0</v>
      </c>
      <c r="AR33" s="89">
        <v>0</v>
      </c>
      <c r="AS33" s="89">
        <v>87587.87</v>
      </c>
      <c r="AT33" s="89">
        <v>0</v>
      </c>
      <c r="AU33" s="89">
        <v>0</v>
      </c>
      <c r="AV33" s="89">
        <v>144469.19</v>
      </c>
      <c r="AW33" s="89">
        <v>0</v>
      </c>
      <c r="AX33" s="89">
        <v>0</v>
      </c>
      <c r="AY33" s="89">
        <v>108413.71</v>
      </c>
      <c r="AZ33" s="89">
        <v>0</v>
      </c>
      <c r="BA33" s="89">
        <v>0</v>
      </c>
      <c r="BB33" s="89">
        <v>90392.65</v>
      </c>
      <c r="BC33" s="89">
        <v>0</v>
      </c>
      <c r="BD33" s="89">
        <v>0</v>
      </c>
      <c r="BE33" s="89">
        <v>112753.96</v>
      </c>
      <c r="BF33" s="89">
        <v>0</v>
      </c>
      <c r="BG33" s="89">
        <v>0</v>
      </c>
      <c r="BH33" s="89">
        <v>0</v>
      </c>
      <c r="BI33" s="89">
        <v>0</v>
      </c>
      <c r="BJ33" s="89">
        <v>0</v>
      </c>
      <c r="BK33" s="89">
        <v>0</v>
      </c>
      <c r="BL33" s="89">
        <v>0</v>
      </c>
      <c r="BM33" s="89">
        <v>0</v>
      </c>
      <c r="BN33" s="89">
        <v>0</v>
      </c>
    </row>
    <row r="34" spans="1:66">
      <c r="A34" s="48" t="s">
        <v>165</v>
      </c>
      <c r="B34" s="48" t="s">
        <v>181</v>
      </c>
      <c r="C34" s="46" t="s">
        <v>193</v>
      </c>
      <c r="D34" s="49" t="s">
        <v>146</v>
      </c>
      <c r="E34" s="49"/>
      <c r="F34" s="75">
        <f t="shared" si="18"/>
        <v>1494918</v>
      </c>
      <c r="G34" s="75">
        <f t="shared" si="18"/>
        <v>1318957.55</v>
      </c>
      <c r="H34" s="75">
        <f t="shared" si="18"/>
        <v>1090030.7</v>
      </c>
      <c r="I34" s="75">
        <f t="shared" si="18"/>
        <v>211093</v>
      </c>
      <c r="J34" s="67">
        <f t="shared" si="17"/>
        <v>-0.17356650333439472</v>
      </c>
      <c r="K34" s="126">
        <f t="shared" si="14"/>
        <v>2</v>
      </c>
      <c r="M34" s="75">
        <f t="shared" si="19"/>
        <v>283063.7</v>
      </c>
      <c r="N34" s="75">
        <f t="shared" si="19"/>
        <v>211093</v>
      </c>
      <c r="O34" s="67">
        <f t="shared" si="13"/>
        <v>-0.25425619745661493</v>
      </c>
      <c r="P34" s="43">
        <f t="shared" si="15"/>
        <v>1</v>
      </c>
      <c r="S34" s="89">
        <v>118967</v>
      </c>
      <c r="T34" s="89">
        <v>116697</v>
      </c>
      <c r="U34" s="89">
        <v>136591</v>
      </c>
      <c r="V34" s="89">
        <v>128916</v>
      </c>
      <c r="W34" s="89">
        <v>131871.79999999999</v>
      </c>
      <c r="X34" s="89">
        <v>119785</v>
      </c>
      <c r="Y34" s="89">
        <v>124565.7</v>
      </c>
      <c r="Z34" s="89">
        <v>128247</v>
      </c>
      <c r="AA34" s="89">
        <v>117348.4</v>
      </c>
      <c r="AB34" s="89">
        <v>123263.3</v>
      </c>
      <c r="AC34" s="89">
        <v>120758.7</v>
      </c>
      <c r="AD34" s="89">
        <v>127907.1</v>
      </c>
      <c r="AE34" s="89">
        <v>113077.87</v>
      </c>
      <c r="AF34" s="89">
        <v>103841.09</v>
      </c>
      <c r="AG34" s="89">
        <v>125948.21</v>
      </c>
      <c r="AH34" s="89">
        <v>115675.15</v>
      </c>
      <c r="AI34" s="89">
        <v>117372.98</v>
      </c>
      <c r="AJ34" s="89">
        <v>104927.33</v>
      </c>
      <c r="AK34" s="89">
        <v>105113.79</v>
      </c>
      <c r="AL34" s="89">
        <v>110715.15</v>
      </c>
      <c r="AM34" s="89">
        <v>102834.39</v>
      </c>
      <c r="AN34" s="89">
        <v>108409.16</v>
      </c>
      <c r="AO34" s="89">
        <v>101471.57</v>
      </c>
      <c r="AP34" s="89">
        <v>109570.86</v>
      </c>
      <c r="AQ34" s="89">
        <v>115265.32</v>
      </c>
      <c r="AR34" s="89">
        <v>113571.38</v>
      </c>
      <c r="AS34" s="89">
        <v>54227</v>
      </c>
      <c r="AT34" s="89">
        <v>53537</v>
      </c>
      <c r="AU34" s="89">
        <v>71766</v>
      </c>
      <c r="AV34" s="89">
        <v>80791</v>
      </c>
      <c r="AW34" s="89">
        <v>85919</v>
      </c>
      <c r="AX34" s="89">
        <v>113743</v>
      </c>
      <c r="AY34" s="89">
        <v>96923</v>
      </c>
      <c r="AZ34" s="89">
        <v>105215</v>
      </c>
      <c r="BA34" s="89">
        <v>92668</v>
      </c>
      <c r="BB34" s="89">
        <v>106405</v>
      </c>
      <c r="BC34" s="89">
        <v>113173</v>
      </c>
      <c r="BD34" s="89">
        <v>97920</v>
      </c>
      <c r="BE34" s="89">
        <v>0</v>
      </c>
      <c r="BF34" s="89">
        <v>0</v>
      </c>
      <c r="BG34" s="89">
        <v>0</v>
      </c>
      <c r="BH34" s="89">
        <v>0</v>
      </c>
      <c r="BI34" s="89">
        <v>0</v>
      </c>
      <c r="BJ34" s="89">
        <v>0</v>
      </c>
      <c r="BK34" s="89">
        <v>0</v>
      </c>
      <c r="BL34" s="89">
        <v>0</v>
      </c>
      <c r="BM34" s="89">
        <v>0</v>
      </c>
      <c r="BN34" s="89">
        <v>0</v>
      </c>
    </row>
    <row r="35" spans="1:66">
      <c r="A35" s="48" t="s">
        <v>165</v>
      </c>
      <c r="B35" s="48" t="s">
        <v>181</v>
      </c>
      <c r="C35" s="46" t="s">
        <v>193</v>
      </c>
      <c r="D35" s="49" t="s">
        <v>147</v>
      </c>
      <c r="E35" s="49"/>
      <c r="F35" s="75">
        <f t="shared" si="18"/>
        <v>2045307.95</v>
      </c>
      <c r="G35" s="75">
        <f t="shared" si="18"/>
        <v>2073643.52</v>
      </c>
      <c r="H35" s="75">
        <f t="shared" si="18"/>
        <v>2260871.0699999998</v>
      </c>
      <c r="I35" s="75">
        <f t="shared" si="18"/>
        <v>0</v>
      </c>
      <c r="J35" s="67">
        <f t="shared" si="17"/>
        <v>9.0289168892442914E-2</v>
      </c>
      <c r="K35" s="126">
        <f t="shared" si="14"/>
        <v>7</v>
      </c>
      <c r="M35" s="75">
        <f t="shared" si="19"/>
        <v>0</v>
      </c>
      <c r="N35" s="75">
        <f t="shared" si="19"/>
        <v>0</v>
      </c>
      <c r="O35" s="67">
        <f t="shared" si="13"/>
        <v>99</v>
      </c>
      <c r="P35" s="43">
        <f t="shared" si="15"/>
        <v>0</v>
      </c>
      <c r="S35" s="89">
        <v>0</v>
      </c>
      <c r="T35" s="89">
        <v>0</v>
      </c>
      <c r="U35" s="89">
        <v>0</v>
      </c>
      <c r="V35" s="89">
        <v>0</v>
      </c>
      <c r="W35" s="89">
        <v>0</v>
      </c>
      <c r="X35" s="89">
        <v>0</v>
      </c>
      <c r="Y35" s="89">
        <v>0</v>
      </c>
      <c r="Z35" s="89">
        <v>0</v>
      </c>
      <c r="AA35" s="89">
        <v>0</v>
      </c>
      <c r="AB35" s="89">
        <v>0</v>
      </c>
      <c r="AC35" s="89">
        <v>0</v>
      </c>
      <c r="AD35" s="89">
        <v>2045307.95</v>
      </c>
      <c r="AE35" s="89">
        <v>0</v>
      </c>
      <c r="AF35" s="89">
        <v>0</v>
      </c>
      <c r="AG35" s="89">
        <v>0</v>
      </c>
      <c r="AH35" s="89">
        <v>0</v>
      </c>
      <c r="AI35" s="89">
        <v>0</v>
      </c>
      <c r="AJ35" s="89">
        <v>0</v>
      </c>
      <c r="AK35" s="89">
        <v>0</v>
      </c>
      <c r="AL35" s="89">
        <v>0</v>
      </c>
      <c r="AM35" s="89">
        <v>0</v>
      </c>
      <c r="AN35" s="89">
        <v>0</v>
      </c>
      <c r="AO35" s="89">
        <v>0</v>
      </c>
      <c r="AP35" s="89">
        <v>2073643.52</v>
      </c>
      <c r="AQ35" s="89">
        <v>0</v>
      </c>
      <c r="AR35" s="89">
        <v>0</v>
      </c>
      <c r="AS35" s="89">
        <v>0</v>
      </c>
      <c r="AT35" s="89">
        <v>0</v>
      </c>
      <c r="AU35" s="89">
        <v>0</v>
      </c>
      <c r="AV35" s="89">
        <v>0</v>
      </c>
      <c r="AW35" s="89">
        <v>0</v>
      </c>
      <c r="AX35" s="89">
        <v>0</v>
      </c>
      <c r="AY35" s="89">
        <v>0</v>
      </c>
      <c r="AZ35" s="89">
        <v>0</v>
      </c>
      <c r="BA35" s="89">
        <v>0</v>
      </c>
      <c r="BB35" s="89">
        <v>2260871.0699999998</v>
      </c>
      <c r="BC35" s="89">
        <v>0</v>
      </c>
      <c r="BD35" s="89">
        <v>0</v>
      </c>
      <c r="BE35" s="89">
        <v>0</v>
      </c>
      <c r="BF35" s="89">
        <v>0</v>
      </c>
      <c r="BG35" s="89">
        <v>0</v>
      </c>
      <c r="BH35" s="89">
        <v>0</v>
      </c>
      <c r="BI35" s="89">
        <v>0</v>
      </c>
      <c r="BJ35" s="89">
        <v>0</v>
      </c>
      <c r="BK35" s="89">
        <v>0</v>
      </c>
      <c r="BL35" s="89">
        <v>0</v>
      </c>
      <c r="BM35" s="89">
        <v>0</v>
      </c>
      <c r="BN35" s="89">
        <v>0</v>
      </c>
    </row>
    <row r="36" spans="1:66">
      <c r="A36" s="48" t="s">
        <v>165</v>
      </c>
      <c r="B36" s="48" t="s">
        <v>181</v>
      </c>
      <c r="C36" s="46" t="s">
        <v>193</v>
      </c>
      <c r="D36" s="49" t="s">
        <v>148</v>
      </c>
      <c r="E36" s="49"/>
      <c r="F36" s="75">
        <f t="shared" si="18"/>
        <v>1626993</v>
      </c>
      <c r="G36" s="75">
        <f t="shared" si="18"/>
        <v>1890283.44</v>
      </c>
      <c r="H36" s="75">
        <f t="shared" si="18"/>
        <v>1924414</v>
      </c>
      <c r="I36" s="75">
        <f t="shared" si="18"/>
        <v>0</v>
      </c>
      <c r="J36" s="67">
        <f t="shared" si="17"/>
        <v>1.8055789559263163E-2</v>
      </c>
      <c r="K36" s="126">
        <f t="shared" si="14"/>
        <v>4</v>
      </c>
      <c r="M36" s="75">
        <f t="shared" si="19"/>
        <v>0</v>
      </c>
      <c r="N36" s="75">
        <f t="shared" si="19"/>
        <v>0</v>
      </c>
      <c r="O36" s="67">
        <f t="shared" si="13"/>
        <v>99</v>
      </c>
      <c r="P36" s="43">
        <f t="shared" si="15"/>
        <v>0</v>
      </c>
      <c r="S36" s="89">
        <v>0</v>
      </c>
      <c r="T36" s="89">
        <v>0</v>
      </c>
      <c r="U36" s="89">
        <v>0</v>
      </c>
      <c r="V36" s="89">
        <v>0</v>
      </c>
      <c r="W36" s="89">
        <v>0</v>
      </c>
      <c r="X36" s="89">
        <v>0</v>
      </c>
      <c r="Y36" s="89">
        <v>0</v>
      </c>
      <c r="Z36" s="89">
        <v>0</v>
      </c>
      <c r="AA36" s="89">
        <v>0</v>
      </c>
      <c r="AB36" s="89">
        <v>0</v>
      </c>
      <c r="AC36" s="89">
        <v>0</v>
      </c>
      <c r="AD36" s="89">
        <v>1626993</v>
      </c>
      <c r="AE36" s="89">
        <v>0</v>
      </c>
      <c r="AF36" s="89">
        <v>0</v>
      </c>
      <c r="AG36" s="89">
        <v>0</v>
      </c>
      <c r="AH36" s="89">
        <v>0</v>
      </c>
      <c r="AI36" s="89">
        <v>0</v>
      </c>
      <c r="AJ36" s="89">
        <v>0</v>
      </c>
      <c r="AK36" s="89">
        <v>0</v>
      </c>
      <c r="AL36" s="89">
        <v>0</v>
      </c>
      <c r="AM36" s="89">
        <v>0</v>
      </c>
      <c r="AN36" s="89">
        <v>0</v>
      </c>
      <c r="AO36" s="89">
        <v>0</v>
      </c>
      <c r="AP36" s="89">
        <v>1890283.44</v>
      </c>
      <c r="AQ36" s="89">
        <v>0</v>
      </c>
      <c r="AR36" s="89">
        <v>0</v>
      </c>
      <c r="AS36" s="89">
        <v>0</v>
      </c>
      <c r="AT36" s="89">
        <v>0</v>
      </c>
      <c r="AU36" s="89">
        <v>0</v>
      </c>
      <c r="AV36" s="89">
        <v>0</v>
      </c>
      <c r="AW36" s="89">
        <v>0</v>
      </c>
      <c r="AX36" s="89">
        <v>0</v>
      </c>
      <c r="AY36" s="89">
        <v>0</v>
      </c>
      <c r="AZ36" s="89">
        <v>0</v>
      </c>
      <c r="BA36" s="89">
        <v>0</v>
      </c>
      <c r="BB36" s="89">
        <v>1924414</v>
      </c>
      <c r="BC36" s="89">
        <v>0</v>
      </c>
      <c r="BD36" s="89">
        <v>0</v>
      </c>
      <c r="BE36" s="89">
        <v>0</v>
      </c>
      <c r="BF36" s="89">
        <v>0</v>
      </c>
      <c r="BG36" s="89">
        <v>0</v>
      </c>
      <c r="BH36" s="89">
        <v>0</v>
      </c>
      <c r="BI36" s="89">
        <v>0</v>
      </c>
      <c r="BJ36" s="89">
        <v>0</v>
      </c>
      <c r="BK36" s="89">
        <v>0</v>
      </c>
      <c r="BL36" s="89">
        <v>0</v>
      </c>
      <c r="BM36" s="89">
        <v>0</v>
      </c>
      <c r="BN36" s="89">
        <v>0</v>
      </c>
    </row>
    <row r="37" spans="1:66">
      <c r="A37" s="48" t="s">
        <v>162</v>
      </c>
      <c r="B37" s="48" t="s">
        <v>178</v>
      </c>
      <c r="C37" s="46" t="s">
        <v>197</v>
      </c>
      <c r="D37" s="49" t="s">
        <v>101</v>
      </c>
      <c r="E37" s="49"/>
      <c r="F37" s="75">
        <f t="shared" si="18"/>
        <v>1761494.2799999998</v>
      </c>
      <c r="G37" s="75">
        <f t="shared" si="18"/>
        <v>1544729.8599999999</v>
      </c>
      <c r="H37" s="75">
        <f t="shared" si="18"/>
        <v>854591.67999999993</v>
      </c>
      <c r="I37" s="75">
        <f t="shared" si="18"/>
        <v>207444.28999999998</v>
      </c>
      <c r="J37" s="67">
        <f t="shared" si="17"/>
        <v>-0.44676949534723176</v>
      </c>
      <c r="K37" s="126">
        <f t="shared" si="14"/>
        <v>8</v>
      </c>
      <c r="M37" s="75">
        <f t="shared" si="19"/>
        <v>231157.95</v>
      </c>
      <c r="N37" s="75">
        <f t="shared" si="19"/>
        <v>207444.28999999998</v>
      </c>
      <c r="O37" s="67">
        <f t="shared" si="13"/>
        <v>-0.10258639168585823</v>
      </c>
      <c r="P37" s="43">
        <f t="shared" si="15"/>
        <v>6</v>
      </c>
      <c r="S37" s="89">
        <v>137563.64000000001</v>
      </c>
      <c r="T37" s="89">
        <v>120519.17</v>
      </c>
      <c r="U37" s="89">
        <v>185264.8</v>
      </c>
      <c r="V37" s="89">
        <v>136437.84</v>
      </c>
      <c r="W37" s="89">
        <v>144629.63</v>
      </c>
      <c r="X37" s="89">
        <v>154855.48000000001</v>
      </c>
      <c r="Y37" s="89">
        <v>137331.85</v>
      </c>
      <c r="Z37" s="89">
        <v>140123.89000000001</v>
      </c>
      <c r="AA37" s="89">
        <v>141137.07</v>
      </c>
      <c r="AB37" s="89">
        <v>126457.2</v>
      </c>
      <c r="AC37" s="89">
        <v>154246.59</v>
      </c>
      <c r="AD37" s="89">
        <v>182927.12</v>
      </c>
      <c r="AE37" s="89">
        <v>84721.78</v>
      </c>
      <c r="AF37" s="89">
        <v>104131.25</v>
      </c>
      <c r="AG37" s="89">
        <v>148613.15</v>
      </c>
      <c r="AH37" s="89">
        <v>134693.44</v>
      </c>
      <c r="AI37" s="89">
        <v>129949.54</v>
      </c>
      <c r="AJ37" s="89">
        <v>141641.5</v>
      </c>
      <c r="AK37" s="89">
        <v>115279.77</v>
      </c>
      <c r="AL37" s="89">
        <v>119707.86</v>
      </c>
      <c r="AM37" s="89">
        <v>132469.35999999999</v>
      </c>
      <c r="AN37" s="89">
        <v>106887.72</v>
      </c>
      <c r="AO37" s="89">
        <v>141214.20000000001</v>
      </c>
      <c r="AP37" s="89">
        <v>185420.29</v>
      </c>
      <c r="AQ37" s="89">
        <v>91132.32</v>
      </c>
      <c r="AR37" s="89">
        <v>94757.51</v>
      </c>
      <c r="AS37" s="89">
        <v>45268.12</v>
      </c>
      <c r="AT37" s="89">
        <v>0</v>
      </c>
      <c r="AU37" s="89">
        <v>0</v>
      </c>
      <c r="AV37" s="89">
        <v>103299.76</v>
      </c>
      <c r="AW37" s="89">
        <v>78994.86</v>
      </c>
      <c r="AX37" s="89">
        <v>72410.11</v>
      </c>
      <c r="AY37" s="89">
        <v>88737.91</v>
      </c>
      <c r="AZ37" s="89">
        <v>57509.120000000003</v>
      </c>
      <c r="BA37" s="89">
        <v>99353</v>
      </c>
      <c r="BB37" s="89">
        <v>123128.97</v>
      </c>
      <c r="BC37" s="89">
        <v>45676.24</v>
      </c>
      <c r="BD37" s="89">
        <v>63047.88</v>
      </c>
      <c r="BE37" s="89">
        <v>98720.17</v>
      </c>
      <c r="BF37" s="89">
        <v>0</v>
      </c>
      <c r="BG37" s="89">
        <v>0</v>
      </c>
      <c r="BH37" s="89">
        <v>0</v>
      </c>
      <c r="BI37" s="89">
        <v>0</v>
      </c>
      <c r="BJ37" s="89">
        <v>0</v>
      </c>
      <c r="BK37" s="89">
        <v>0</v>
      </c>
      <c r="BL37" s="89">
        <v>0</v>
      </c>
      <c r="BM37" s="89">
        <v>0</v>
      </c>
      <c r="BN37" s="89">
        <v>0</v>
      </c>
    </row>
    <row r="38" spans="1:66">
      <c r="A38" s="48" t="s">
        <v>162</v>
      </c>
      <c r="B38" s="48" t="s">
        <v>178</v>
      </c>
      <c r="C38" s="46" t="s">
        <v>186</v>
      </c>
      <c r="D38" s="49" t="s">
        <v>102</v>
      </c>
      <c r="E38" s="49"/>
      <c r="F38" s="75">
        <f t="shared" si="18"/>
        <v>1604312</v>
      </c>
      <c r="G38" s="75">
        <f t="shared" si="18"/>
        <v>1494395.6</v>
      </c>
      <c r="H38" s="75">
        <f t="shared" si="18"/>
        <v>873735.95</v>
      </c>
      <c r="I38" s="75">
        <f t="shared" si="18"/>
        <v>170292.01</v>
      </c>
      <c r="J38" s="67">
        <f t="shared" si="17"/>
        <v>-0.41532486444687078</v>
      </c>
      <c r="K38" s="126">
        <f t="shared" si="14"/>
        <v>12</v>
      </c>
      <c r="M38" s="75">
        <f t="shared" si="19"/>
        <v>300103.15000000002</v>
      </c>
      <c r="N38" s="75">
        <f t="shared" si="19"/>
        <v>170292.01</v>
      </c>
      <c r="O38" s="67">
        <f t="shared" si="13"/>
        <v>-0.43255507314734953</v>
      </c>
      <c r="P38" s="43">
        <f t="shared" si="15"/>
        <v>2</v>
      </c>
      <c r="S38" s="89">
        <v>146467</v>
      </c>
      <c r="T38" s="89">
        <v>128586</v>
      </c>
      <c r="U38" s="89">
        <v>150326</v>
      </c>
      <c r="V38" s="89">
        <v>129302</v>
      </c>
      <c r="W38" s="89">
        <v>125484</v>
      </c>
      <c r="X38" s="89">
        <v>122873</v>
      </c>
      <c r="Y38" s="89">
        <v>140195</v>
      </c>
      <c r="Z38" s="89">
        <v>144862</v>
      </c>
      <c r="AA38" s="89">
        <v>121699</v>
      </c>
      <c r="AB38" s="89">
        <v>121059</v>
      </c>
      <c r="AC38" s="89">
        <v>120003</v>
      </c>
      <c r="AD38" s="89">
        <v>153456</v>
      </c>
      <c r="AE38" s="89">
        <v>134917</v>
      </c>
      <c r="AF38" s="89">
        <v>127018.13</v>
      </c>
      <c r="AG38" s="89">
        <v>129942.54</v>
      </c>
      <c r="AH38" s="89">
        <v>111474.93</v>
      </c>
      <c r="AI38" s="89">
        <v>104109</v>
      </c>
      <c r="AJ38" s="89">
        <v>103462</v>
      </c>
      <c r="AK38" s="89">
        <v>133909</v>
      </c>
      <c r="AL38" s="89">
        <v>140881</v>
      </c>
      <c r="AM38" s="89">
        <v>118637</v>
      </c>
      <c r="AN38" s="89">
        <v>110897</v>
      </c>
      <c r="AO38" s="89">
        <v>118328</v>
      </c>
      <c r="AP38" s="89">
        <v>160820</v>
      </c>
      <c r="AQ38" s="89">
        <v>129962</v>
      </c>
      <c r="AR38" s="89">
        <v>112603</v>
      </c>
      <c r="AS38" s="89">
        <v>57538.15</v>
      </c>
      <c r="AT38" s="89">
        <v>58423.79</v>
      </c>
      <c r="AU38" s="89">
        <v>85753.34</v>
      </c>
      <c r="AV38" s="89">
        <v>26671.59</v>
      </c>
      <c r="AW38" s="89">
        <v>66728.55</v>
      </c>
      <c r="AX38" s="89">
        <v>62580.34</v>
      </c>
      <c r="AY38" s="89">
        <v>63459.87</v>
      </c>
      <c r="AZ38" s="89">
        <v>73566.78</v>
      </c>
      <c r="BA38" s="89">
        <v>58714.61</v>
      </c>
      <c r="BB38" s="89">
        <v>77733.929999999993</v>
      </c>
      <c r="BC38" s="89">
        <v>53076.31</v>
      </c>
      <c r="BD38" s="89">
        <v>52428.4</v>
      </c>
      <c r="BE38" s="89">
        <v>64787.3</v>
      </c>
      <c r="BF38" s="89">
        <v>0</v>
      </c>
      <c r="BG38" s="89">
        <v>0</v>
      </c>
      <c r="BH38" s="89">
        <v>0</v>
      </c>
      <c r="BI38" s="89">
        <v>0</v>
      </c>
      <c r="BJ38" s="89">
        <v>0</v>
      </c>
      <c r="BK38" s="89">
        <v>0</v>
      </c>
      <c r="BL38" s="89">
        <v>0</v>
      </c>
      <c r="BM38" s="89">
        <v>0</v>
      </c>
      <c r="BN38" s="89">
        <v>0</v>
      </c>
    </row>
    <row r="39" spans="1:66">
      <c r="A39" s="48" t="s">
        <v>162</v>
      </c>
      <c r="B39" s="48" t="s">
        <v>178</v>
      </c>
      <c r="C39" s="46" t="s">
        <v>196</v>
      </c>
      <c r="D39" s="49" t="s">
        <v>103</v>
      </c>
      <c r="E39" s="49"/>
      <c r="F39" s="75">
        <f t="shared" si="18"/>
        <v>253534.52999999997</v>
      </c>
      <c r="G39" s="75">
        <f t="shared" si="18"/>
        <v>239702.72999999998</v>
      </c>
      <c r="H39" s="75">
        <f t="shared" si="18"/>
        <v>178586.08</v>
      </c>
      <c r="I39" s="75">
        <f t="shared" si="18"/>
        <v>60811.53</v>
      </c>
      <c r="J39" s="67">
        <f t="shared" si="17"/>
        <v>-0.25496851871482645</v>
      </c>
      <c r="K39" s="126">
        <f t="shared" ref="K39:K70" si="20">IF(E39="Out",0,COUNTIFS($B$7:$B$144,B39,$J$7:$J$144,"&lt;"&amp;J39)+1)</f>
        <v>17</v>
      </c>
      <c r="M39" s="75">
        <f t="shared" si="19"/>
        <v>49643.39</v>
      </c>
      <c r="N39" s="75">
        <f t="shared" si="19"/>
        <v>60811.53</v>
      </c>
      <c r="O39" s="67">
        <f t="shared" si="13"/>
        <v>0.22496731186165972</v>
      </c>
      <c r="P39" s="43">
        <f t="shared" si="15"/>
        <v>17</v>
      </c>
      <c r="S39" s="89">
        <v>0</v>
      </c>
      <c r="T39" s="89">
        <v>0</v>
      </c>
      <c r="U39" s="89">
        <v>68896.259999999995</v>
      </c>
      <c r="V39" s="89">
        <v>0</v>
      </c>
      <c r="W39" s="89">
        <v>0</v>
      </c>
      <c r="X39" s="89">
        <v>48372.04</v>
      </c>
      <c r="Y39" s="89">
        <v>0</v>
      </c>
      <c r="Z39" s="89">
        <v>0</v>
      </c>
      <c r="AA39" s="89">
        <v>57469.86</v>
      </c>
      <c r="AB39" s="89">
        <v>0</v>
      </c>
      <c r="AC39" s="89">
        <v>0</v>
      </c>
      <c r="AD39" s="89">
        <v>78796.37</v>
      </c>
      <c r="AE39" s="89">
        <v>0</v>
      </c>
      <c r="AF39" s="89">
        <v>0</v>
      </c>
      <c r="AG39" s="89">
        <v>53646.7</v>
      </c>
      <c r="AH39" s="89">
        <v>0</v>
      </c>
      <c r="AI39" s="89">
        <v>0</v>
      </c>
      <c r="AJ39" s="89">
        <v>59710</v>
      </c>
      <c r="AK39" s="89">
        <v>0</v>
      </c>
      <c r="AL39" s="89">
        <v>0</v>
      </c>
      <c r="AM39" s="89">
        <v>58761.599999999999</v>
      </c>
      <c r="AN39" s="89">
        <v>0</v>
      </c>
      <c r="AO39" s="89">
        <v>0</v>
      </c>
      <c r="AP39" s="89">
        <v>67584.429999999993</v>
      </c>
      <c r="AQ39" s="89">
        <v>0</v>
      </c>
      <c r="AR39" s="89">
        <v>0</v>
      </c>
      <c r="AS39" s="89">
        <v>49643.39</v>
      </c>
      <c r="AT39" s="89">
        <v>0</v>
      </c>
      <c r="AU39" s="89">
        <v>0</v>
      </c>
      <c r="AV39" s="89">
        <v>21252.26</v>
      </c>
      <c r="AW39" s="89">
        <v>0</v>
      </c>
      <c r="AX39" s="89">
        <v>0</v>
      </c>
      <c r="AY39" s="89">
        <v>47862.18</v>
      </c>
      <c r="AZ39" s="89">
        <v>0</v>
      </c>
      <c r="BA39" s="89">
        <v>0</v>
      </c>
      <c r="BB39" s="89">
        <v>59828.25</v>
      </c>
      <c r="BC39" s="89">
        <v>0</v>
      </c>
      <c r="BD39" s="89">
        <v>0</v>
      </c>
      <c r="BE39" s="89">
        <v>60811.53</v>
      </c>
      <c r="BF39" s="89">
        <v>0</v>
      </c>
      <c r="BG39" s="89">
        <v>0</v>
      </c>
      <c r="BH39" s="89">
        <v>0</v>
      </c>
      <c r="BI39" s="89">
        <v>0</v>
      </c>
      <c r="BJ39" s="89">
        <v>0</v>
      </c>
      <c r="BK39" s="89">
        <v>0</v>
      </c>
      <c r="BL39" s="89">
        <v>0</v>
      </c>
      <c r="BM39" s="89">
        <v>0</v>
      </c>
      <c r="BN39" s="89">
        <v>0</v>
      </c>
    </row>
    <row r="40" spans="1:66">
      <c r="A40" s="48" t="s">
        <v>162</v>
      </c>
      <c r="B40" s="48" t="s">
        <v>178</v>
      </c>
      <c r="C40" s="46" t="s">
        <v>202</v>
      </c>
      <c r="D40" s="49" t="s">
        <v>104</v>
      </c>
      <c r="E40" s="49"/>
      <c r="F40" s="75">
        <f t="shared" si="18"/>
        <v>399927.36</v>
      </c>
      <c r="G40" s="75">
        <f t="shared" si="18"/>
        <v>327294.09000000003</v>
      </c>
      <c r="H40" s="75">
        <f t="shared" si="18"/>
        <v>118508.81</v>
      </c>
      <c r="I40" s="75">
        <f t="shared" si="18"/>
        <v>0</v>
      </c>
      <c r="J40" s="67">
        <f t="shared" si="17"/>
        <v>-0.63791338242618434</v>
      </c>
      <c r="K40" s="126">
        <f t="shared" si="20"/>
        <v>4</v>
      </c>
      <c r="M40" s="75">
        <f t="shared" si="19"/>
        <v>84435.010000000009</v>
      </c>
      <c r="N40" s="75">
        <f t="shared" si="19"/>
        <v>0</v>
      </c>
      <c r="O40" s="67">
        <f t="shared" si="13"/>
        <v>99</v>
      </c>
      <c r="P40" s="43">
        <f t="shared" si="15"/>
        <v>0</v>
      </c>
      <c r="S40" s="89">
        <v>24466.66</v>
      </c>
      <c r="T40" s="89">
        <v>28548.83</v>
      </c>
      <c r="U40" s="89">
        <v>36845.879999999997</v>
      </c>
      <c r="V40" s="89">
        <v>24518.959999999999</v>
      </c>
      <c r="W40" s="89">
        <v>26430.34</v>
      </c>
      <c r="X40" s="89">
        <v>36314.03</v>
      </c>
      <c r="Y40" s="89">
        <v>37553.760000000002</v>
      </c>
      <c r="Z40" s="89">
        <v>32333.72</v>
      </c>
      <c r="AA40" s="89">
        <v>42733.24</v>
      </c>
      <c r="AB40" s="89">
        <v>35663.5</v>
      </c>
      <c r="AC40" s="89">
        <v>28031</v>
      </c>
      <c r="AD40" s="89">
        <v>46487.44</v>
      </c>
      <c r="AE40" s="89">
        <v>16416.41</v>
      </c>
      <c r="AF40" s="89">
        <v>8038.71</v>
      </c>
      <c r="AG40" s="89">
        <v>4345.75</v>
      </c>
      <c r="AH40" s="89">
        <v>5690</v>
      </c>
      <c r="AI40" s="89">
        <v>23687.61</v>
      </c>
      <c r="AJ40" s="89">
        <v>40068.42</v>
      </c>
      <c r="AK40" s="89">
        <v>31761.45</v>
      </c>
      <c r="AL40" s="89">
        <v>34364.959999999999</v>
      </c>
      <c r="AM40" s="89">
        <v>42301.98</v>
      </c>
      <c r="AN40" s="89">
        <v>39807.730000000003</v>
      </c>
      <c r="AO40" s="89">
        <v>35769.629999999997</v>
      </c>
      <c r="AP40" s="89">
        <v>45041.440000000002</v>
      </c>
      <c r="AQ40" s="89">
        <v>32408.7</v>
      </c>
      <c r="AR40" s="89">
        <v>33327.410000000003</v>
      </c>
      <c r="AS40" s="89">
        <v>18698.900000000001</v>
      </c>
      <c r="AT40" s="89">
        <v>0</v>
      </c>
      <c r="AU40" s="89">
        <v>0</v>
      </c>
      <c r="AV40" s="89">
        <v>15560.93</v>
      </c>
      <c r="AW40" s="89">
        <v>18512.87</v>
      </c>
      <c r="AX40" s="89">
        <v>0</v>
      </c>
      <c r="AY40" s="89">
        <v>0</v>
      </c>
      <c r="AZ40" s="89">
        <v>0</v>
      </c>
      <c r="BA40" s="89">
        <v>0</v>
      </c>
      <c r="BB40" s="89">
        <v>0</v>
      </c>
      <c r="BC40" s="89">
        <v>0</v>
      </c>
      <c r="BD40" s="89">
        <v>0</v>
      </c>
      <c r="BE40" s="89">
        <v>0</v>
      </c>
      <c r="BF40" s="89">
        <v>0</v>
      </c>
      <c r="BG40" s="89">
        <v>0</v>
      </c>
      <c r="BH40" s="89">
        <v>0</v>
      </c>
      <c r="BI40" s="89">
        <v>0</v>
      </c>
      <c r="BJ40" s="89">
        <v>0</v>
      </c>
      <c r="BK40" s="89">
        <v>0</v>
      </c>
      <c r="BL40" s="89">
        <v>0</v>
      </c>
      <c r="BM40" s="89">
        <v>0</v>
      </c>
      <c r="BN40" s="89">
        <v>0</v>
      </c>
    </row>
    <row r="41" spans="1:66">
      <c r="A41" s="48" t="s">
        <v>162</v>
      </c>
      <c r="B41" s="48" t="s">
        <v>178</v>
      </c>
      <c r="C41" s="46" t="s">
        <v>197</v>
      </c>
      <c r="D41" s="154" t="s">
        <v>105</v>
      </c>
      <c r="E41" s="49" t="s">
        <v>782</v>
      </c>
      <c r="F41" s="75">
        <f t="shared" si="18"/>
        <v>444544.88</v>
      </c>
      <c r="G41" s="75">
        <f t="shared" si="18"/>
        <v>237325.80000000005</v>
      </c>
      <c r="H41" s="75">
        <f t="shared" si="18"/>
        <v>0</v>
      </c>
      <c r="I41" s="75">
        <f t="shared" si="18"/>
        <v>0</v>
      </c>
      <c r="J41" s="67">
        <f t="shared" si="17"/>
        <v>99</v>
      </c>
      <c r="K41" s="126">
        <f t="shared" si="20"/>
        <v>0</v>
      </c>
      <c r="M41" s="75">
        <f t="shared" si="19"/>
        <v>0</v>
      </c>
      <c r="N41" s="75">
        <f t="shared" si="19"/>
        <v>0</v>
      </c>
      <c r="O41" s="67">
        <f t="shared" si="13"/>
        <v>99</v>
      </c>
      <c r="P41" s="43">
        <f t="shared" si="15"/>
        <v>0</v>
      </c>
      <c r="S41" s="89">
        <v>23179.56</v>
      </c>
      <c r="T41" s="89">
        <v>26317.69</v>
      </c>
      <c r="U41" s="89">
        <v>33615.120000000003</v>
      </c>
      <c r="V41" s="89">
        <v>37925.129999999997</v>
      </c>
      <c r="W41" s="89">
        <v>33956.769999999997</v>
      </c>
      <c r="X41" s="89">
        <v>52801.9</v>
      </c>
      <c r="Y41" s="89">
        <v>73308.850000000006</v>
      </c>
      <c r="Z41" s="89">
        <v>60567.63</v>
      </c>
      <c r="AA41" s="89">
        <v>32650.43</v>
      </c>
      <c r="AB41" s="89">
        <v>22934.75</v>
      </c>
      <c r="AC41" s="89">
        <v>20654.07</v>
      </c>
      <c r="AD41" s="89">
        <v>26632.98</v>
      </c>
      <c r="AE41" s="89">
        <v>16122.53</v>
      </c>
      <c r="AF41" s="89">
        <v>11557.53</v>
      </c>
      <c r="AG41" s="89">
        <v>25541.200000000001</v>
      </c>
      <c r="AH41" s="89">
        <v>21079.25</v>
      </c>
      <c r="AI41" s="89">
        <v>16465.689999999999</v>
      </c>
      <c r="AJ41" s="89">
        <v>24144.84</v>
      </c>
      <c r="AK41" s="89">
        <v>41247.35</v>
      </c>
      <c r="AL41" s="89">
        <v>34708.33</v>
      </c>
      <c r="AM41" s="89">
        <v>46459.08</v>
      </c>
      <c r="AN41" s="89">
        <v>0</v>
      </c>
      <c r="AO41" s="89">
        <v>0</v>
      </c>
      <c r="AP41" s="89">
        <v>0</v>
      </c>
      <c r="AQ41" s="89">
        <v>0</v>
      </c>
      <c r="AR41" s="89">
        <v>0</v>
      </c>
      <c r="AS41" s="89">
        <v>0</v>
      </c>
      <c r="AT41" s="89">
        <v>0</v>
      </c>
      <c r="AU41" s="89">
        <v>0</v>
      </c>
      <c r="AV41" s="89">
        <v>0</v>
      </c>
      <c r="AW41" s="89">
        <v>0</v>
      </c>
      <c r="AX41" s="89">
        <v>0</v>
      </c>
      <c r="AY41" s="89">
        <v>0</v>
      </c>
      <c r="AZ41" s="89">
        <v>0</v>
      </c>
      <c r="BA41" s="89">
        <v>0</v>
      </c>
      <c r="BB41" s="89">
        <v>0</v>
      </c>
      <c r="BC41" s="89">
        <v>0</v>
      </c>
      <c r="BD41" s="89">
        <v>0</v>
      </c>
      <c r="BE41" s="89">
        <v>0</v>
      </c>
      <c r="BF41" s="89">
        <v>0</v>
      </c>
      <c r="BG41" s="89">
        <v>0</v>
      </c>
      <c r="BH41" s="89">
        <v>0</v>
      </c>
      <c r="BI41" s="89">
        <v>0</v>
      </c>
      <c r="BJ41" s="89">
        <v>0</v>
      </c>
      <c r="BK41" s="89">
        <v>0</v>
      </c>
      <c r="BL41" s="89">
        <v>0</v>
      </c>
      <c r="BM41" s="89">
        <v>0</v>
      </c>
      <c r="BN41" s="89">
        <v>0</v>
      </c>
    </row>
    <row r="42" spans="1:66">
      <c r="A42" s="48" t="s">
        <v>162</v>
      </c>
      <c r="B42" s="48" t="s">
        <v>178</v>
      </c>
      <c r="C42" s="46" t="s">
        <v>197</v>
      </c>
      <c r="D42" s="49" t="s">
        <v>106</v>
      </c>
      <c r="E42" s="49"/>
      <c r="F42" s="75">
        <f t="shared" si="18"/>
        <v>415613.14999999997</v>
      </c>
      <c r="G42" s="75">
        <f t="shared" si="18"/>
        <v>380717.24</v>
      </c>
      <c r="H42" s="75">
        <f t="shared" si="18"/>
        <v>216353.02000000002</v>
      </c>
      <c r="I42" s="75">
        <f t="shared" si="18"/>
        <v>73599.95</v>
      </c>
      <c r="J42" s="67">
        <f t="shared" ref="J42:J74" si="21">IFERROR(IF(OR(H42=0,E42="Out"),99,(H42-G42)/G42),0)</f>
        <v>-0.43172255608913318</v>
      </c>
      <c r="K42" s="126">
        <f t="shared" si="20"/>
        <v>10</v>
      </c>
      <c r="M42" s="75">
        <f t="shared" si="19"/>
        <v>53358.95</v>
      </c>
      <c r="N42" s="75">
        <f t="shared" si="19"/>
        <v>73599.95</v>
      </c>
      <c r="O42" s="67">
        <f t="shared" si="13"/>
        <v>0.37933654991336974</v>
      </c>
      <c r="P42" s="43">
        <f t="shared" si="15"/>
        <v>20</v>
      </c>
      <c r="S42" s="89">
        <v>23179.56</v>
      </c>
      <c r="T42" s="89">
        <v>23483.119999999999</v>
      </c>
      <c r="U42" s="89">
        <v>38181.54</v>
      </c>
      <c r="V42" s="89">
        <v>35505.08</v>
      </c>
      <c r="W42" s="89">
        <v>33040.44</v>
      </c>
      <c r="X42" s="89">
        <v>39953.24</v>
      </c>
      <c r="Y42" s="89">
        <v>43403.69</v>
      </c>
      <c r="Z42" s="89">
        <v>41232.480000000003</v>
      </c>
      <c r="AA42" s="89">
        <v>35782.44</v>
      </c>
      <c r="AB42" s="89">
        <v>30147.18</v>
      </c>
      <c r="AC42" s="89">
        <v>27080.98</v>
      </c>
      <c r="AD42" s="89">
        <v>44623.4</v>
      </c>
      <c r="AE42" s="89">
        <v>19498.439999999999</v>
      </c>
      <c r="AF42" s="89">
        <v>21435.11</v>
      </c>
      <c r="AG42" s="89">
        <v>33245.440000000002</v>
      </c>
      <c r="AH42" s="89">
        <v>33682.67</v>
      </c>
      <c r="AI42" s="89">
        <v>29420.38</v>
      </c>
      <c r="AJ42" s="89">
        <v>35474.01</v>
      </c>
      <c r="AK42" s="89">
        <v>43293.39</v>
      </c>
      <c r="AL42" s="89">
        <v>41793.86</v>
      </c>
      <c r="AM42" s="89">
        <v>27062.959999999999</v>
      </c>
      <c r="AN42" s="89">
        <v>30175.37</v>
      </c>
      <c r="AO42" s="89">
        <v>28723.22</v>
      </c>
      <c r="AP42" s="89">
        <v>36912.39</v>
      </c>
      <c r="AQ42" s="89">
        <v>20266.39</v>
      </c>
      <c r="AR42" s="89">
        <v>21856.87</v>
      </c>
      <c r="AS42" s="89">
        <v>11235.69</v>
      </c>
      <c r="AT42" s="89">
        <v>96.8</v>
      </c>
      <c r="AU42" s="89">
        <v>5791.55</v>
      </c>
      <c r="AV42" s="89">
        <v>25665.17</v>
      </c>
      <c r="AW42" s="89">
        <v>34888.400000000001</v>
      </c>
      <c r="AX42" s="89">
        <v>26646.73</v>
      </c>
      <c r="AY42" s="89">
        <v>17384.16</v>
      </c>
      <c r="AZ42" s="89">
        <v>15574.84</v>
      </c>
      <c r="BA42" s="89">
        <v>13043.5</v>
      </c>
      <c r="BB42" s="89">
        <v>23902.92</v>
      </c>
      <c r="BC42" s="89">
        <v>13034.43</v>
      </c>
      <c r="BD42" s="89">
        <v>17956.63</v>
      </c>
      <c r="BE42" s="89">
        <v>42608.89</v>
      </c>
      <c r="BF42" s="89">
        <v>0</v>
      </c>
      <c r="BG42" s="89">
        <v>0</v>
      </c>
      <c r="BH42" s="89">
        <v>0</v>
      </c>
      <c r="BI42" s="89">
        <v>0</v>
      </c>
      <c r="BJ42" s="89">
        <v>0</v>
      </c>
      <c r="BK42" s="89">
        <v>0</v>
      </c>
      <c r="BL42" s="89">
        <v>0</v>
      </c>
      <c r="BM42" s="89">
        <v>0</v>
      </c>
      <c r="BN42" s="89">
        <v>0</v>
      </c>
    </row>
    <row r="43" spans="1:66">
      <c r="A43" s="48" t="s">
        <v>162</v>
      </c>
      <c r="B43" s="48" t="s">
        <v>178</v>
      </c>
      <c r="C43" s="46" t="s">
        <v>186</v>
      </c>
      <c r="D43" s="49" t="s">
        <v>107</v>
      </c>
      <c r="E43" s="49"/>
      <c r="F43" s="75">
        <f t="shared" si="18"/>
        <v>1381456.1800000002</v>
      </c>
      <c r="G43" s="75">
        <f t="shared" si="18"/>
        <v>1344476.3800000001</v>
      </c>
      <c r="H43" s="75">
        <f t="shared" si="18"/>
        <v>1211821.3499999999</v>
      </c>
      <c r="I43" s="75">
        <f t="shared" si="18"/>
        <v>472006.43000000005</v>
      </c>
      <c r="J43" s="67">
        <f t="shared" si="21"/>
        <v>-9.8666686877757009E-2</v>
      </c>
      <c r="K43" s="126">
        <f t="shared" si="20"/>
        <v>18</v>
      </c>
      <c r="M43" s="75">
        <f t="shared" si="19"/>
        <v>284018.03000000003</v>
      </c>
      <c r="N43" s="75">
        <f t="shared" si="19"/>
        <v>316287.30000000005</v>
      </c>
      <c r="O43" s="67">
        <f t="shared" si="13"/>
        <v>0.11361697706304073</v>
      </c>
      <c r="P43" s="43">
        <f t="shared" si="15"/>
        <v>16</v>
      </c>
      <c r="S43" s="89">
        <v>98518.51</v>
      </c>
      <c r="T43" s="89">
        <v>97078.080000000002</v>
      </c>
      <c r="U43" s="89">
        <v>108199.08</v>
      </c>
      <c r="V43" s="89">
        <v>106514.93</v>
      </c>
      <c r="W43" s="89">
        <v>105145.11</v>
      </c>
      <c r="X43" s="89">
        <v>125037.5</v>
      </c>
      <c r="Y43" s="89">
        <v>150915.16</v>
      </c>
      <c r="Z43" s="89">
        <v>146182.15</v>
      </c>
      <c r="AA43" s="89">
        <v>118368.83</v>
      </c>
      <c r="AB43" s="89">
        <v>99949.48</v>
      </c>
      <c r="AC43" s="89">
        <v>107285.33</v>
      </c>
      <c r="AD43" s="89">
        <v>118262.02</v>
      </c>
      <c r="AE43" s="89">
        <v>100719.56</v>
      </c>
      <c r="AF43" s="89">
        <v>89391</v>
      </c>
      <c r="AG43" s="89">
        <v>119849.78</v>
      </c>
      <c r="AH43" s="89">
        <v>114063.79</v>
      </c>
      <c r="AI43" s="89">
        <v>112332.33</v>
      </c>
      <c r="AJ43" s="89">
        <v>118614.05</v>
      </c>
      <c r="AK43" s="89">
        <v>145755.04</v>
      </c>
      <c r="AL43" s="89">
        <v>147300.51</v>
      </c>
      <c r="AM43" s="89">
        <v>96022.15</v>
      </c>
      <c r="AN43" s="89">
        <v>101000.13</v>
      </c>
      <c r="AO43" s="89">
        <v>91606.11</v>
      </c>
      <c r="AP43" s="89">
        <v>107821.93</v>
      </c>
      <c r="AQ43" s="89">
        <v>108949.64</v>
      </c>
      <c r="AR43" s="89">
        <v>111492.55</v>
      </c>
      <c r="AS43" s="89">
        <v>63575.839999999997</v>
      </c>
      <c r="AT43" s="89">
        <v>48709.29</v>
      </c>
      <c r="AU43" s="89">
        <v>74493.850000000006</v>
      </c>
      <c r="AV43" s="89">
        <v>115111.97</v>
      </c>
      <c r="AW43" s="89">
        <v>114595.68</v>
      </c>
      <c r="AX43" s="89">
        <v>134258.44</v>
      </c>
      <c r="AY43" s="89">
        <v>129533.36</v>
      </c>
      <c r="AZ43" s="89">
        <v>129325.45</v>
      </c>
      <c r="BA43" s="89">
        <v>93293.87</v>
      </c>
      <c r="BB43" s="89">
        <v>88481.41</v>
      </c>
      <c r="BC43" s="89">
        <v>66154.899999999994</v>
      </c>
      <c r="BD43" s="89">
        <v>118912.17</v>
      </c>
      <c r="BE43" s="89">
        <v>131220.23000000001</v>
      </c>
      <c r="BF43" s="89">
        <v>155719.13</v>
      </c>
      <c r="BG43" s="89">
        <v>0</v>
      </c>
      <c r="BH43" s="89">
        <v>0</v>
      </c>
      <c r="BI43" s="89">
        <v>0</v>
      </c>
      <c r="BJ43" s="89">
        <v>0</v>
      </c>
      <c r="BK43" s="89">
        <v>0</v>
      </c>
      <c r="BL43" s="89">
        <v>0</v>
      </c>
      <c r="BM43" s="89">
        <v>0</v>
      </c>
      <c r="BN43" s="89">
        <v>0</v>
      </c>
    </row>
    <row r="44" spans="1:66">
      <c r="A44" s="48" t="s">
        <v>162</v>
      </c>
      <c r="B44" s="48" t="s">
        <v>178</v>
      </c>
      <c r="C44" s="46" t="s">
        <v>189</v>
      </c>
      <c r="D44" s="49" t="s">
        <v>108</v>
      </c>
      <c r="E44" s="49"/>
      <c r="F44" s="75">
        <f t="shared" si="18"/>
        <v>390715</v>
      </c>
      <c r="G44" s="75">
        <f t="shared" si="18"/>
        <v>498883</v>
      </c>
      <c r="H44" s="75">
        <f t="shared" si="18"/>
        <v>224443.93</v>
      </c>
      <c r="I44" s="75">
        <f t="shared" si="18"/>
        <v>67532.17</v>
      </c>
      <c r="J44" s="67">
        <f t="shared" si="21"/>
        <v>-0.55010707921496627</v>
      </c>
      <c r="K44" s="126">
        <f t="shared" si="20"/>
        <v>6</v>
      </c>
      <c r="M44" s="75">
        <f t="shared" si="19"/>
        <v>105143</v>
      </c>
      <c r="N44" s="75">
        <f t="shared" si="19"/>
        <v>67532.17</v>
      </c>
      <c r="O44" s="67">
        <f t="shared" si="13"/>
        <v>-0.3577112123488963</v>
      </c>
      <c r="P44" s="43">
        <f t="shared" si="15"/>
        <v>3</v>
      </c>
      <c r="S44" s="89">
        <v>31150</v>
      </c>
      <c r="T44" s="89">
        <v>28500</v>
      </c>
      <c r="U44" s="89">
        <v>29750</v>
      </c>
      <c r="V44" s="89">
        <v>31500</v>
      </c>
      <c r="W44" s="89">
        <v>28600</v>
      </c>
      <c r="X44" s="89">
        <v>31150</v>
      </c>
      <c r="Y44" s="89">
        <v>32450</v>
      </c>
      <c r="Z44" s="89">
        <v>35750</v>
      </c>
      <c r="AA44" s="89">
        <v>33715</v>
      </c>
      <c r="AB44" s="89">
        <v>32400</v>
      </c>
      <c r="AC44" s="89">
        <v>36250</v>
      </c>
      <c r="AD44" s="89">
        <v>39500</v>
      </c>
      <c r="AE44" s="89">
        <v>37700</v>
      </c>
      <c r="AF44" s="89">
        <v>35900</v>
      </c>
      <c r="AG44" s="89">
        <v>47143</v>
      </c>
      <c r="AH44" s="89">
        <v>40300</v>
      </c>
      <c r="AI44" s="89">
        <v>44419</v>
      </c>
      <c r="AJ44" s="89">
        <v>42831</v>
      </c>
      <c r="AK44" s="89">
        <v>41032</v>
      </c>
      <c r="AL44" s="89">
        <v>48723</v>
      </c>
      <c r="AM44" s="89">
        <v>37888</v>
      </c>
      <c r="AN44" s="89">
        <v>40229</v>
      </c>
      <c r="AO44" s="89">
        <v>40475</v>
      </c>
      <c r="AP44" s="89">
        <v>42243</v>
      </c>
      <c r="AQ44" s="89">
        <v>43702</v>
      </c>
      <c r="AR44" s="89">
        <v>38287</v>
      </c>
      <c r="AS44" s="89">
        <v>23154</v>
      </c>
      <c r="AT44" s="89">
        <v>0</v>
      </c>
      <c r="AU44" s="89">
        <v>0</v>
      </c>
      <c r="AV44" s="89">
        <v>44.46</v>
      </c>
      <c r="AW44" s="89">
        <v>17.47</v>
      </c>
      <c r="AX44" s="89">
        <v>1855</v>
      </c>
      <c r="AY44" s="89">
        <v>36086</v>
      </c>
      <c r="AZ44" s="89">
        <v>33293</v>
      </c>
      <c r="BA44" s="89">
        <v>40475</v>
      </c>
      <c r="BB44" s="89">
        <v>7530</v>
      </c>
      <c r="BC44" s="89">
        <v>8837</v>
      </c>
      <c r="BD44" s="89">
        <v>29704</v>
      </c>
      <c r="BE44" s="89">
        <v>28991.17</v>
      </c>
      <c r="BF44" s="89">
        <v>0</v>
      </c>
      <c r="BG44" s="89">
        <v>0</v>
      </c>
      <c r="BH44" s="89">
        <v>0</v>
      </c>
      <c r="BI44" s="89">
        <v>0</v>
      </c>
      <c r="BJ44" s="89">
        <v>0</v>
      </c>
      <c r="BK44" s="89">
        <v>0</v>
      </c>
      <c r="BL44" s="89">
        <v>0</v>
      </c>
      <c r="BM44" s="89">
        <v>0</v>
      </c>
      <c r="BN44" s="89">
        <v>0</v>
      </c>
    </row>
    <row r="45" spans="1:66">
      <c r="A45" s="48" t="s">
        <v>162</v>
      </c>
      <c r="B45" s="48" t="s">
        <v>178</v>
      </c>
      <c r="C45" s="46" t="s">
        <v>189</v>
      </c>
      <c r="D45" s="49" t="s">
        <v>109</v>
      </c>
      <c r="E45" s="49"/>
      <c r="F45" s="75">
        <f t="shared" si="18"/>
        <v>1214198.46</v>
      </c>
      <c r="G45" s="75">
        <f t="shared" si="18"/>
        <v>1286451.3999999999</v>
      </c>
      <c r="H45" s="75">
        <f t="shared" si="18"/>
        <v>284158.76</v>
      </c>
      <c r="I45" s="75">
        <f t="shared" si="18"/>
        <v>0</v>
      </c>
      <c r="J45" s="67">
        <f t="shared" si="21"/>
        <v>-0.77911426735592182</v>
      </c>
      <c r="K45" s="126">
        <f t="shared" si="20"/>
        <v>2</v>
      </c>
      <c r="M45" s="75">
        <f t="shared" si="19"/>
        <v>284158.76</v>
      </c>
      <c r="N45" s="75">
        <f t="shared" si="19"/>
        <v>0</v>
      </c>
      <c r="O45" s="67">
        <f t="shared" si="13"/>
        <v>99</v>
      </c>
      <c r="P45" s="43">
        <f t="shared" si="15"/>
        <v>0</v>
      </c>
      <c r="S45" s="89">
        <v>86577.81</v>
      </c>
      <c r="T45" s="89">
        <v>88252.97</v>
      </c>
      <c r="U45" s="89">
        <v>98808.02</v>
      </c>
      <c r="V45" s="89">
        <v>97361.02</v>
      </c>
      <c r="W45" s="89">
        <v>100866.19</v>
      </c>
      <c r="X45" s="89">
        <v>107380.73</v>
      </c>
      <c r="Y45" s="89">
        <v>105766.76</v>
      </c>
      <c r="Z45" s="89">
        <v>112374.28</v>
      </c>
      <c r="AA45" s="89">
        <v>104010.83</v>
      </c>
      <c r="AB45" s="89">
        <v>102701.61</v>
      </c>
      <c r="AC45" s="89">
        <v>105196.58</v>
      </c>
      <c r="AD45" s="89">
        <v>104901.66</v>
      </c>
      <c r="AE45" s="89">
        <v>107008.33</v>
      </c>
      <c r="AF45" s="89">
        <v>97521.56</v>
      </c>
      <c r="AG45" s="89">
        <v>108655.17</v>
      </c>
      <c r="AH45" s="89">
        <v>104595.26</v>
      </c>
      <c r="AI45" s="89">
        <v>113190.94</v>
      </c>
      <c r="AJ45" s="89">
        <v>104775.38</v>
      </c>
      <c r="AK45" s="89">
        <v>111251.82</v>
      </c>
      <c r="AL45" s="89">
        <v>110832.38</v>
      </c>
      <c r="AM45" s="89">
        <v>105858.25</v>
      </c>
      <c r="AN45" s="89">
        <v>110019.87</v>
      </c>
      <c r="AO45" s="89">
        <v>104239.5</v>
      </c>
      <c r="AP45" s="89">
        <v>108502.94</v>
      </c>
      <c r="AQ45" s="89">
        <v>111521.53</v>
      </c>
      <c r="AR45" s="89">
        <v>104378.93</v>
      </c>
      <c r="AS45" s="89">
        <v>68258.3</v>
      </c>
      <c r="AT45" s="89">
        <v>0</v>
      </c>
      <c r="AU45" s="89">
        <v>0</v>
      </c>
      <c r="AV45" s="89">
        <v>0</v>
      </c>
      <c r="AW45" s="89">
        <v>0</v>
      </c>
      <c r="AX45" s="89">
        <v>0</v>
      </c>
      <c r="AY45" s="89">
        <v>0</v>
      </c>
      <c r="AZ45" s="89">
        <v>0</v>
      </c>
      <c r="BA45" s="89">
        <v>0</v>
      </c>
      <c r="BB45" s="89">
        <v>0</v>
      </c>
      <c r="BC45" s="89">
        <v>0</v>
      </c>
      <c r="BD45" s="89">
        <v>0</v>
      </c>
      <c r="BE45" s="89">
        <v>0</v>
      </c>
      <c r="BF45" s="89">
        <v>0</v>
      </c>
      <c r="BG45" s="89">
        <v>0</v>
      </c>
      <c r="BH45" s="89">
        <v>0</v>
      </c>
      <c r="BI45" s="89">
        <v>0</v>
      </c>
      <c r="BJ45" s="89">
        <v>0</v>
      </c>
      <c r="BK45" s="89">
        <v>0</v>
      </c>
      <c r="BL45" s="89">
        <v>0</v>
      </c>
      <c r="BM45" s="89">
        <v>0</v>
      </c>
      <c r="BN45" s="89">
        <v>0</v>
      </c>
    </row>
    <row r="46" spans="1:66">
      <c r="A46" s="48" t="s">
        <v>162</v>
      </c>
      <c r="B46" s="48" t="s">
        <v>178</v>
      </c>
      <c r="C46" s="46" t="s">
        <v>191</v>
      </c>
      <c r="D46" s="49" t="s">
        <v>110</v>
      </c>
      <c r="E46" s="49"/>
      <c r="F46" s="75">
        <f t="shared" si="18"/>
        <v>1038746</v>
      </c>
      <c r="G46" s="75">
        <f t="shared" si="18"/>
        <v>959878</v>
      </c>
      <c r="H46" s="75">
        <f t="shared" si="18"/>
        <v>652388</v>
      </c>
      <c r="I46" s="75">
        <f t="shared" si="18"/>
        <v>171796</v>
      </c>
      <c r="J46" s="67">
        <f t="shared" si="21"/>
        <v>-0.32034279356334866</v>
      </c>
      <c r="K46" s="126">
        <f t="shared" si="20"/>
        <v>15</v>
      </c>
      <c r="M46" s="75">
        <f t="shared" si="19"/>
        <v>180080</v>
      </c>
      <c r="N46" s="75">
        <f t="shared" si="19"/>
        <v>171796</v>
      </c>
      <c r="O46" s="67">
        <f t="shared" si="13"/>
        <v>-4.6001776988005331E-2</v>
      </c>
      <c r="P46" s="43">
        <f t="shared" si="15"/>
        <v>8</v>
      </c>
      <c r="S46" s="89">
        <v>69435</v>
      </c>
      <c r="T46" s="89">
        <v>53556</v>
      </c>
      <c r="U46" s="89">
        <v>81493</v>
      </c>
      <c r="V46" s="89">
        <v>88355</v>
      </c>
      <c r="W46" s="89">
        <v>75462</v>
      </c>
      <c r="X46" s="89">
        <v>75296</v>
      </c>
      <c r="Y46" s="89">
        <v>124215</v>
      </c>
      <c r="Z46" s="89">
        <v>121465</v>
      </c>
      <c r="AA46" s="89">
        <v>100005</v>
      </c>
      <c r="AB46" s="89">
        <v>94490</v>
      </c>
      <c r="AC46" s="89">
        <v>78963</v>
      </c>
      <c r="AD46" s="89">
        <v>76011</v>
      </c>
      <c r="AE46" s="89">
        <v>69584</v>
      </c>
      <c r="AF46" s="89">
        <v>48467</v>
      </c>
      <c r="AG46" s="89">
        <v>74630</v>
      </c>
      <c r="AH46" s="89">
        <v>84348</v>
      </c>
      <c r="AI46" s="89">
        <v>74683</v>
      </c>
      <c r="AJ46" s="89">
        <v>72020</v>
      </c>
      <c r="AK46" s="89">
        <v>98507</v>
      </c>
      <c r="AL46" s="89">
        <v>113403</v>
      </c>
      <c r="AM46" s="89">
        <v>88700</v>
      </c>
      <c r="AN46" s="89">
        <v>101414</v>
      </c>
      <c r="AO46" s="89">
        <v>68138</v>
      </c>
      <c r="AP46" s="89">
        <v>65984</v>
      </c>
      <c r="AQ46" s="89">
        <v>62441</v>
      </c>
      <c r="AR46" s="89">
        <v>82759</v>
      </c>
      <c r="AS46" s="89">
        <v>34880</v>
      </c>
      <c r="AT46" s="89">
        <v>0</v>
      </c>
      <c r="AU46" s="89">
        <v>7597</v>
      </c>
      <c r="AV46" s="89">
        <v>52428</v>
      </c>
      <c r="AW46" s="89">
        <v>88597</v>
      </c>
      <c r="AX46" s="89">
        <v>104076</v>
      </c>
      <c r="AY46" s="89">
        <v>71914</v>
      </c>
      <c r="AZ46" s="89">
        <v>74405</v>
      </c>
      <c r="BA46" s="89">
        <v>49014</v>
      </c>
      <c r="BB46" s="89">
        <v>24277</v>
      </c>
      <c r="BC46" s="89">
        <v>56769</v>
      </c>
      <c r="BD46" s="89">
        <v>54718</v>
      </c>
      <c r="BE46" s="89">
        <v>60309</v>
      </c>
      <c r="BF46" s="89">
        <v>0</v>
      </c>
      <c r="BG46" s="89">
        <v>0</v>
      </c>
      <c r="BH46" s="89">
        <v>0</v>
      </c>
      <c r="BI46" s="89">
        <v>0</v>
      </c>
      <c r="BJ46" s="89">
        <v>0</v>
      </c>
      <c r="BK46" s="89">
        <v>0</v>
      </c>
      <c r="BL46" s="89">
        <v>0</v>
      </c>
      <c r="BM46" s="89">
        <v>0</v>
      </c>
      <c r="BN46" s="89">
        <v>0</v>
      </c>
    </row>
    <row r="47" spans="1:66">
      <c r="A47" s="48" t="s">
        <v>162</v>
      </c>
      <c r="B47" s="48" t="s">
        <v>178</v>
      </c>
      <c r="C47" s="46" t="s">
        <v>186</v>
      </c>
      <c r="D47" s="49" t="s">
        <v>111</v>
      </c>
      <c r="E47" s="49"/>
      <c r="F47" s="75">
        <f t="shared" ref="F47:I67" si="22">+SUMIF($S$4:$BN$4,F$5,$S47:$BN47)</f>
        <v>3920844.22</v>
      </c>
      <c r="G47" s="75">
        <f t="shared" si="22"/>
        <v>3781141.8899999992</v>
      </c>
      <c r="H47" s="75">
        <f t="shared" si="22"/>
        <v>2205977.42</v>
      </c>
      <c r="I47" s="75">
        <f t="shared" si="22"/>
        <v>649107.41</v>
      </c>
      <c r="J47" s="67">
        <f t="shared" si="21"/>
        <v>-0.41658433241181531</v>
      </c>
      <c r="K47" s="126">
        <f t="shared" si="20"/>
        <v>11</v>
      </c>
      <c r="M47" s="75">
        <f t="shared" si="19"/>
        <v>726807.98</v>
      </c>
      <c r="N47" s="75">
        <f t="shared" si="19"/>
        <v>649107.41</v>
      </c>
      <c r="O47" s="67">
        <f t="shared" si="13"/>
        <v>-0.10690660000733612</v>
      </c>
      <c r="P47" s="43">
        <f t="shared" si="15"/>
        <v>5</v>
      </c>
      <c r="S47" s="89">
        <v>257174.57</v>
      </c>
      <c r="T47" s="89">
        <v>269534.68</v>
      </c>
      <c r="U47" s="89">
        <v>340902.51</v>
      </c>
      <c r="V47" s="89">
        <v>248967.7</v>
      </c>
      <c r="W47" s="89">
        <v>306988.07</v>
      </c>
      <c r="X47" s="89">
        <v>342104.89</v>
      </c>
      <c r="Y47" s="89">
        <v>384300.24</v>
      </c>
      <c r="Z47" s="89">
        <v>400325.58</v>
      </c>
      <c r="AA47" s="89">
        <v>374005.5</v>
      </c>
      <c r="AB47" s="89">
        <v>270065.73</v>
      </c>
      <c r="AC47" s="89">
        <v>313235.18</v>
      </c>
      <c r="AD47" s="89">
        <v>413239.57</v>
      </c>
      <c r="AE47" s="89">
        <v>257818.89</v>
      </c>
      <c r="AF47" s="89">
        <v>223885.75</v>
      </c>
      <c r="AG47" s="89">
        <v>342481.4</v>
      </c>
      <c r="AH47" s="89">
        <v>303935.64</v>
      </c>
      <c r="AI47" s="89">
        <v>328258.7</v>
      </c>
      <c r="AJ47" s="89">
        <v>344538.6</v>
      </c>
      <c r="AK47" s="89">
        <v>359530.94</v>
      </c>
      <c r="AL47" s="89">
        <v>353272.82</v>
      </c>
      <c r="AM47" s="89">
        <v>351837.49</v>
      </c>
      <c r="AN47" s="89">
        <v>247026.78</v>
      </c>
      <c r="AO47" s="89">
        <v>247364.32</v>
      </c>
      <c r="AP47" s="89">
        <v>421190.56</v>
      </c>
      <c r="AQ47" s="89">
        <v>252792</v>
      </c>
      <c r="AR47" s="89">
        <v>297715.98</v>
      </c>
      <c r="AS47" s="89">
        <v>176300</v>
      </c>
      <c r="AT47" s="89">
        <v>0</v>
      </c>
      <c r="AU47" s="89">
        <v>0</v>
      </c>
      <c r="AV47" s="89">
        <v>157295.14000000001</v>
      </c>
      <c r="AW47" s="89">
        <v>250005</v>
      </c>
      <c r="AX47" s="89">
        <v>256994.76</v>
      </c>
      <c r="AY47" s="89">
        <v>297048</v>
      </c>
      <c r="AZ47" s="89">
        <v>242500.42</v>
      </c>
      <c r="BA47" s="89">
        <v>177892.83</v>
      </c>
      <c r="BB47" s="89">
        <v>97433.29</v>
      </c>
      <c r="BC47" s="89">
        <v>72525.66</v>
      </c>
      <c r="BD47" s="89">
        <v>253856.79</v>
      </c>
      <c r="BE47" s="89">
        <v>322724.96000000002</v>
      </c>
      <c r="BF47" s="89">
        <v>0</v>
      </c>
      <c r="BG47" s="89">
        <v>0</v>
      </c>
      <c r="BH47" s="89">
        <v>0</v>
      </c>
      <c r="BI47" s="89">
        <v>0</v>
      </c>
      <c r="BJ47" s="89">
        <v>0</v>
      </c>
      <c r="BK47" s="89">
        <v>0</v>
      </c>
      <c r="BL47" s="89">
        <v>0</v>
      </c>
      <c r="BM47" s="89">
        <v>0</v>
      </c>
      <c r="BN47" s="89">
        <v>0</v>
      </c>
    </row>
    <row r="48" spans="1:66">
      <c r="A48" s="48" t="s">
        <v>162</v>
      </c>
      <c r="B48" s="48" t="s">
        <v>178</v>
      </c>
      <c r="C48" s="46" t="s">
        <v>202</v>
      </c>
      <c r="D48" s="49" t="s">
        <v>112</v>
      </c>
      <c r="E48" s="49"/>
      <c r="F48" s="75">
        <f t="shared" si="22"/>
        <v>683356.52</v>
      </c>
      <c r="G48" s="75">
        <f t="shared" si="22"/>
        <v>597823.47</v>
      </c>
      <c r="H48" s="75">
        <f t="shared" si="22"/>
        <v>303505.73000000004</v>
      </c>
      <c r="I48" s="75">
        <f t="shared" si="22"/>
        <v>74154.94</v>
      </c>
      <c r="J48" s="67">
        <f t="shared" si="21"/>
        <v>-0.49231546563402728</v>
      </c>
      <c r="K48" s="126">
        <f t="shared" si="20"/>
        <v>7</v>
      </c>
      <c r="M48" s="75">
        <f t="shared" si="19"/>
        <v>101488.39</v>
      </c>
      <c r="N48" s="75">
        <f t="shared" si="19"/>
        <v>74154.94</v>
      </c>
      <c r="O48" s="67">
        <f t="shared" si="13"/>
        <v>-0.26932588052682671</v>
      </c>
      <c r="P48" s="43">
        <f t="shared" si="15"/>
        <v>4</v>
      </c>
      <c r="S48" s="89">
        <v>61825</v>
      </c>
      <c r="T48" s="89">
        <v>36322</v>
      </c>
      <c r="U48" s="89">
        <v>42461.279999999999</v>
      </c>
      <c r="V48" s="89">
        <v>56646.87</v>
      </c>
      <c r="W48" s="89">
        <v>53572.35</v>
      </c>
      <c r="X48" s="89">
        <v>55440.6</v>
      </c>
      <c r="Y48" s="89">
        <v>77338.789999999994</v>
      </c>
      <c r="Z48" s="89">
        <v>49011.11</v>
      </c>
      <c r="AA48" s="89">
        <v>39983.910000000003</v>
      </c>
      <c r="AB48" s="89">
        <v>51980.65</v>
      </c>
      <c r="AC48" s="89">
        <v>70510.149999999994</v>
      </c>
      <c r="AD48" s="89">
        <v>88263.81</v>
      </c>
      <c r="AE48" s="89">
        <v>48634.89</v>
      </c>
      <c r="AF48" s="89">
        <v>29015.17</v>
      </c>
      <c r="AG48" s="89">
        <v>59996.35</v>
      </c>
      <c r="AH48" s="89">
        <v>63054.63</v>
      </c>
      <c r="AI48" s="89">
        <v>48714.7</v>
      </c>
      <c r="AJ48" s="89">
        <v>39782.449999999997</v>
      </c>
      <c r="AK48" s="89">
        <v>63983.69</v>
      </c>
      <c r="AL48" s="89">
        <v>48640.76</v>
      </c>
      <c r="AM48" s="89">
        <v>42011.45</v>
      </c>
      <c r="AN48" s="89">
        <v>46221.279999999999</v>
      </c>
      <c r="AO48" s="89">
        <v>42773.599999999999</v>
      </c>
      <c r="AP48" s="89">
        <v>64994.5</v>
      </c>
      <c r="AQ48" s="89">
        <v>41732.089999999997</v>
      </c>
      <c r="AR48" s="89">
        <v>46025.3</v>
      </c>
      <c r="AS48" s="89">
        <v>13731</v>
      </c>
      <c r="AT48" s="89">
        <v>0</v>
      </c>
      <c r="AU48" s="89">
        <v>5125.55</v>
      </c>
      <c r="AV48" s="89">
        <v>27552.25</v>
      </c>
      <c r="AW48" s="89">
        <v>22257.14</v>
      </c>
      <c r="AX48" s="89">
        <v>25820.880000000001</v>
      </c>
      <c r="AY48" s="89">
        <v>42773.599999999999</v>
      </c>
      <c r="AZ48" s="89">
        <v>21806.67</v>
      </c>
      <c r="BA48" s="89">
        <v>21944.6</v>
      </c>
      <c r="BB48" s="89">
        <v>34736.65</v>
      </c>
      <c r="BC48" s="89">
        <v>23130.54</v>
      </c>
      <c r="BD48" s="89">
        <v>22448.75</v>
      </c>
      <c r="BE48" s="89">
        <v>28575.65</v>
      </c>
      <c r="BF48" s="89">
        <v>0</v>
      </c>
      <c r="BG48" s="89">
        <v>0</v>
      </c>
      <c r="BH48" s="89">
        <v>0</v>
      </c>
      <c r="BI48" s="89">
        <v>0</v>
      </c>
      <c r="BJ48" s="89">
        <v>0</v>
      </c>
      <c r="BK48" s="89">
        <v>0</v>
      </c>
      <c r="BL48" s="89">
        <v>0</v>
      </c>
      <c r="BM48" s="89">
        <v>0</v>
      </c>
      <c r="BN48" s="89">
        <v>0</v>
      </c>
    </row>
    <row r="49" spans="1:66">
      <c r="A49" s="48" t="s">
        <v>162</v>
      </c>
      <c r="B49" s="48" t="s">
        <v>178</v>
      </c>
      <c r="C49" s="46" t="s">
        <v>189</v>
      </c>
      <c r="D49" s="49" t="s">
        <v>113</v>
      </c>
      <c r="E49" s="49"/>
      <c r="F49" s="75">
        <f t="shared" si="22"/>
        <v>162635</v>
      </c>
      <c r="G49" s="75">
        <f t="shared" si="22"/>
        <v>154390</v>
      </c>
      <c r="H49" s="75">
        <f t="shared" si="22"/>
        <v>54555.55</v>
      </c>
      <c r="I49" s="75">
        <f t="shared" si="22"/>
        <v>10232.560000000001</v>
      </c>
      <c r="J49" s="67">
        <f t="shared" si="21"/>
        <v>-0.64663805945980957</v>
      </c>
      <c r="K49" s="126">
        <f t="shared" si="20"/>
        <v>3</v>
      </c>
      <c r="M49" s="75">
        <f t="shared" ref="M49:N71" si="23">+SUMIFS($S49:$BN49,$S$5:$BN$5,"&gt;="&amp;M$4,$S$5:$BN$5,"&lt;="&amp;M$5)</f>
        <v>34680</v>
      </c>
      <c r="N49" s="75">
        <f t="shared" si="23"/>
        <v>10232.560000000001</v>
      </c>
      <c r="O49" s="67">
        <f t="shared" si="13"/>
        <v>-0.70494348327566314</v>
      </c>
      <c r="P49" s="43">
        <f t="shared" si="15"/>
        <v>1</v>
      </c>
      <c r="S49" s="89">
        <v>9054</v>
      </c>
      <c r="T49" s="89">
        <v>9935</v>
      </c>
      <c r="U49" s="89">
        <v>11432</v>
      </c>
      <c r="V49" s="89">
        <v>10311</v>
      </c>
      <c r="W49" s="89">
        <v>14984</v>
      </c>
      <c r="X49" s="89">
        <v>15872</v>
      </c>
      <c r="Y49" s="89">
        <v>17887</v>
      </c>
      <c r="Z49" s="89">
        <v>18044</v>
      </c>
      <c r="AA49" s="89">
        <v>16121</v>
      </c>
      <c r="AB49" s="89">
        <v>12420</v>
      </c>
      <c r="AC49" s="89">
        <v>12800</v>
      </c>
      <c r="AD49" s="89">
        <v>13775</v>
      </c>
      <c r="AE49" s="89">
        <v>10299</v>
      </c>
      <c r="AF49" s="89">
        <v>0</v>
      </c>
      <c r="AG49" s="89">
        <v>12054</v>
      </c>
      <c r="AH49" s="89">
        <v>11418</v>
      </c>
      <c r="AI49" s="89">
        <v>13992</v>
      </c>
      <c r="AJ49" s="89">
        <v>16826</v>
      </c>
      <c r="AK49" s="89">
        <v>18122</v>
      </c>
      <c r="AL49" s="89">
        <v>17722</v>
      </c>
      <c r="AM49" s="89">
        <v>16342</v>
      </c>
      <c r="AN49" s="89">
        <v>12138</v>
      </c>
      <c r="AO49" s="89">
        <v>12250</v>
      </c>
      <c r="AP49" s="89">
        <v>13227</v>
      </c>
      <c r="AQ49" s="89">
        <v>11919</v>
      </c>
      <c r="AR49" s="89">
        <v>10707</v>
      </c>
      <c r="AS49" s="89">
        <v>12054</v>
      </c>
      <c r="AT49" s="89">
        <v>0</v>
      </c>
      <c r="AU49" s="89">
        <v>0</v>
      </c>
      <c r="AV49" s="89">
        <v>5828.75</v>
      </c>
      <c r="AW49" s="89">
        <v>2393</v>
      </c>
      <c r="AX49" s="89">
        <v>1825</v>
      </c>
      <c r="AY49" s="89">
        <v>3288</v>
      </c>
      <c r="AZ49" s="89">
        <v>3043</v>
      </c>
      <c r="BA49" s="89">
        <v>2674.8</v>
      </c>
      <c r="BB49" s="89">
        <v>823</v>
      </c>
      <c r="BC49" s="89">
        <v>1328</v>
      </c>
      <c r="BD49" s="89">
        <v>4073</v>
      </c>
      <c r="BE49" s="89">
        <v>4831.5600000000004</v>
      </c>
      <c r="BF49" s="89">
        <v>0</v>
      </c>
      <c r="BG49" s="89">
        <v>0</v>
      </c>
      <c r="BH49" s="89">
        <v>0</v>
      </c>
      <c r="BI49" s="89">
        <v>0</v>
      </c>
      <c r="BJ49" s="89">
        <v>0</v>
      </c>
      <c r="BK49" s="89">
        <v>0</v>
      </c>
      <c r="BL49" s="89">
        <v>0</v>
      </c>
      <c r="BM49" s="89">
        <v>0</v>
      </c>
      <c r="BN49" s="89">
        <v>0</v>
      </c>
    </row>
    <row r="50" spans="1:66">
      <c r="A50" s="48" t="s">
        <v>162</v>
      </c>
      <c r="B50" s="48" t="s">
        <v>178</v>
      </c>
      <c r="C50" s="46" t="s">
        <v>186</v>
      </c>
      <c r="D50" s="49" t="s">
        <v>114</v>
      </c>
      <c r="E50" s="49"/>
      <c r="F50" s="75">
        <f t="shared" si="22"/>
        <v>4596023</v>
      </c>
      <c r="G50" s="75">
        <f t="shared" si="22"/>
        <v>4350259</v>
      </c>
      <c r="H50" s="75">
        <f t="shared" si="22"/>
        <v>2433246.64</v>
      </c>
      <c r="I50" s="75">
        <f t="shared" si="22"/>
        <v>852432</v>
      </c>
      <c r="J50" s="67">
        <f t="shared" si="21"/>
        <v>-0.44066625918134988</v>
      </c>
      <c r="K50" s="126">
        <f t="shared" si="20"/>
        <v>9</v>
      </c>
      <c r="M50" s="75">
        <f t="shared" si="23"/>
        <v>814349</v>
      </c>
      <c r="N50" s="75">
        <f t="shared" si="23"/>
        <v>852432</v>
      </c>
      <c r="O50" s="67">
        <f t="shared" si="13"/>
        <v>4.6764961951202742E-2</v>
      </c>
      <c r="P50" s="43">
        <f t="shared" si="15"/>
        <v>15</v>
      </c>
      <c r="S50" s="89">
        <v>330379</v>
      </c>
      <c r="T50" s="89">
        <v>352792</v>
      </c>
      <c r="U50" s="89">
        <v>346929</v>
      </c>
      <c r="V50" s="89">
        <v>337668</v>
      </c>
      <c r="W50" s="89">
        <v>403237</v>
      </c>
      <c r="X50" s="89">
        <v>376943</v>
      </c>
      <c r="Y50" s="89">
        <v>458028</v>
      </c>
      <c r="Z50" s="89">
        <v>466446</v>
      </c>
      <c r="AA50" s="89">
        <v>362860</v>
      </c>
      <c r="AB50" s="89">
        <v>344970</v>
      </c>
      <c r="AC50" s="89">
        <v>326690</v>
      </c>
      <c r="AD50" s="89">
        <v>489081</v>
      </c>
      <c r="AE50" s="89">
        <v>331226</v>
      </c>
      <c r="AF50" s="89">
        <v>336008</v>
      </c>
      <c r="AG50" s="89">
        <v>365502</v>
      </c>
      <c r="AH50" s="89">
        <v>363230</v>
      </c>
      <c r="AI50" s="89">
        <v>349928</v>
      </c>
      <c r="AJ50" s="89">
        <v>343427</v>
      </c>
      <c r="AK50" s="89">
        <v>421999</v>
      </c>
      <c r="AL50" s="89">
        <v>438113</v>
      </c>
      <c r="AM50" s="89">
        <v>319215</v>
      </c>
      <c r="AN50" s="89">
        <v>319315</v>
      </c>
      <c r="AO50" s="89">
        <v>316257</v>
      </c>
      <c r="AP50" s="89">
        <v>446039</v>
      </c>
      <c r="AQ50" s="89">
        <v>341682</v>
      </c>
      <c r="AR50" s="89">
        <v>341995</v>
      </c>
      <c r="AS50" s="89">
        <v>130672</v>
      </c>
      <c r="AT50" s="89">
        <v>37318.639999999999</v>
      </c>
      <c r="AU50" s="89">
        <v>91379</v>
      </c>
      <c r="AV50" s="89">
        <v>258457</v>
      </c>
      <c r="AW50" s="89">
        <v>224379</v>
      </c>
      <c r="AX50" s="89">
        <v>258088</v>
      </c>
      <c r="AY50" s="89">
        <v>214566</v>
      </c>
      <c r="AZ50" s="89">
        <v>221654</v>
      </c>
      <c r="BA50" s="89">
        <v>159065</v>
      </c>
      <c r="BB50" s="89">
        <v>153991</v>
      </c>
      <c r="BC50" s="89">
        <v>261588</v>
      </c>
      <c r="BD50" s="89">
        <v>231358</v>
      </c>
      <c r="BE50" s="89">
        <v>359486</v>
      </c>
      <c r="BF50" s="89">
        <v>0</v>
      </c>
      <c r="BG50" s="89">
        <v>0</v>
      </c>
      <c r="BH50" s="89">
        <v>0</v>
      </c>
      <c r="BI50" s="89">
        <v>0</v>
      </c>
      <c r="BJ50" s="89">
        <v>0</v>
      </c>
      <c r="BK50" s="89">
        <v>0</v>
      </c>
      <c r="BL50" s="89">
        <v>0</v>
      </c>
      <c r="BM50" s="89">
        <v>0</v>
      </c>
      <c r="BN50" s="89">
        <v>0</v>
      </c>
    </row>
    <row r="51" spans="1:66">
      <c r="A51" s="48" t="s">
        <v>162</v>
      </c>
      <c r="B51" s="48" t="s">
        <v>178</v>
      </c>
      <c r="C51" s="46" t="s">
        <v>196</v>
      </c>
      <c r="D51" s="49" t="s">
        <v>115</v>
      </c>
      <c r="E51" s="49"/>
      <c r="F51" s="75">
        <f t="shared" si="22"/>
        <v>175058.25</v>
      </c>
      <c r="G51" s="75">
        <f t="shared" si="22"/>
        <v>195735.75</v>
      </c>
      <c r="H51" s="75">
        <f t="shared" si="22"/>
        <v>138460</v>
      </c>
      <c r="I51" s="75">
        <f t="shared" si="22"/>
        <v>49475</v>
      </c>
      <c r="J51" s="67">
        <f t="shared" si="21"/>
        <v>-0.29261772568373434</v>
      </c>
      <c r="K51" s="126">
        <f t="shared" si="20"/>
        <v>16</v>
      </c>
      <c r="M51" s="75">
        <f t="shared" si="23"/>
        <v>37678</v>
      </c>
      <c r="N51" s="75">
        <f t="shared" si="23"/>
        <v>49475</v>
      </c>
      <c r="O51" s="67">
        <f t="shared" si="13"/>
        <v>0.31310048304050109</v>
      </c>
      <c r="P51" s="43">
        <f t="shared" si="15"/>
        <v>19</v>
      </c>
      <c r="S51" s="89">
        <v>7920</v>
      </c>
      <c r="T51" s="89">
        <v>15272</v>
      </c>
      <c r="U51" s="89">
        <v>17445</v>
      </c>
      <c r="V51" s="89">
        <v>16385</v>
      </c>
      <c r="W51" s="89">
        <v>18505</v>
      </c>
      <c r="X51" s="89">
        <v>12495</v>
      </c>
      <c r="Y51" s="89">
        <v>13271</v>
      </c>
      <c r="Z51" s="89">
        <v>15835</v>
      </c>
      <c r="AA51" s="89">
        <v>9500</v>
      </c>
      <c r="AB51" s="89">
        <v>6761.25</v>
      </c>
      <c r="AC51" s="89">
        <v>18340</v>
      </c>
      <c r="AD51" s="89">
        <v>23329</v>
      </c>
      <c r="AE51" s="89">
        <v>13915</v>
      </c>
      <c r="AF51" s="89">
        <v>16245</v>
      </c>
      <c r="AG51" s="89">
        <v>14150</v>
      </c>
      <c r="AH51" s="89">
        <v>15118.75</v>
      </c>
      <c r="AI51" s="89">
        <v>18615</v>
      </c>
      <c r="AJ51" s="89">
        <v>17815</v>
      </c>
      <c r="AK51" s="89">
        <v>17670</v>
      </c>
      <c r="AL51" s="89">
        <v>16570</v>
      </c>
      <c r="AM51" s="89">
        <v>14678</v>
      </c>
      <c r="AN51" s="89">
        <v>15400</v>
      </c>
      <c r="AO51" s="89">
        <v>16260</v>
      </c>
      <c r="AP51" s="89">
        <v>19299</v>
      </c>
      <c r="AQ51" s="89">
        <v>18478</v>
      </c>
      <c r="AR51" s="89">
        <v>16720</v>
      </c>
      <c r="AS51" s="89">
        <v>2480</v>
      </c>
      <c r="AT51" s="89">
        <v>3670</v>
      </c>
      <c r="AU51" s="89">
        <v>0</v>
      </c>
      <c r="AV51" s="89">
        <v>13050</v>
      </c>
      <c r="AW51" s="89">
        <v>6025</v>
      </c>
      <c r="AX51" s="89">
        <v>15610</v>
      </c>
      <c r="AY51" s="89">
        <v>11060</v>
      </c>
      <c r="AZ51" s="89">
        <v>16070</v>
      </c>
      <c r="BA51" s="89">
        <v>18377</v>
      </c>
      <c r="BB51" s="89">
        <v>16920</v>
      </c>
      <c r="BC51" s="89">
        <v>12955</v>
      </c>
      <c r="BD51" s="89">
        <v>18090</v>
      </c>
      <c r="BE51" s="89">
        <v>18430</v>
      </c>
      <c r="BF51" s="89">
        <v>0</v>
      </c>
      <c r="BG51" s="89">
        <v>0</v>
      </c>
      <c r="BH51" s="89">
        <v>0</v>
      </c>
      <c r="BI51" s="89">
        <v>0</v>
      </c>
      <c r="BJ51" s="89">
        <v>0</v>
      </c>
      <c r="BK51" s="89">
        <v>0</v>
      </c>
      <c r="BL51" s="89">
        <v>0</v>
      </c>
      <c r="BM51" s="89">
        <v>0</v>
      </c>
      <c r="BN51" s="89">
        <v>0</v>
      </c>
    </row>
    <row r="52" spans="1:66">
      <c r="A52" s="48" t="s">
        <v>162</v>
      </c>
      <c r="B52" s="48" t="s">
        <v>178</v>
      </c>
      <c r="C52" s="46" t="s">
        <v>193</v>
      </c>
      <c r="D52" s="49" t="s">
        <v>116</v>
      </c>
      <c r="E52" s="49"/>
      <c r="F52" s="75">
        <f t="shared" si="22"/>
        <v>420954.78</v>
      </c>
      <c r="G52" s="75">
        <f t="shared" si="22"/>
        <v>355135.35000000003</v>
      </c>
      <c r="H52" s="75">
        <f t="shared" si="22"/>
        <v>367973.64000000007</v>
      </c>
      <c r="I52" s="75">
        <f t="shared" si="22"/>
        <v>134998.41</v>
      </c>
      <c r="J52" s="67">
        <f t="shared" si="21"/>
        <v>3.6150414201233522E-2</v>
      </c>
      <c r="K52" s="126">
        <f t="shared" si="20"/>
        <v>23</v>
      </c>
      <c r="M52" s="75">
        <f t="shared" si="23"/>
        <v>31885</v>
      </c>
      <c r="N52" s="75">
        <f t="shared" si="23"/>
        <v>134998.41</v>
      </c>
      <c r="O52" s="67">
        <f t="shared" si="13"/>
        <v>3.233915947937902</v>
      </c>
      <c r="P52" s="43">
        <f t="shared" si="15"/>
        <v>21</v>
      </c>
      <c r="S52" s="89">
        <v>16556.73</v>
      </c>
      <c r="T52" s="89">
        <v>23410.17</v>
      </c>
      <c r="U52" s="89">
        <v>27683.3</v>
      </c>
      <c r="V52" s="89">
        <v>43558</v>
      </c>
      <c r="W52" s="89">
        <v>32773.040000000001</v>
      </c>
      <c r="X52" s="89">
        <v>47054.13</v>
      </c>
      <c r="Y52" s="89">
        <v>70540.02</v>
      </c>
      <c r="Z52" s="89">
        <v>50679.88</v>
      </c>
      <c r="AA52" s="89">
        <v>45011.199999999997</v>
      </c>
      <c r="AB52" s="89">
        <v>27860.41</v>
      </c>
      <c r="AC52" s="89">
        <v>16754.07</v>
      </c>
      <c r="AD52" s="89">
        <v>19073.830000000002</v>
      </c>
      <c r="AE52" s="89">
        <v>13927.7</v>
      </c>
      <c r="AF52" s="89">
        <v>5542.14</v>
      </c>
      <c r="AG52" s="89">
        <v>35694.43</v>
      </c>
      <c r="AH52" s="89">
        <v>36030.97</v>
      </c>
      <c r="AI52" s="89">
        <v>26265.51</v>
      </c>
      <c r="AJ52" s="89">
        <v>30979.360000000001</v>
      </c>
      <c r="AK52" s="89">
        <v>74505.850000000006</v>
      </c>
      <c r="AL52" s="89">
        <v>59353.36</v>
      </c>
      <c r="AM52" s="89">
        <v>41212.800000000003</v>
      </c>
      <c r="AN52" s="89">
        <v>13395</v>
      </c>
      <c r="AO52" s="89">
        <v>14428.33</v>
      </c>
      <c r="AP52" s="89">
        <v>3799.9</v>
      </c>
      <c r="AQ52" s="89">
        <v>7233</v>
      </c>
      <c r="AR52" s="89">
        <v>16649</v>
      </c>
      <c r="AS52" s="89">
        <v>8003</v>
      </c>
      <c r="AT52" s="89">
        <v>0</v>
      </c>
      <c r="AU52" s="89">
        <v>0</v>
      </c>
      <c r="AV52" s="89">
        <v>8003</v>
      </c>
      <c r="AW52" s="89">
        <v>58073</v>
      </c>
      <c r="AX52" s="89">
        <v>78168.03</v>
      </c>
      <c r="AY52" s="89">
        <v>88648</v>
      </c>
      <c r="AZ52" s="89">
        <v>46450</v>
      </c>
      <c r="BA52" s="89">
        <v>42452.77</v>
      </c>
      <c r="BB52" s="89">
        <v>14293.84</v>
      </c>
      <c r="BC52" s="89">
        <v>670.8</v>
      </c>
      <c r="BD52" s="89">
        <v>54924.37</v>
      </c>
      <c r="BE52" s="89">
        <v>79403.240000000005</v>
      </c>
      <c r="BF52" s="89">
        <v>0</v>
      </c>
      <c r="BG52" s="89">
        <v>0</v>
      </c>
      <c r="BH52" s="89">
        <v>0</v>
      </c>
      <c r="BI52" s="89">
        <v>0</v>
      </c>
      <c r="BJ52" s="89">
        <v>0</v>
      </c>
      <c r="BK52" s="89">
        <v>0</v>
      </c>
      <c r="BL52" s="89">
        <v>0</v>
      </c>
      <c r="BM52" s="89">
        <v>0</v>
      </c>
      <c r="BN52" s="89">
        <v>0</v>
      </c>
    </row>
    <row r="53" spans="1:66">
      <c r="A53" s="48" t="s">
        <v>162</v>
      </c>
      <c r="B53" s="48" t="s">
        <v>178</v>
      </c>
      <c r="C53" s="46" t="s">
        <v>728</v>
      </c>
      <c r="D53" s="49" t="s">
        <v>117</v>
      </c>
      <c r="E53" s="49"/>
      <c r="F53" s="75">
        <f t="shared" si="22"/>
        <v>349119.97000000003</v>
      </c>
      <c r="G53" s="75">
        <f t="shared" si="22"/>
        <v>297364.28999999998</v>
      </c>
      <c r="H53" s="75">
        <f t="shared" si="22"/>
        <v>186247.64</v>
      </c>
      <c r="I53" s="75">
        <f t="shared" si="22"/>
        <v>44976.490000000005</v>
      </c>
      <c r="J53" s="67">
        <f t="shared" si="21"/>
        <v>-0.37367180168136521</v>
      </c>
      <c r="K53" s="126">
        <f t="shared" si="20"/>
        <v>14</v>
      </c>
      <c r="M53" s="75">
        <f t="shared" si="23"/>
        <v>48490.19</v>
      </c>
      <c r="N53" s="75">
        <f t="shared" si="23"/>
        <v>44976.490000000005</v>
      </c>
      <c r="O53" s="67">
        <f t="shared" si="13"/>
        <v>-7.2462079443285268E-2</v>
      </c>
      <c r="P53" s="43">
        <f t="shared" si="15"/>
        <v>7</v>
      </c>
      <c r="S53" s="89">
        <v>19890.5</v>
      </c>
      <c r="T53" s="89">
        <v>25768.1</v>
      </c>
      <c r="U53" s="89">
        <v>29315.24</v>
      </c>
      <c r="V53" s="89">
        <v>26612.86</v>
      </c>
      <c r="W53" s="89">
        <v>30647.43</v>
      </c>
      <c r="X53" s="89">
        <v>30902.01</v>
      </c>
      <c r="Y53" s="89">
        <v>40965.56</v>
      </c>
      <c r="Z53" s="89">
        <v>41284.46</v>
      </c>
      <c r="AA53" s="89">
        <v>36085.57</v>
      </c>
      <c r="AB53" s="89">
        <v>21498.89</v>
      </c>
      <c r="AC53" s="89">
        <v>19735.95</v>
      </c>
      <c r="AD53" s="89">
        <v>26413.4</v>
      </c>
      <c r="AE53" s="89">
        <v>17932.07</v>
      </c>
      <c r="AF53" s="89">
        <v>13764.6</v>
      </c>
      <c r="AG53" s="89">
        <v>27682.240000000002</v>
      </c>
      <c r="AH53" s="89">
        <v>30706.41</v>
      </c>
      <c r="AI53" s="89">
        <v>26832.9</v>
      </c>
      <c r="AJ53" s="89">
        <v>26950</v>
      </c>
      <c r="AK53" s="89">
        <v>41642.53</v>
      </c>
      <c r="AL53" s="89">
        <v>36761.67</v>
      </c>
      <c r="AM53" s="89">
        <v>18895.98</v>
      </c>
      <c r="AN53" s="89">
        <v>19560.21</v>
      </c>
      <c r="AO53" s="89">
        <v>17685.04</v>
      </c>
      <c r="AP53" s="89">
        <v>18950.64</v>
      </c>
      <c r="AQ53" s="89">
        <v>22564.37</v>
      </c>
      <c r="AR53" s="89">
        <v>19478.95</v>
      </c>
      <c r="AS53" s="89">
        <v>6446.87</v>
      </c>
      <c r="AT53" s="89">
        <v>0</v>
      </c>
      <c r="AU53" s="89">
        <v>0</v>
      </c>
      <c r="AV53" s="89">
        <v>15428.01</v>
      </c>
      <c r="AW53" s="89">
        <v>25371</v>
      </c>
      <c r="AX53" s="89">
        <v>28564.16</v>
      </c>
      <c r="AY53" s="89">
        <v>26284.78</v>
      </c>
      <c r="AZ53" s="89">
        <v>22369.43</v>
      </c>
      <c r="BA53" s="89">
        <v>10099.65</v>
      </c>
      <c r="BB53" s="89">
        <v>9640.42</v>
      </c>
      <c r="BC53" s="89">
        <v>8721.52</v>
      </c>
      <c r="BD53" s="89">
        <v>13641.61</v>
      </c>
      <c r="BE53" s="89">
        <v>22613.360000000001</v>
      </c>
      <c r="BF53" s="89">
        <v>0</v>
      </c>
      <c r="BG53" s="89">
        <v>0</v>
      </c>
      <c r="BH53" s="89">
        <v>0</v>
      </c>
      <c r="BI53" s="89">
        <v>0</v>
      </c>
      <c r="BJ53" s="89">
        <v>0</v>
      </c>
      <c r="BK53" s="89">
        <v>0</v>
      </c>
      <c r="BL53" s="89">
        <v>0</v>
      </c>
      <c r="BM53" s="89">
        <v>0</v>
      </c>
      <c r="BN53" s="89">
        <v>0</v>
      </c>
    </row>
    <row r="54" spans="1:66">
      <c r="A54" s="48" t="s">
        <v>162</v>
      </c>
      <c r="B54" s="48" t="s">
        <v>178</v>
      </c>
      <c r="C54" s="46" t="s">
        <v>728</v>
      </c>
      <c r="D54" s="49" t="s">
        <v>118</v>
      </c>
      <c r="E54" s="49"/>
      <c r="F54" s="75">
        <f t="shared" si="22"/>
        <v>37042.54</v>
      </c>
      <c r="G54" s="75">
        <f t="shared" si="22"/>
        <v>284488.80000000005</v>
      </c>
      <c r="H54" s="75">
        <f t="shared" si="22"/>
        <v>121929.61</v>
      </c>
      <c r="I54" s="75">
        <f t="shared" si="22"/>
        <v>68395.72</v>
      </c>
      <c r="J54" s="67">
        <f t="shared" si="21"/>
        <v>-0.57140804840120252</v>
      </c>
      <c r="K54" s="126">
        <f t="shared" si="20"/>
        <v>5</v>
      </c>
      <c r="M54" s="75">
        <f t="shared" si="23"/>
        <v>67240.55</v>
      </c>
      <c r="N54" s="75">
        <f t="shared" si="23"/>
        <v>68395.72</v>
      </c>
      <c r="O54" s="67">
        <f t="shared" si="13"/>
        <v>1.7179663164563617E-2</v>
      </c>
      <c r="P54" s="43">
        <f t="shared" si="15"/>
        <v>14</v>
      </c>
      <c r="S54" s="89">
        <v>0</v>
      </c>
      <c r="T54" s="89">
        <v>0</v>
      </c>
      <c r="U54" s="89">
        <v>0</v>
      </c>
      <c r="V54" s="89">
        <v>0</v>
      </c>
      <c r="W54" s="89">
        <v>0</v>
      </c>
      <c r="X54" s="89">
        <v>0</v>
      </c>
      <c r="Y54" s="89">
        <v>0</v>
      </c>
      <c r="Z54" s="89">
        <v>0</v>
      </c>
      <c r="AA54" s="89">
        <v>6206.5</v>
      </c>
      <c r="AB54" s="89">
        <v>14001.51</v>
      </c>
      <c r="AC54" s="89">
        <v>7665</v>
      </c>
      <c r="AD54" s="89">
        <v>9169.5300000000007</v>
      </c>
      <c r="AE54" s="89">
        <v>19801.8</v>
      </c>
      <c r="AF54" s="89">
        <v>25086.59</v>
      </c>
      <c r="AG54" s="89">
        <v>52115.8</v>
      </c>
      <c r="AH54" s="89">
        <v>19772</v>
      </c>
      <c r="AI54" s="89">
        <v>31467</v>
      </c>
      <c r="AJ54" s="89">
        <v>11648</v>
      </c>
      <c r="AK54" s="89">
        <v>33976</v>
      </c>
      <c r="AL54" s="89">
        <v>15301</v>
      </c>
      <c r="AM54" s="89">
        <v>22289.08</v>
      </c>
      <c r="AN54" s="89">
        <v>32506.53</v>
      </c>
      <c r="AO54" s="89">
        <v>10545</v>
      </c>
      <c r="AP54" s="89">
        <v>9980</v>
      </c>
      <c r="AQ54" s="89">
        <v>32452.2</v>
      </c>
      <c r="AR54" s="89">
        <v>26784.21</v>
      </c>
      <c r="AS54" s="89">
        <v>8004.14</v>
      </c>
      <c r="AT54" s="89">
        <v>0</v>
      </c>
      <c r="AU54" s="89">
        <v>0</v>
      </c>
      <c r="AV54" s="89">
        <v>8458.3799999999992</v>
      </c>
      <c r="AW54" s="89">
        <v>7617.94</v>
      </c>
      <c r="AX54" s="89">
        <v>5389.54</v>
      </c>
      <c r="AY54" s="89">
        <v>19169.82</v>
      </c>
      <c r="AZ54" s="89">
        <v>6299.51</v>
      </c>
      <c r="BA54" s="89">
        <v>7753.87</v>
      </c>
      <c r="BB54" s="89">
        <v>0</v>
      </c>
      <c r="BC54" s="89">
        <v>20387.93</v>
      </c>
      <c r="BD54" s="89">
        <v>19591.36</v>
      </c>
      <c r="BE54" s="89">
        <v>28416.43</v>
      </c>
      <c r="BF54" s="89">
        <v>0</v>
      </c>
      <c r="BG54" s="89">
        <v>0</v>
      </c>
      <c r="BH54" s="89">
        <v>0</v>
      </c>
      <c r="BI54" s="89">
        <v>0</v>
      </c>
      <c r="BJ54" s="89">
        <v>0</v>
      </c>
      <c r="BK54" s="89">
        <v>0</v>
      </c>
      <c r="BL54" s="89">
        <v>0</v>
      </c>
      <c r="BM54" s="89">
        <v>0</v>
      </c>
      <c r="BN54" s="89">
        <v>0</v>
      </c>
    </row>
    <row r="55" spans="1:66">
      <c r="A55" s="48" t="s">
        <v>162</v>
      </c>
      <c r="B55" s="48" t="s">
        <v>178</v>
      </c>
      <c r="C55" s="46" t="s">
        <v>197</v>
      </c>
      <c r="D55" s="49" t="s">
        <v>119</v>
      </c>
      <c r="E55" s="49"/>
      <c r="F55" s="75">
        <f t="shared" si="22"/>
        <v>100039.98</v>
      </c>
      <c r="G55" s="75">
        <f t="shared" si="22"/>
        <v>652211.06000000006</v>
      </c>
      <c r="H55" s="75">
        <f t="shared" si="22"/>
        <v>397786.04999999993</v>
      </c>
      <c r="I55" s="75">
        <f t="shared" si="22"/>
        <v>135297.28999999998</v>
      </c>
      <c r="J55" s="67">
        <f t="shared" si="21"/>
        <v>-0.39009612931126941</v>
      </c>
      <c r="K55" s="126">
        <f t="shared" si="20"/>
        <v>13</v>
      </c>
      <c r="M55" s="75">
        <f t="shared" si="23"/>
        <v>107386.94</v>
      </c>
      <c r="N55" s="75">
        <f t="shared" si="23"/>
        <v>135297.28999999998</v>
      </c>
      <c r="O55" s="67">
        <f t="shared" si="13"/>
        <v>0.25990450980351965</v>
      </c>
      <c r="P55" s="43">
        <f t="shared" si="15"/>
        <v>18</v>
      </c>
      <c r="S55" s="89">
        <v>0</v>
      </c>
      <c r="T55" s="89">
        <v>0</v>
      </c>
      <c r="U55" s="89">
        <v>0</v>
      </c>
      <c r="V55" s="89">
        <v>0</v>
      </c>
      <c r="W55" s="89">
        <v>0</v>
      </c>
      <c r="X55" s="89">
        <v>0</v>
      </c>
      <c r="Y55" s="89">
        <v>0</v>
      </c>
      <c r="Z55" s="89">
        <v>0</v>
      </c>
      <c r="AA55" s="89">
        <v>0</v>
      </c>
      <c r="AB55" s="89">
        <v>0</v>
      </c>
      <c r="AC55" s="89">
        <v>25771.58</v>
      </c>
      <c r="AD55" s="89">
        <v>74268.399999999994</v>
      </c>
      <c r="AE55" s="89">
        <v>38480.550000000003</v>
      </c>
      <c r="AF55" s="89">
        <v>50109.69</v>
      </c>
      <c r="AG55" s="89">
        <v>45899.42</v>
      </c>
      <c r="AH55" s="89">
        <v>43283.38</v>
      </c>
      <c r="AI55" s="89">
        <v>59098.1</v>
      </c>
      <c r="AJ55" s="89">
        <v>47529.13</v>
      </c>
      <c r="AK55" s="89">
        <v>45283.09</v>
      </c>
      <c r="AL55" s="89">
        <v>63880.98</v>
      </c>
      <c r="AM55" s="89">
        <v>57173.75</v>
      </c>
      <c r="AN55" s="89">
        <v>44933.45</v>
      </c>
      <c r="AO55" s="89">
        <v>83503.199999999997</v>
      </c>
      <c r="AP55" s="89">
        <v>73036.320000000007</v>
      </c>
      <c r="AQ55" s="89">
        <v>32619.25</v>
      </c>
      <c r="AR55" s="89">
        <v>39504.22</v>
      </c>
      <c r="AS55" s="89">
        <v>35263.47</v>
      </c>
      <c r="AT55" s="89">
        <v>27370.07</v>
      </c>
      <c r="AU55" s="89">
        <v>0</v>
      </c>
      <c r="AV55" s="89">
        <v>22697.61</v>
      </c>
      <c r="AW55" s="89">
        <v>36778.800000000003</v>
      </c>
      <c r="AX55" s="89">
        <v>28845.74</v>
      </c>
      <c r="AY55" s="89">
        <v>41072.81</v>
      </c>
      <c r="AZ55" s="89">
        <v>38527.97</v>
      </c>
      <c r="BA55" s="89">
        <v>44473.64</v>
      </c>
      <c r="BB55" s="89">
        <v>50632.47</v>
      </c>
      <c r="BC55" s="89">
        <v>32066.14</v>
      </c>
      <c r="BD55" s="89">
        <v>48999.09</v>
      </c>
      <c r="BE55" s="89">
        <v>54232.06</v>
      </c>
      <c r="BF55" s="89">
        <v>0</v>
      </c>
      <c r="BG55" s="89">
        <v>0</v>
      </c>
      <c r="BH55" s="89">
        <v>0</v>
      </c>
      <c r="BI55" s="89">
        <v>0</v>
      </c>
      <c r="BJ55" s="89">
        <v>0</v>
      </c>
      <c r="BK55" s="89">
        <v>0</v>
      </c>
      <c r="BL55" s="89">
        <v>0</v>
      </c>
      <c r="BM55" s="89">
        <v>0</v>
      </c>
      <c r="BN55" s="89">
        <v>0</v>
      </c>
    </row>
    <row r="56" spans="1:66">
      <c r="A56" s="48" t="s">
        <v>162</v>
      </c>
      <c r="B56" s="48" t="s">
        <v>178</v>
      </c>
      <c r="C56" s="46" t="s">
        <v>728</v>
      </c>
      <c r="D56" s="49" t="s">
        <v>120</v>
      </c>
      <c r="E56" s="49"/>
      <c r="F56" s="75">
        <f t="shared" si="22"/>
        <v>50458.5</v>
      </c>
      <c r="G56" s="75">
        <f t="shared" si="22"/>
        <v>49045</v>
      </c>
      <c r="H56" s="75">
        <f t="shared" si="22"/>
        <v>9847</v>
      </c>
      <c r="I56" s="75">
        <f t="shared" si="22"/>
        <v>27375</v>
      </c>
      <c r="J56" s="67">
        <f t="shared" si="21"/>
        <v>-0.79922520134570296</v>
      </c>
      <c r="K56" s="126">
        <f t="shared" si="20"/>
        <v>1</v>
      </c>
      <c r="M56" s="75">
        <f t="shared" si="23"/>
        <v>4020</v>
      </c>
      <c r="N56" s="75">
        <f t="shared" si="23"/>
        <v>27375</v>
      </c>
      <c r="O56" s="67">
        <f t="shared" si="13"/>
        <v>5.8097014925373136</v>
      </c>
      <c r="P56" s="43">
        <f t="shared" si="15"/>
        <v>22</v>
      </c>
      <c r="S56" s="89">
        <v>3685</v>
      </c>
      <c r="T56" s="89">
        <v>3210</v>
      </c>
      <c r="U56" s="89">
        <v>1250</v>
      </c>
      <c r="V56" s="89">
        <v>2204</v>
      </c>
      <c r="W56" s="89">
        <v>3900</v>
      </c>
      <c r="X56" s="89">
        <v>2500</v>
      </c>
      <c r="Y56" s="89">
        <v>8380</v>
      </c>
      <c r="Z56" s="89">
        <v>5600</v>
      </c>
      <c r="AA56" s="89">
        <v>3980</v>
      </c>
      <c r="AB56" s="89">
        <v>11582.5</v>
      </c>
      <c r="AC56" s="89">
        <v>3080</v>
      </c>
      <c r="AD56" s="89">
        <v>1087</v>
      </c>
      <c r="AE56" s="89">
        <v>2179</v>
      </c>
      <c r="AF56" s="89">
        <v>4285</v>
      </c>
      <c r="AG56" s="89">
        <v>3220</v>
      </c>
      <c r="AH56" s="89">
        <v>3733</v>
      </c>
      <c r="AI56" s="89">
        <v>2250</v>
      </c>
      <c r="AJ56" s="89">
        <v>2850</v>
      </c>
      <c r="AK56" s="89">
        <v>5833</v>
      </c>
      <c r="AL56" s="89">
        <v>1850</v>
      </c>
      <c r="AM56" s="89">
        <v>10035</v>
      </c>
      <c r="AN56" s="89">
        <v>3100</v>
      </c>
      <c r="AO56" s="89">
        <v>2250</v>
      </c>
      <c r="AP56" s="89">
        <v>7460</v>
      </c>
      <c r="AQ56" s="89">
        <v>510</v>
      </c>
      <c r="AR56" s="89">
        <v>3030</v>
      </c>
      <c r="AS56" s="89">
        <v>480</v>
      </c>
      <c r="AT56" s="89">
        <v>0</v>
      </c>
      <c r="AU56" s="89">
        <v>0</v>
      </c>
      <c r="AV56" s="89">
        <v>0</v>
      </c>
      <c r="AW56" s="89">
        <v>0</v>
      </c>
      <c r="AX56" s="89">
        <v>3000</v>
      </c>
      <c r="AY56" s="89">
        <v>679</v>
      </c>
      <c r="AZ56" s="89">
        <v>0</v>
      </c>
      <c r="BA56" s="89">
        <v>1095</v>
      </c>
      <c r="BB56" s="89">
        <v>1053</v>
      </c>
      <c r="BC56" s="89">
        <v>20985</v>
      </c>
      <c r="BD56" s="89">
        <v>5690</v>
      </c>
      <c r="BE56" s="89">
        <v>700</v>
      </c>
      <c r="BF56" s="89">
        <v>0</v>
      </c>
      <c r="BG56" s="89">
        <v>0</v>
      </c>
      <c r="BH56" s="89">
        <v>0</v>
      </c>
      <c r="BI56" s="89">
        <v>0</v>
      </c>
      <c r="BJ56" s="89">
        <v>0</v>
      </c>
      <c r="BK56" s="89">
        <v>0</v>
      </c>
      <c r="BL56" s="89">
        <v>0</v>
      </c>
      <c r="BM56" s="89">
        <v>0</v>
      </c>
      <c r="BN56" s="89">
        <v>0</v>
      </c>
    </row>
    <row r="57" spans="1:66">
      <c r="A57" s="48" t="s">
        <v>162</v>
      </c>
      <c r="B57" s="48" t="s">
        <v>178</v>
      </c>
      <c r="C57" s="46" t="s">
        <v>186</v>
      </c>
      <c r="D57" s="49" t="s">
        <v>121</v>
      </c>
      <c r="E57" s="49"/>
      <c r="F57" s="75">
        <f t="shared" si="22"/>
        <v>0</v>
      </c>
      <c r="G57" s="75">
        <f t="shared" si="22"/>
        <v>0</v>
      </c>
      <c r="H57" s="75">
        <f t="shared" si="22"/>
        <v>244225</v>
      </c>
      <c r="I57" s="75">
        <f t="shared" si="22"/>
        <v>1226932</v>
      </c>
      <c r="J57" s="67">
        <f t="shared" si="21"/>
        <v>0</v>
      </c>
      <c r="K57" s="126">
        <f t="shared" si="20"/>
        <v>19</v>
      </c>
      <c r="M57" s="75">
        <f t="shared" si="23"/>
        <v>0</v>
      </c>
      <c r="N57" s="75">
        <f t="shared" si="23"/>
        <v>1226932</v>
      </c>
      <c r="O57" s="67">
        <f t="shared" si="13"/>
        <v>0</v>
      </c>
      <c r="P57" s="43">
        <f t="shared" si="15"/>
        <v>0</v>
      </c>
      <c r="S57" s="89">
        <v>0</v>
      </c>
      <c r="T57" s="89">
        <v>0</v>
      </c>
      <c r="U57" s="89">
        <v>0</v>
      </c>
      <c r="V57" s="89">
        <v>0</v>
      </c>
      <c r="W57" s="89">
        <v>0</v>
      </c>
      <c r="X57" s="89">
        <v>0</v>
      </c>
      <c r="Y57" s="89">
        <v>0</v>
      </c>
      <c r="Z57" s="89">
        <v>0</v>
      </c>
      <c r="AA57" s="89">
        <v>0</v>
      </c>
      <c r="AB57" s="89">
        <v>0</v>
      </c>
      <c r="AC57" s="89">
        <v>0</v>
      </c>
      <c r="AD57" s="89">
        <v>0</v>
      </c>
      <c r="AE57" s="89">
        <v>0</v>
      </c>
      <c r="AF57" s="89">
        <v>0</v>
      </c>
      <c r="AG57" s="89">
        <v>0</v>
      </c>
      <c r="AH57" s="89">
        <v>0</v>
      </c>
      <c r="AI57" s="89">
        <v>0</v>
      </c>
      <c r="AJ57" s="89">
        <v>0</v>
      </c>
      <c r="AK57" s="89">
        <v>0</v>
      </c>
      <c r="AL57" s="89">
        <v>0</v>
      </c>
      <c r="AM57" s="89">
        <v>0</v>
      </c>
      <c r="AN57" s="89">
        <v>0</v>
      </c>
      <c r="AO57" s="89">
        <v>0</v>
      </c>
      <c r="AP57" s="89">
        <v>0</v>
      </c>
      <c r="AQ57" s="89">
        <v>0</v>
      </c>
      <c r="AR57" s="89">
        <v>0</v>
      </c>
      <c r="AS57" s="89">
        <v>0</v>
      </c>
      <c r="AT57" s="89">
        <v>0</v>
      </c>
      <c r="AU57" s="89">
        <v>0</v>
      </c>
      <c r="AV57" s="89">
        <v>0</v>
      </c>
      <c r="AW57" s="89">
        <v>0</v>
      </c>
      <c r="AX57" s="89">
        <v>0</v>
      </c>
      <c r="AY57" s="89">
        <v>0</v>
      </c>
      <c r="AZ57" s="89">
        <v>0</v>
      </c>
      <c r="BA57" s="89">
        <v>47209</v>
      </c>
      <c r="BB57" s="89">
        <v>197016</v>
      </c>
      <c r="BC57" s="89">
        <v>222533</v>
      </c>
      <c r="BD57" s="89">
        <v>422886</v>
      </c>
      <c r="BE57" s="89">
        <v>581513</v>
      </c>
      <c r="BF57" s="89">
        <v>0</v>
      </c>
      <c r="BG57" s="89">
        <v>0</v>
      </c>
      <c r="BH57" s="89">
        <v>0</v>
      </c>
      <c r="BI57" s="89">
        <v>0</v>
      </c>
      <c r="BJ57" s="89">
        <v>0</v>
      </c>
      <c r="BK57" s="89">
        <v>0</v>
      </c>
      <c r="BL57" s="89">
        <v>0</v>
      </c>
      <c r="BM57" s="89">
        <v>0</v>
      </c>
      <c r="BN57" s="89">
        <v>0</v>
      </c>
    </row>
    <row r="58" spans="1:66">
      <c r="A58" s="48" t="s">
        <v>162</v>
      </c>
      <c r="B58" s="48" t="s">
        <v>178</v>
      </c>
      <c r="C58" s="46" t="s">
        <v>186</v>
      </c>
      <c r="D58" s="144" t="s">
        <v>831</v>
      </c>
      <c r="E58" s="49"/>
      <c r="F58" s="75">
        <f t="shared" si="22"/>
        <v>0</v>
      </c>
      <c r="G58" s="75">
        <f t="shared" si="22"/>
        <v>0</v>
      </c>
      <c r="H58" s="75">
        <f t="shared" si="22"/>
        <v>0</v>
      </c>
      <c r="I58" s="75">
        <f t="shared" si="22"/>
        <v>365682</v>
      </c>
      <c r="J58" s="67">
        <f t="shared" ref="J58" si="24">IFERROR(IF(OR(H58=0,E58="Out"),99,(H58-G58)/G58),0)</f>
        <v>99</v>
      </c>
      <c r="K58" s="126">
        <f t="shared" si="20"/>
        <v>24</v>
      </c>
      <c r="M58" s="75">
        <f t="shared" si="23"/>
        <v>0</v>
      </c>
      <c r="N58" s="75">
        <f t="shared" si="23"/>
        <v>98893</v>
      </c>
      <c r="O58" s="67">
        <f t="shared" si="13"/>
        <v>0</v>
      </c>
      <c r="P58" s="43">
        <f t="shared" si="15"/>
        <v>0</v>
      </c>
      <c r="S58" s="89">
        <v>0</v>
      </c>
      <c r="T58" s="89">
        <v>0</v>
      </c>
      <c r="U58" s="89">
        <v>0</v>
      </c>
      <c r="V58" s="89">
        <v>0</v>
      </c>
      <c r="W58" s="89">
        <v>0</v>
      </c>
      <c r="X58" s="89">
        <v>0</v>
      </c>
      <c r="Y58" s="89">
        <v>0</v>
      </c>
      <c r="Z58" s="89">
        <v>0</v>
      </c>
      <c r="AA58" s="89">
        <v>0</v>
      </c>
      <c r="AB58" s="89">
        <v>0</v>
      </c>
      <c r="AC58" s="89">
        <v>0</v>
      </c>
      <c r="AD58" s="89">
        <v>0</v>
      </c>
      <c r="AE58" s="89">
        <v>0</v>
      </c>
      <c r="AF58" s="89">
        <v>0</v>
      </c>
      <c r="AG58" s="89">
        <v>0</v>
      </c>
      <c r="AH58" s="89">
        <v>0</v>
      </c>
      <c r="AI58" s="89">
        <v>0</v>
      </c>
      <c r="AJ58" s="89">
        <v>0</v>
      </c>
      <c r="AK58" s="89">
        <v>0</v>
      </c>
      <c r="AL58" s="89">
        <v>0</v>
      </c>
      <c r="AM58" s="89">
        <v>0</v>
      </c>
      <c r="AN58" s="89">
        <v>0</v>
      </c>
      <c r="AO58" s="89">
        <v>0</v>
      </c>
      <c r="AP58" s="89">
        <v>0</v>
      </c>
      <c r="AQ58" s="89">
        <v>0</v>
      </c>
      <c r="AR58" s="89">
        <v>0</v>
      </c>
      <c r="AS58" s="89">
        <v>0</v>
      </c>
      <c r="AT58" s="89">
        <v>0</v>
      </c>
      <c r="AU58" s="89">
        <v>0</v>
      </c>
      <c r="AV58" s="89">
        <v>0</v>
      </c>
      <c r="AW58" s="89">
        <v>0</v>
      </c>
      <c r="AX58" s="89">
        <v>0</v>
      </c>
      <c r="AY58" s="89">
        <v>0</v>
      </c>
      <c r="AZ58" s="89">
        <v>0</v>
      </c>
      <c r="BA58" s="89">
        <v>0</v>
      </c>
      <c r="BB58" s="89">
        <v>0</v>
      </c>
      <c r="BC58" s="89">
        <v>0</v>
      </c>
      <c r="BD58" s="89">
        <v>0</v>
      </c>
      <c r="BE58" s="89">
        <v>98893</v>
      </c>
      <c r="BF58" s="89">
        <v>266789</v>
      </c>
      <c r="BG58" s="89"/>
      <c r="BH58" s="89"/>
      <c r="BI58" s="89"/>
      <c r="BJ58" s="89"/>
      <c r="BK58" s="89"/>
      <c r="BL58" s="89"/>
      <c r="BM58" s="89"/>
      <c r="BN58" s="89"/>
    </row>
    <row r="59" spans="1:66">
      <c r="A59" s="48" t="s">
        <v>162</v>
      </c>
      <c r="B59" s="48" t="s">
        <v>178</v>
      </c>
      <c r="C59" s="46" t="s">
        <v>196</v>
      </c>
      <c r="D59" s="154" t="s">
        <v>122</v>
      </c>
      <c r="E59" s="49" t="s">
        <v>782</v>
      </c>
      <c r="F59" s="75">
        <f t="shared" si="22"/>
        <v>9295.99</v>
      </c>
      <c r="G59" s="75">
        <f t="shared" si="22"/>
        <v>21523.01</v>
      </c>
      <c r="H59" s="75">
        <f t="shared" si="22"/>
        <v>0</v>
      </c>
      <c r="I59" s="75">
        <f t="shared" si="22"/>
        <v>0</v>
      </c>
      <c r="J59" s="67">
        <f t="shared" si="21"/>
        <v>99</v>
      </c>
      <c r="K59" s="126">
        <f t="shared" si="20"/>
        <v>0</v>
      </c>
      <c r="M59" s="75">
        <f t="shared" si="23"/>
        <v>0</v>
      </c>
      <c r="N59" s="75">
        <f t="shared" si="23"/>
        <v>0</v>
      </c>
      <c r="O59" s="67">
        <f t="shared" si="13"/>
        <v>99</v>
      </c>
      <c r="P59" s="43">
        <f t="shared" si="15"/>
        <v>0</v>
      </c>
      <c r="S59" s="89">
        <v>0</v>
      </c>
      <c r="T59" s="89">
        <v>0</v>
      </c>
      <c r="U59" s="89">
        <v>0</v>
      </c>
      <c r="V59" s="89">
        <v>0</v>
      </c>
      <c r="W59" s="89">
        <v>0</v>
      </c>
      <c r="X59" s="89">
        <v>0</v>
      </c>
      <c r="Y59" s="89">
        <v>0</v>
      </c>
      <c r="Z59" s="89">
        <v>0</v>
      </c>
      <c r="AA59" s="89">
        <v>0</v>
      </c>
      <c r="AB59" s="89">
        <v>0</v>
      </c>
      <c r="AC59" s="89">
        <v>0</v>
      </c>
      <c r="AD59" s="89">
        <v>9295.99</v>
      </c>
      <c r="AE59" s="89">
        <v>2934.23</v>
      </c>
      <c r="AF59" s="89">
        <v>11417.57</v>
      </c>
      <c r="AG59" s="89">
        <v>7171.21</v>
      </c>
      <c r="AH59" s="89">
        <v>0</v>
      </c>
      <c r="AI59" s="89">
        <v>0</v>
      </c>
      <c r="AJ59" s="89">
        <v>0</v>
      </c>
      <c r="AK59" s="89">
        <v>0</v>
      </c>
      <c r="AL59" s="89">
        <v>0</v>
      </c>
      <c r="AM59" s="89">
        <v>0</v>
      </c>
      <c r="AN59" s="89">
        <v>0</v>
      </c>
      <c r="AO59" s="89">
        <v>0</v>
      </c>
      <c r="AP59" s="89">
        <v>0</v>
      </c>
      <c r="AQ59" s="89">
        <v>0</v>
      </c>
      <c r="AR59" s="89">
        <v>0</v>
      </c>
      <c r="AS59" s="89">
        <v>0</v>
      </c>
      <c r="AT59" s="89">
        <v>0</v>
      </c>
      <c r="AU59" s="89">
        <v>0</v>
      </c>
      <c r="AV59" s="89">
        <v>0</v>
      </c>
      <c r="AW59" s="89">
        <v>0</v>
      </c>
      <c r="AX59" s="89">
        <v>0</v>
      </c>
      <c r="AY59" s="89">
        <v>0</v>
      </c>
      <c r="AZ59" s="89">
        <v>0</v>
      </c>
      <c r="BA59" s="89">
        <v>0</v>
      </c>
      <c r="BB59" s="89">
        <v>0</v>
      </c>
      <c r="BC59" s="89">
        <v>0</v>
      </c>
      <c r="BD59" s="89">
        <v>0</v>
      </c>
      <c r="BE59" s="89">
        <v>0</v>
      </c>
      <c r="BF59" s="89">
        <v>0</v>
      </c>
      <c r="BG59" s="89">
        <v>0</v>
      </c>
      <c r="BH59" s="89">
        <v>0</v>
      </c>
      <c r="BI59" s="89">
        <v>0</v>
      </c>
      <c r="BJ59" s="89">
        <v>0</v>
      </c>
      <c r="BK59" s="89">
        <v>0</v>
      </c>
      <c r="BL59" s="89">
        <v>0</v>
      </c>
      <c r="BM59" s="89">
        <v>0</v>
      </c>
      <c r="BN59" s="89">
        <v>0</v>
      </c>
    </row>
    <row r="60" spans="1:66">
      <c r="A60" s="48" t="s">
        <v>162</v>
      </c>
      <c r="B60" s="48" t="s">
        <v>178</v>
      </c>
      <c r="C60" s="46" t="s">
        <v>197</v>
      </c>
      <c r="D60" s="49" t="s">
        <v>123</v>
      </c>
      <c r="E60" s="49" t="s">
        <v>782</v>
      </c>
      <c r="F60" s="75">
        <f t="shared" si="22"/>
        <v>540.25</v>
      </c>
      <c r="G60" s="75">
        <f t="shared" si="22"/>
        <v>10354.559999999998</v>
      </c>
      <c r="H60" s="75">
        <f t="shared" si="22"/>
        <v>3085.4</v>
      </c>
      <c r="I60" s="75">
        <f t="shared" si="22"/>
        <v>0</v>
      </c>
      <c r="J60" s="67">
        <f t="shared" si="21"/>
        <v>99</v>
      </c>
      <c r="K60" s="126">
        <f t="shared" si="20"/>
        <v>0</v>
      </c>
      <c r="M60" s="75">
        <f t="shared" si="23"/>
        <v>1320.8</v>
      </c>
      <c r="N60" s="75">
        <f t="shared" si="23"/>
        <v>0</v>
      </c>
      <c r="O60" s="67">
        <f t="shared" si="13"/>
        <v>99</v>
      </c>
      <c r="P60" s="43">
        <f t="shared" si="15"/>
        <v>0</v>
      </c>
      <c r="S60" s="89">
        <v>0</v>
      </c>
      <c r="T60" s="89">
        <v>0</v>
      </c>
      <c r="U60" s="89">
        <v>0</v>
      </c>
      <c r="V60" s="89">
        <v>0</v>
      </c>
      <c r="W60" s="89">
        <v>0</v>
      </c>
      <c r="X60" s="89">
        <v>0</v>
      </c>
      <c r="Y60" s="89">
        <v>0</v>
      </c>
      <c r="Z60" s="89">
        <v>0</v>
      </c>
      <c r="AA60" s="89">
        <v>0</v>
      </c>
      <c r="AB60" s="89">
        <v>0</v>
      </c>
      <c r="AC60" s="89">
        <v>0</v>
      </c>
      <c r="AD60" s="89">
        <v>540.25</v>
      </c>
      <c r="AE60" s="89">
        <v>1264</v>
      </c>
      <c r="AF60" s="89">
        <v>1712</v>
      </c>
      <c r="AG60" s="89">
        <v>1003</v>
      </c>
      <c r="AH60" s="89">
        <v>1003</v>
      </c>
      <c r="AI60" s="89">
        <v>1341.46</v>
      </c>
      <c r="AJ60" s="89">
        <v>608</v>
      </c>
      <c r="AK60" s="89">
        <v>606</v>
      </c>
      <c r="AL60" s="89">
        <v>644</v>
      </c>
      <c r="AM60" s="89">
        <v>596</v>
      </c>
      <c r="AN60" s="89">
        <v>672.3</v>
      </c>
      <c r="AO60" s="89">
        <v>474</v>
      </c>
      <c r="AP60" s="89">
        <v>430.8</v>
      </c>
      <c r="AQ60" s="89">
        <v>1145.5999999999999</v>
      </c>
      <c r="AR60" s="89">
        <v>106.2</v>
      </c>
      <c r="AS60" s="89">
        <v>69</v>
      </c>
      <c r="AT60" s="89">
        <v>0</v>
      </c>
      <c r="AU60" s="89">
        <v>0</v>
      </c>
      <c r="AV60" s="89">
        <v>242.3</v>
      </c>
      <c r="AW60" s="89">
        <v>905</v>
      </c>
      <c r="AX60" s="89">
        <v>365</v>
      </c>
      <c r="AY60" s="89">
        <v>252.3</v>
      </c>
      <c r="AZ60" s="89">
        <v>0</v>
      </c>
      <c r="BA60" s="89">
        <v>0</v>
      </c>
      <c r="BB60" s="89">
        <v>0</v>
      </c>
      <c r="BC60" s="89">
        <v>0</v>
      </c>
      <c r="BD60" s="89">
        <v>0</v>
      </c>
      <c r="BE60" s="89">
        <v>0</v>
      </c>
      <c r="BF60" s="89">
        <v>0</v>
      </c>
      <c r="BG60" s="89">
        <v>0</v>
      </c>
      <c r="BH60" s="89">
        <v>0</v>
      </c>
      <c r="BI60" s="89">
        <v>0</v>
      </c>
      <c r="BJ60" s="89">
        <v>0</v>
      </c>
      <c r="BK60" s="89">
        <v>0</v>
      </c>
      <c r="BL60" s="89">
        <v>0</v>
      </c>
      <c r="BM60" s="89">
        <v>0</v>
      </c>
      <c r="BN60" s="89">
        <v>0</v>
      </c>
    </row>
    <row r="61" spans="1:66">
      <c r="A61" s="48" t="s">
        <v>162</v>
      </c>
      <c r="B61" s="48" t="s">
        <v>178</v>
      </c>
      <c r="C61" s="46" t="s">
        <v>189</v>
      </c>
      <c r="D61" s="49" t="s">
        <v>183</v>
      </c>
      <c r="E61" s="49"/>
      <c r="F61" s="75">
        <f t="shared" si="22"/>
        <v>0</v>
      </c>
      <c r="G61" s="75">
        <f t="shared" si="22"/>
        <v>0</v>
      </c>
      <c r="H61" s="75">
        <f t="shared" si="22"/>
        <v>42070.79</v>
      </c>
      <c r="I61" s="75">
        <f t="shared" si="22"/>
        <v>49055.16</v>
      </c>
      <c r="J61" s="67">
        <f t="shared" si="21"/>
        <v>0</v>
      </c>
      <c r="K61" s="126">
        <f t="shared" si="20"/>
        <v>19</v>
      </c>
      <c r="M61" s="75">
        <f t="shared" si="23"/>
        <v>0</v>
      </c>
      <c r="N61" s="75">
        <f t="shared" si="23"/>
        <v>49055.16</v>
      </c>
      <c r="O61" s="67">
        <f t="shared" si="13"/>
        <v>0</v>
      </c>
      <c r="P61" s="43">
        <f t="shared" si="15"/>
        <v>0</v>
      </c>
      <c r="S61" s="89">
        <v>0</v>
      </c>
      <c r="T61" s="89">
        <v>0</v>
      </c>
      <c r="U61" s="89">
        <v>0</v>
      </c>
      <c r="V61" s="89">
        <v>0</v>
      </c>
      <c r="W61" s="89">
        <v>0</v>
      </c>
      <c r="X61" s="89">
        <v>0</v>
      </c>
      <c r="Y61" s="89">
        <v>0</v>
      </c>
      <c r="Z61" s="89">
        <v>0</v>
      </c>
      <c r="AA61" s="89">
        <v>0</v>
      </c>
      <c r="AB61" s="89">
        <v>0</v>
      </c>
      <c r="AC61" s="89">
        <v>0</v>
      </c>
      <c r="AD61" s="89">
        <v>0</v>
      </c>
      <c r="AE61" s="89">
        <v>0</v>
      </c>
      <c r="AF61" s="89">
        <v>0</v>
      </c>
      <c r="AG61" s="89">
        <v>0</v>
      </c>
      <c r="AH61" s="89">
        <v>0</v>
      </c>
      <c r="AI61" s="89">
        <v>0</v>
      </c>
      <c r="AJ61" s="89">
        <v>0</v>
      </c>
      <c r="AK61" s="89">
        <v>0</v>
      </c>
      <c r="AL61" s="89">
        <v>0</v>
      </c>
      <c r="AM61" s="89">
        <v>0</v>
      </c>
      <c r="AN61" s="89">
        <v>0</v>
      </c>
      <c r="AO61" s="89">
        <v>0</v>
      </c>
      <c r="AP61" s="89">
        <v>0</v>
      </c>
      <c r="AQ61" s="89">
        <v>0</v>
      </c>
      <c r="AR61" s="89">
        <v>0</v>
      </c>
      <c r="AS61" s="89">
        <v>0</v>
      </c>
      <c r="AT61" s="89">
        <v>0</v>
      </c>
      <c r="AU61" s="89">
        <v>0</v>
      </c>
      <c r="AV61" s="89">
        <v>0</v>
      </c>
      <c r="AW61" s="89">
        <v>0</v>
      </c>
      <c r="AX61" s="89">
        <v>0</v>
      </c>
      <c r="AY61" s="89">
        <v>4329.05</v>
      </c>
      <c r="AZ61" s="89">
        <v>0</v>
      </c>
      <c r="BA61" s="89">
        <v>0</v>
      </c>
      <c r="BB61" s="89">
        <v>37741.74</v>
      </c>
      <c r="BC61" s="89">
        <v>0</v>
      </c>
      <c r="BD61" s="89">
        <v>0</v>
      </c>
      <c r="BE61" s="89">
        <v>49055.16</v>
      </c>
      <c r="BF61" s="89">
        <v>0</v>
      </c>
      <c r="BG61" s="89">
        <v>0</v>
      </c>
      <c r="BH61" s="89">
        <v>0</v>
      </c>
      <c r="BI61" s="89">
        <v>0</v>
      </c>
      <c r="BJ61" s="89">
        <v>0</v>
      </c>
      <c r="BK61" s="89">
        <v>0</v>
      </c>
      <c r="BL61" s="89">
        <v>0</v>
      </c>
      <c r="BM61" s="89">
        <v>0</v>
      </c>
      <c r="BN61" s="89">
        <v>0</v>
      </c>
    </row>
    <row r="62" spans="1:66">
      <c r="A62" s="155" t="s">
        <v>162</v>
      </c>
      <c r="B62" s="155" t="s">
        <v>178</v>
      </c>
      <c r="C62" s="46" t="s">
        <v>194</v>
      </c>
      <c r="D62" s="144" t="s">
        <v>380</v>
      </c>
      <c r="E62" s="49"/>
      <c r="F62" s="75">
        <f t="shared" si="22"/>
        <v>0</v>
      </c>
      <c r="G62" s="75">
        <f t="shared" si="22"/>
        <v>0</v>
      </c>
      <c r="H62" s="75">
        <f t="shared" si="22"/>
        <v>7013.32</v>
      </c>
      <c r="I62" s="75">
        <f t="shared" si="22"/>
        <v>21438.799999999999</v>
      </c>
      <c r="J62" s="67">
        <f t="shared" si="21"/>
        <v>0</v>
      </c>
      <c r="K62" s="126">
        <f t="shared" si="20"/>
        <v>19</v>
      </c>
      <c r="M62" s="75">
        <f t="shared" si="23"/>
        <v>0</v>
      </c>
      <c r="N62" s="75">
        <f t="shared" si="23"/>
        <v>21438.799999999999</v>
      </c>
      <c r="O62" s="67">
        <f t="shared" si="13"/>
        <v>0</v>
      </c>
      <c r="P62" s="43">
        <f t="shared" si="15"/>
        <v>0</v>
      </c>
      <c r="S62" s="89">
        <v>0</v>
      </c>
      <c r="T62" s="89">
        <v>0</v>
      </c>
      <c r="U62" s="89">
        <v>0</v>
      </c>
      <c r="V62" s="89">
        <v>0</v>
      </c>
      <c r="W62" s="89">
        <v>0</v>
      </c>
      <c r="X62" s="89">
        <v>0</v>
      </c>
      <c r="Y62" s="89">
        <v>0</v>
      </c>
      <c r="Z62" s="89">
        <v>0</v>
      </c>
      <c r="AA62" s="89">
        <v>0</v>
      </c>
      <c r="AB62" s="89">
        <v>0</v>
      </c>
      <c r="AC62" s="89">
        <v>0</v>
      </c>
      <c r="AD62" s="89">
        <v>0</v>
      </c>
      <c r="AE62" s="89">
        <v>0</v>
      </c>
      <c r="AF62" s="89">
        <v>0</v>
      </c>
      <c r="AG62" s="89">
        <v>0</v>
      </c>
      <c r="AH62" s="89">
        <v>0</v>
      </c>
      <c r="AI62" s="89">
        <v>0</v>
      </c>
      <c r="AJ62" s="89">
        <v>0</v>
      </c>
      <c r="AK62" s="89">
        <v>0</v>
      </c>
      <c r="AL62" s="89">
        <v>0</v>
      </c>
      <c r="AM62" s="89">
        <v>0</v>
      </c>
      <c r="AN62" s="89">
        <v>0</v>
      </c>
      <c r="AO62" s="89">
        <v>0</v>
      </c>
      <c r="AP62" s="89">
        <v>0</v>
      </c>
      <c r="AQ62" s="89">
        <v>0</v>
      </c>
      <c r="AR62" s="89">
        <v>0</v>
      </c>
      <c r="AS62" s="89">
        <v>0</v>
      </c>
      <c r="AT62" s="89">
        <v>0</v>
      </c>
      <c r="AU62" s="89">
        <v>0</v>
      </c>
      <c r="AV62" s="89">
        <v>0</v>
      </c>
      <c r="AW62" s="89">
        <v>0</v>
      </c>
      <c r="AX62" s="89">
        <v>0</v>
      </c>
      <c r="AY62" s="89">
        <v>0</v>
      </c>
      <c r="AZ62" s="89">
        <v>0</v>
      </c>
      <c r="BA62" s="89">
        <v>0</v>
      </c>
      <c r="BB62" s="89">
        <v>7013.32</v>
      </c>
      <c r="BC62" s="89">
        <v>4255.84</v>
      </c>
      <c r="BD62" s="89">
        <v>7953.28</v>
      </c>
      <c r="BE62" s="89">
        <v>9229.68</v>
      </c>
      <c r="BF62" s="89"/>
      <c r="BG62" s="89"/>
      <c r="BH62" s="89"/>
      <c r="BI62" s="89"/>
      <c r="BJ62" s="89"/>
      <c r="BK62" s="89"/>
      <c r="BL62" s="89"/>
      <c r="BM62" s="89"/>
      <c r="BN62" s="89"/>
    </row>
    <row r="63" spans="1:66">
      <c r="A63" s="155" t="s">
        <v>162</v>
      </c>
      <c r="B63" s="155" t="s">
        <v>178</v>
      </c>
      <c r="C63" s="46" t="s">
        <v>193</v>
      </c>
      <c r="D63" s="144" t="s">
        <v>373</v>
      </c>
      <c r="E63" s="49"/>
      <c r="F63" s="75">
        <f t="shared" si="22"/>
        <v>0</v>
      </c>
      <c r="G63" s="75">
        <f t="shared" si="22"/>
        <v>0</v>
      </c>
      <c r="H63" s="75">
        <f t="shared" si="22"/>
        <v>72409</v>
      </c>
      <c r="I63" s="75">
        <f t="shared" si="22"/>
        <v>300289</v>
      </c>
      <c r="J63" s="67">
        <f t="shared" si="21"/>
        <v>0</v>
      </c>
      <c r="K63" s="126">
        <f t="shared" si="20"/>
        <v>19</v>
      </c>
      <c r="M63" s="75">
        <f t="shared" si="23"/>
        <v>0</v>
      </c>
      <c r="N63" s="75">
        <f t="shared" si="23"/>
        <v>300289</v>
      </c>
      <c r="O63" s="67">
        <f t="shared" si="13"/>
        <v>0</v>
      </c>
      <c r="P63" s="43">
        <f t="shared" si="15"/>
        <v>0</v>
      </c>
      <c r="S63" s="89">
        <v>0</v>
      </c>
      <c r="T63" s="89">
        <v>0</v>
      </c>
      <c r="U63" s="89">
        <v>0</v>
      </c>
      <c r="V63" s="89">
        <v>0</v>
      </c>
      <c r="W63" s="89">
        <v>0</v>
      </c>
      <c r="X63" s="89">
        <v>0</v>
      </c>
      <c r="Y63" s="89">
        <v>0</v>
      </c>
      <c r="Z63" s="89">
        <v>0</v>
      </c>
      <c r="AA63" s="89">
        <v>0</v>
      </c>
      <c r="AB63" s="89">
        <v>0</v>
      </c>
      <c r="AC63" s="89">
        <v>0</v>
      </c>
      <c r="AD63" s="89">
        <v>0</v>
      </c>
      <c r="AE63" s="89">
        <v>0</v>
      </c>
      <c r="AF63" s="89">
        <v>0</v>
      </c>
      <c r="AG63" s="89">
        <v>0</v>
      </c>
      <c r="AH63" s="89">
        <v>0</v>
      </c>
      <c r="AI63" s="89">
        <v>0</v>
      </c>
      <c r="AJ63" s="89">
        <v>0</v>
      </c>
      <c r="AK63" s="89">
        <v>0</v>
      </c>
      <c r="AL63" s="89">
        <v>0</v>
      </c>
      <c r="AM63" s="89">
        <v>0</v>
      </c>
      <c r="AN63" s="89">
        <v>0</v>
      </c>
      <c r="AO63" s="89">
        <v>0</v>
      </c>
      <c r="AP63" s="89">
        <v>0</v>
      </c>
      <c r="AQ63" s="89">
        <v>0</v>
      </c>
      <c r="AR63" s="89">
        <v>0</v>
      </c>
      <c r="AS63" s="89">
        <v>0</v>
      </c>
      <c r="AT63" s="89">
        <v>0</v>
      </c>
      <c r="AU63" s="89">
        <v>0</v>
      </c>
      <c r="AV63" s="89">
        <v>0</v>
      </c>
      <c r="AW63" s="89">
        <v>0</v>
      </c>
      <c r="AX63" s="89">
        <v>0</v>
      </c>
      <c r="AY63" s="89">
        <v>0</v>
      </c>
      <c r="AZ63" s="89">
        <v>0</v>
      </c>
      <c r="BA63" s="89">
        <v>36</v>
      </c>
      <c r="BB63" s="89">
        <v>72373</v>
      </c>
      <c r="BC63" s="89">
        <v>132570</v>
      </c>
      <c r="BD63" s="89">
        <v>79354</v>
      </c>
      <c r="BE63" s="89">
        <v>88365</v>
      </c>
      <c r="BF63" s="89"/>
      <c r="BG63" s="89"/>
      <c r="BH63" s="89"/>
      <c r="BI63" s="89"/>
      <c r="BJ63" s="89"/>
      <c r="BK63" s="89"/>
      <c r="BL63" s="89"/>
      <c r="BM63" s="89"/>
      <c r="BN63" s="89"/>
    </row>
    <row r="64" spans="1:66">
      <c r="A64" s="48" t="s">
        <v>163</v>
      </c>
      <c r="B64" s="48" t="s">
        <v>179</v>
      </c>
      <c r="C64" s="46" t="s">
        <v>191</v>
      </c>
      <c r="D64" s="49" t="s">
        <v>125</v>
      </c>
      <c r="E64" s="49"/>
      <c r="F64" s="75">
        <f t="shared" si="22"/>
        <v>0</v>
      </c>
      <c r="G64" s="75">
        <f t="shared" si="22"/>
        <v>980777</v>
      </c>
      <c r="H64" s="75">
        <f t="shared" si="22"/>
        <v>1885030</v>
      </c>
      <c r="I64" s="75">
        <f t="shared" si="22"/>
        <v>550253</v>
      </c>
      <c r="J64" s="67">
        <f t="shared" si="21"/>
        <v>0.921976147483067</v>
      </c>
      <c r="K64" s="126">
        <f t="shared" si="20"/>
        <v>1</v>
      </c>
      <c r="M64" s="75">
        <f t="shared" si="23"/>
        <v>498847</v>
      </c>
      <c r="N64" s="75">
        <f t="shared" si="23"/>
        <v>550253</v>
      </c>
      <c r="O64" s="67">
        <f t="shared" si="13"/>
        <v>0.10304963245243531</v>
      </c>
      <c r="P64" s="43">
        <f t="shared" si="15"/>
        <v>1</v>
      </c>
      <c r="S64" s="89">
        <v>0</v>
      </c>
      <c r="T64" s="89">
        <v>0</v>
      </c>
      <c r="U64" s="89">
        <v>0</v>
      </c>
      <c r="V64" s="89">
        <v>0</v>
      </c>
      <c r="W64" s="89">
        <v>0</v>
      </c>
      <c r="X64" s="89">
        <v>0</v>
      </c>
      <c r="Y64" s="89">
        <v>0</v>
      </c>
      <c r="Z64" s="89">
        <v>0</v>
      </c>
      <c r="AA64" s="89">
        <v>0</v>
      </c>
      <c r="AB64" s="89">
        <v>0</v>
      </c>
      <c r="AC64" s="89">
        <v>0</v>
      </c>
      <c r="AD64" s="89">
        <v>0</v>
      </c>
      <c r="AE64" s="89">
        <v>0</v>
      </c>
      <c r="AF64" s="89">
        <v>0</v>
      </c>
      <c r="AG64" s="89">
        <v>0</v>
      </c>
      <c r="AH64" s="89">
        <v>0</v>
      </c>
      <c r="AI64" s="89">
        <v>0</v>
      </c>
      <c r="AJ64" s="89">
        <v>0</v>
      </c>
      <c r="AK64" s="89">
        <v>0</v>
      </c>
      <c r="AL64" s="89">
        <v>218430</v>
      </c>
      <c r="AM64" s="89">
        <v>252546</v>
      </c>
      <c r="AN64" s="89">
        <v>178668</v>
      </c>
      <c r="AO64" s="89">
        <v>160485</v>
      </c>
      <c r="AP64" s="89">
        <v>170648</v>
      </c>
      <c r="AQ64" s="89">
        <v>162285</v>
      </c>
      <c r="AR64" s="89">
        <v>174937</v>
      </c>
      <c r="AS64" s="89">
        <v>161625</v>
      </c>
      <c r="AT64" s="89">
        <v>79527</v>
      </c>
      <c r="AU64" s="89">
        <v>122143</v>
      </c>
      <c r="AV64" s="89">
        <v>183269</v>
      </c>
      <c r="AW64" s="89">
        <v>148223</v>
      </c>
      <c r="AX64" s="89">
        <v>159637</v>
      </c>
      <c r="AY64" s="89">
        <v>202627</v>
      </c>
      <c r="AZ64" s="89">
        <v>157004</v>
      </c>
      <c r="BA64" s="89">
        <v>144251</v>
      </c>
      <c r="BB64" s="89">
        <v>189502</v>
      </c>
      <c r="BC64" s="89">
        <v>152245</v>
      </c>
      <c r="BD64" s="89">
        <v>167626</v>
      </c>
      <c r="BE64" s="89">
        <v>230382</v>
      </c>
      <c r="BF64" s="89">
        <v>0</v>
      </c>
      <c r="BG64" s="89">
        <v>0</v>
      </c>
      <c r="BH64" s="89">
        <v>0</v>
      </c>
      <c r="BI64" s="89">
        <v>0</v>
      </c>
      <c r="BJ64" s="89">
        <v>0</v>
      </c>
      <c r="BK64" s="89">
        <v>0</v>
      </c>
      <c r="BL64" s="89">
        <v>0</v>
      </c>
      <c r="BM64" s="89">
        <v>0</v>
      </c>
      <c r="BN64" s="89">
        <v>0</v>
      </c>
    </row>
    <row r="65" spans="1:66">
      <c r="A65" s="48" t="s">
        <v>163</v>
      </c>
      <c r="B65" s="48" t="s">
        <v>179</v>
      </c>
      <c r="C65" s="46" t="s">
        <v>193</v>
      </c>
      <c r="D65" s="49" t="s">
        <v>126</v>
      </c>
      <c r="E65" s="49"/>
      <c r="F65" s="75">
        <f t="shared" si="22"/>
        <v>0</v>
      </c>
      <c r="G65" s="75">
        <f t="shared" si="22"/>
        <v>504426</v>
      </c>
      <c r="H65" s="75">
        <f t="shared" si="22"/>
        <v>1148661</v>
      </c>
      <c r="I65" s="75">
        <f t="shared" si="22"/>
        <v>331774</v>
      </c>
      <c r="J65" s="67">
        <f t="shared" si="21"/>
        <v>1.277164539496378</v>
      </c>
      <c r="K65" s="126">
        <f t="shared" si="20"/>
        <v>2</v>
      </c>
      <c r="M65" s="75">
        <f t="shared" si="23"/>
        <v>246667</v>
      </c>
      <c r="N65" s="75">
        <f t="shared" si="23"/>
        <v>331774</v>
      </c>
      <c r="O65" s="67">
        <f t="shared" si="13"/>
        <v>0.34502791212444306</v>
      </c>
      <c r="P65" s="43">
        <f t="shared" si="15"/>
        <v>2</v>
      </c>
      <c r="S65" s="89">
        <v>0</v>
      </c>
      <c r="T65" s="89">
        <v>0</v>
      </c>
      <c r="U65" s="89">
        <v>0</v>
      </c>
      <c r="V65" s="89">
        <v>0</v>
      </c>
      <c r="W65" s="89">
        <v>0</v>
      </c>
      <c r="X65" s="89">
        <v>0</v>
      </c>
      <c r="Y65" s="89">
        <v>0</v>
      </c>
      <c r="Z65" s="89">
        <v>0</v>
      </c>
      <c r="AA65" s="89">
        <v>0</v>
      </c>
      <c r="AB65" s="89">
        <v>0</v>
      </c>
      <c r="AC65" s="89">
        <v>0</v>
      </c>
      <c r="AD65" s="89">
        <v>0</v>
      </c>
      <c r="AE65" s="89">
        <v>0</v>
      </c>
      <c r="AF65" s="89">
        <v>0</v>
      </c>
      <c r="AG65" s="89">
        <v>0</v>
      </c>
      <c r="AH65" s="89">
        <v>0</v>
      </c>
      <c r="AI65" s="89">
        <v>0</v>
      </c>
      <c r="AJ65" s="89">
        <v>0</v>
      </c>
      <c r="AK65" s="89">
        <v>0</v>
      </c>
      <c r="AL65" s="89">
        <v>107544</v>
      </c>
      <c r="AM65" s="89">
        <v>126035</v>
      </c>
      <c r="AN65" s="89">
        <v>93504</v>
      </c>
      <c r="AO65" s="89">
        <v>87731</v>
      </c>
      <c r="AP65" s="89">
        <v>89612</v>
      </c>
      <c r="AQ65" s="89">
        <v>81962</v>
      </c>
      <c r="AR65" s="89">
        <v>83060</v>
      </c>
      <c r="AS65" s="89">
        <v>81645</v>
      </c>
      <c r="AT65" s="89">
        <v>51774</v>
      </c>
      <c r="AU65" s="89">
        <v>68536</v>
      </c>
      <c r="AV65" s="89">
        <v>98997</v>
      </c>
      <c r="AW65" s="89">
        <v>89159</v>
      </c>
      <c r="AX65" s="89">
        <v>100296</v>
      </c>
      <c r="AY65" s="89">
        <v>131544</v>
      </c>
      <c r="AZ65" s="89">
        <v>157004</v>
      </c>
      <c r="BA65" s="89">
        <v>97021</v>
      </c>
      <c r="BB65" s="89">
        <v>107663</v>
      </c>
      <c r="BC65" s="89">
        <v>99184</v>
      </c>
      <c r="BD65" s="89">
        <v>99887</v>
      </c>
      <c r="BE65" s="89">
        <v>132703</v>
      </c>
      <c r="BF65" s="89">
        <v>0</v>
      </c>
      <c r="BG65" s="89">
        <v>0</v>
      </c>
      <c r="BH65" s="89">
        <v>0</v>
      </c>
      <c r="BI65" s="89">
        <v>0</v>
      </c>
      <c r="BJ65" s="89">
        <v>0</v>
      </c>
      <c r="BK65" s="89">
        <v>0</v>
      </c>
      <c r="BL65" s="89">
        <v>0</v>
      </c>
      <c r="BM65" s="89">
        <v>0</v>
      </c>
      <c r="BN65" s="89">
        <v>0</v>
      </c>
    </row>
    <row r="66" spans="1:66">
      <c r="A66" s="48" t="s">
        <v>163</v>
      </c>
      <c r="B66" s="48" t="s">
        <v>179</v>
      </c>
      <c r="C66" s="46" t="s">
        <v>223</v>
      </c>
      <c r="D66" s="49" t="s">
        <v>127</v>
      </c>
      <c r="E66" s="49"/>
      <c r="F66" s="75">
        <f t="shared" si="22"/>
        <v>0</v>
      </c>
      <c r="G66" s="75">
        <f t="shared" si="22"/>
        <v>159177</v>
      </c>
      <c r="H66" s="75">
        <f t="shared" si="22"/>
        <v>571938</v>
      </c>
      <c r="I66" s="75">
        <f t="shared" si="22"/>
        <v>0</v>
      </c>
      <c r="J66" s="67">
        <f t="shared" si="21"/>
        <v>2.5930944797301119</v>
      </c>
      <c r="K66" s="126">
        <f t="shared" si="20"/>
        <v>3</v>
      </c>
      <c r="M66" s="75">
        <f t="shared" si="23"/>
        <v>106000</v>
      </c>
      <c r="N66" s="75">
        <f t="shared" si="23"/>
        <v>0</v>
      </c>
      <c r="O66" s="67">
        <f t="shared" si="13"/>
        <v>99</v>
      </c>
      <c r="P66" s="43">
        <f t="shared" si="15"/>
        <v>0</v>
      </c>
      <c r="S66" s="89">
        <v>0</v>
      </c>
      <c r="T66" s="89">
        <v>0</v>
      </c>
      <c r="U66" s="89">
        <v>0</v>
      </c>
      <c r="V66" s="89">
        <v>0</v>
      </c>
      <c r="W66" s="89">
        <v>0</v>
      </c>
      <c r="X66" s="89">
        <v>0</v>
      </c>
      <c r="Y66" s="89">
        <v>0</v>
      </c>
      <c r="Z66" s="89">
        <v>0</v>
      </c>
      <c r="AA66" s="89">
        <v>0</v>
      </c>
      <c r="AB66" s="89">
        <v>0</v>
      </c>
      <c r="AC66" s="89">
        <v>0</v>
      </c>
      <c r="AD66" s="89">
        <v>0</v>
      </c>
      <c r="AE66" s="89">
        <v>0</v>
      </c>
      <c r="AF66" s="89">
        <v>0</v>
      </c>
      <c r="AG66" s="89">
        <v>0</v>
      </c>
      <c r="AH66" s="89">
        <v>0</v>
      </c>
      <c r="AI66" s="89">
        <v>0</v>
      </c>
      <c r="AJ66" s="89">
        <v>0</v>
      </c>
      <c r="AK66" s="89">
        <v>0</v>
      </c>
      <c r="AL66" s="89">
        <v>0</v>
      </c>
      <c r="AM66" s="89">
        <v>52013</v>
      </c>
      <c r="AN66" s="89">
        <v>0</v>
      </c>
      <c r="AO66" s="89">
        <v>0</v>
      </c>
      <c r="AP66" s="89">
        <v>107164</v>
      </c>
      <c r="AQ66" s="89">
        <v>0</v>
      </c>
      <c r="AR66" s="89">
        <v>0</v>
      </c>
      <c r="AS66" s="89">
        <v>106000</v>
      </c>
      <c r="AT66" s="89">
        <v>0</v>
      </c>
      <c r="AU66" s="89">
        <v>0</v>
      </c>
      <c r="AV66" s="89">
        <v>120961</v>
      </c>
      <c r="AW66" s="89">
        <v>0</v>
      </c>
      <c r="AX66" s="89">
        <v>0</v>
      </c>
      <c r="AY66" s="89">
        <v>159931</v>
      </c>
      <c r="AZ66" s="89">
        <v>0</v>
      </c>
      <c r="BA66" s="89">
        <v>0</v>
      </c>
      <c r="BB66" s="89">
        <v>185046</v>
      </c>
      <c r="BC66" s="89">
        <v>0</v>
      </c>
      <c r="BD66" s="89">
        <v>0</v>
      </c>
      <c r="BE66" s="89">
        <v>0</v>
      </c>
      <c r="BF66" s="89">
        <v>0</v>
      </c>
      <c r="BG66" s="89">
        <v>0</v>
      </c>
      <c r="BH66" s="89">
        <v>0</v>
      </c>
      <c r="BI66" s="89">
        <v>0</v>
      </c>
      <c r="BJ66" s="89">
        <v>0</v>
      </c>
      <c r="BK66" s="89">
        <v>0</v>
      </c>
      <c r="BL66" s="89">
        <v>0</v>
      </c>
      <c r="BM66" s="89">
        <v>0</v>
      </c>
      <c r="BN66" s="89">
        <v>0</v>
      </c>
    </row>
    <row r="67" spans="1:66">
      <c r="A67" s="48" t="s">
        <v>155</v>
      </c>
      <c r="B67" s="48" t="s">
        <v>171</v>
      </c>
      <c r="C67" s="46" t="s">
        <v>193</v>
      </c>
      <c r="D67" s="49" t="s">
        <v>42</v>
      </c>
      <c r="E67" s="49"/>
      <c r="F67" s="75">
        <f t="shared" si="22"/>
        <v>177528.11000000002</v>
      </c>
      <c r="G67" s="75">
        <f t="shared" si="22"/>
        <v>511973.11000000004</v>
      </c>
      <c r="H67" s="75">
        <f t="shared" si="22"/>
        <v>461936.33</v>
      </c>
      <c r="I67" s="75">
        <f t="shared" si="22"/>
        <v>111075</v>
      </c>
      <c r="J67" s="67">
        <f t="shared" si="21"/>
        <v>-9.7733218840341099E-2</v>
      </c>
      <c r="K67" s="126">
        <f t="shared" si="20"/>
        <v>1</v>
      </c>
      <c r="M67" s="75">
        <f t="shared" si="23"/>
        <v>132850.31</v>
      </c>
      <c r="N67" s="75">
        <f t="shared" si="23"/>
        <v>111075</v>
      </c>
      <c r="O67" s="67">
        <f t="shared" si="13"/>
        <v>-0.16390861263327122</v>
      </c>
      <c r="P67" s="43">
        <f t="shared" si="15"/>
        <v>1</v>
      </c>
      <c r="S67" s="89">
        <v>0</v>
      </c>
      <c r="T67" s="89">
        <v>0</v>
      </c>
      <c r="U67" s="89">
        <v>0</v>
      </c>
      <c r="V67" s="89">
        <v>0</v>
      </c>
      <c r="W67" s="89">
        <v>0</v>
      </c>
      <c r="X67" s="89">
        <v>0</v>
      </c>
      <c r="Y67" s="89">
        <v>0</v>
      </c>
      <c r="Z67" s="89">
        <v>29228.59</v>
      </c>
      <c r="AA67" s="89">
        <v>36363.42</v>
      </c>
      <c r="AB67" s="89">
        <v>40235.74</v>
      </c>
      <c r="AC67" s="89">
        <v>37210.129999999997</v>
      </c>
      <c r="AD67" s="89">
        <v>34490.230000000003</v>
      </c>
      <c r="AE67" s="89">
        <v>38812.800000000003</v>
      </c>
      <c r="AF67" s="89">
        <v>36210.519999999997</v>
      </c>
      <c r="AG67" s="89">
        <v>52464.26</v>
      </c>
      <c r="AH67" s="89">
        <v>45131.6</v>
      </c>
      <c r="AI67" s="89">
        <v>40792.620000000003</v>
      </c>
      <c r="AJ67" s="89">
        <v>43644</v>
      </c>
      <c r="AK67" s="89">
        <v>45360.160000000003</v>
      </c>
      <c r="AL67" s="89">
        <v>45370</v>
      </c>
      <c r="AM67" s="89">
        <v>40609</v>
      </c>
      <c r="AN67" s="89">
        <v>44988.69</v>
      </c>
      <c r="AO67" s="89">
        <v>39630.46</v>
      </c>
      <c r="AP67" s="89">
        <v>38959</v>
      </c>
      <c r="AQ67" s="89">
        <v>45820.4</v>
      </c>
      <c r="AR67" s="89">
        <v>47536.13</v>
      </c>
      <c r="AS67" s="89">
        <v>39493.78</v>
      </c>
      <c r="AT67" s="89">
        <v>24003</v>
      </c>
      <c r="AU67" s="89">
        <v>36212</v>
      </c>
      <c r="AV67" s="89">
        <v>40818</v>
      </c>
      <c r="AW67" s="89">
        <v>42165</v>
      </c>
      <c r="AX67" s="89">
        <v>44375.5</v>
      </c>
      <c r="AY67" s="89">
        <v>39293</v>
      </c>
      <c r="AZ67" s="89">
        <v>39207</v>
      </c>
      <c r="BA67" s="89">
        <v>31561</v>
      </c>
      <c r="BB67" s="89">
        <v>31451.52</v>
      </c>
      <c r="BC67" s="89">
        <v>36124</v>
      </c>
      <c r="BD67" s="89">
        <v>34180</v>
      </c>
      <c r="BE67" s="89">
        <v>40771</v>
      </c>
      <c r="BF67" s="89">
        <v>0</v>
      </c>
      <c r="BG67" s="89">
        <v>0</v>
      </c>
      <c r="BH67" s="89">
        <v>0</v>
      </c>
      <c r="BI67" s="89">
        <v>0</v>
      </c>
      <c r="BJ67" s="89">
        <v>0</v>
      </c>
      <c r="BK67" s="89">
        <v>0</v>
      </c>
      <c r="BL67" s="89">
        <v>0</v>
      </c>
      <c r="BM67" s="89">
        <v>0</v>
      </c>
      <c r="BN67" s="89">
        <v>0</v>
      </c>
    </row>
    <row r="68" spans="1:66">
      <c r="A68" s="48" t="s">
        <v>155</v>
      </c>
      <c r="B68" s="48" t="s">
        <v>171</v>
      </c>
      <c r="C68" s="46" t="s">
        <v>728</v>
      </c>
      <c r="D68" s="49" t="s">
        <v>43</v>
      </c>
      <c r="E68" s="49"/>
      <c r="F68" s="75">
        <f t="shared" ref="F68:I87" si="25">+SUMIF($S$4:$BN$4,F$5,$S68:$BN68)</f>
        <v>34247.53</v>
      </c>
      <c r="G68" s="75">
        <f t="shared" si="25"/>
        <v>413933.57</v>
      </c>
      <c r="H68" s="75">
        <f t="shared" si="25"/>
        <v>454767.12</v>
      </c>
      <c r="I68" s="75">
        <f t="shared" si="25"/>
        <v>0</v>
      </c>
      <c r="J68" s="67">
        <f t="shared" si="21"/>
        <v>9.8647592172821319E-2</v>
      </c>
      <c r="K68" s="126">
        <f t="shared" si="20"/>
        <v>2</v>
      </c>
      <c r="M68" s="75">
        <f t="shared" si="23"/>
        <v>0</v>
      </c>
      <c r="N68" s="75">
        <f t="shared" si="23"/>
        <v>0</v>
      </c>
      <c r="O68" s="67">
        <f t="shared" si="13"/>
        <v>99</v>
      </c>
      <c r="P68" s="43">
        <f t="shared" si="15"/>
        <v>0</v>
      </c>
      <c r="S68" s="89">
        <v>0</v>
      </c>
      <c r="T68" s="89">
        <v>0</v>
      </c>
      <c r="U68" s="89">
        <v>0</v>
      </c>
      <c r="V68" s="89">
        <v>0</v>
      </c>
      <c r="W68" s="89">
        <v>0</v>
      </c>
      <c r="X68" s="89">
        <v>0</v>
      </c>
      <c r="Y68" s="89">
        <v>0</v>
      </c>
      <c r="Z68" s="89">
        <v>0</v>
      </c>
      <c r="AA68" s="89">
        <v>0</v>
      </c>
      <c r="AB68" s="89">
        <v>0</v>
      </c>
      <c r="AC68" s="89">
        <v>0</v>
      </c>
      <c r="AD68" s="89">
        <v>34247.53</v>
      </c>
      <c r="AE68" s="89">
        <v>0</v>
      </c>
      <c r="AF68" s="89">
        <v>0</v>
      </c>
      <c r="AG68" s="89">
        <v>0</v>
      </c>
      <c r="AH68" s="89">
        <v>0</v>
      </c>
      <c r="AI68" s="89">
        <v>0</v>
      </c>
      <c r="AJ68" s="89">
        <v>0</v>
      </c>
      <c r="AK68" s="89">
        <v>0</v>
      </c>
      <c r="AL68" s="89">
        <v>0</v>
      </c>
      <c r="AM68" s="89">
        <v>0</v>
      </c>
      <c r="AN68" s="89">
        <v>0</v>
      </c>
      <c r="AO68" s="89">
        <v>0</v>
      </c>
      <c r="AP68" s="89">
        <v>413933.57</v>
      </c>
      <c r="AQ68" s="89">
        <v>0</v>
      </c>
      <c r="AR68" s="89">
        <v>0</v>
      </c>
      <c r="AS68" s="89">
        <v>0</v>
      </c>
      <c r="AT68" s="89">
        <v>0</v>
      </c>
      <c r="AU68" s="89">
        <v>0</v>
      </c>
      <c r="AV68" s="89">
        <v>0</v>
      </c>
      <c r="AW68" s="89">
        <v>0</v>
      </c>
      <c r="AX68" s="89">
        <v>0</v>
      </c>
      <c r="AY68" s="89">
        <v>0</v>
      </c>
      <c r="AZ68" s="89">
        <v>0</v>
      </c>
      <c r="BA68" s="89">
        <v>0</v>
      </c>
      <c r="BB68" s="89">
        <v>454767.12</v>
      </c>
      <c r="BC68" s="89">
        <v>0</v>
      </c>
      <c r="BD68" s="89">
        <v>0</v>
      </c>
      <c r="BE68" s="89">
        <v>0</v>
      </c>
      <c r="BF68" s="89">
        <v>0</v>
      </c>
      <c r="BG68" s="89">
        <v>0</v>
      </c>
      <c r="BH68" s="89">
        <v>0</v>
      </c>
      <c r="BI68" s="89">
        <v>0</v>
      </c>
      <c r="BJ68" s="89">
        <v>0</v>
      </c>
      <c r="BK68" s="89">
        <v>0</v>
      </c>
      <c r="BL68" s="89">
        <v>0</v>
      </c>
      <c r="BM68" s="89">
        <v>0</v>
      </c>
      <c r="BN68" s="89">
        <v>0</v>
      </c>
    </row>
    <row r="69" spans="1:66">
      <c r="A69" s="48" t="s">
        <v>155</v>
      </c>
      <c r="B69" s="48" t="s">
        <v>171</v>
      </c>
      <c r="C69" s="46" t="s">
        <v>189</v>
      </c>
      <c r="D69" s="49" t="s">
        <v>44</v>
      </c>
      <c r="E69" s="49"/>
      <c r="F69" s="75">
        <f t="shared" si="25"/>
        <v>0</v>
      </c>
      <c r="G69" s="168">
        <f t="shared" si="25"/>
        <v>12673.99</v>
      </c>
      <c r="H69" s="168">
        <f t="shared" si="25"/>
        <v>35606.879999999997</v>
      </c>
      <c r="I69" s="168">
        <f t="shared" si="25"/>
        <v>11528</v>
      </c>
      <c r="J69" s="167">
        <f t="shared" si="21"/>
        <v>1.8094451707788943</v>
      </c>
      <c r="K69" s="166">
        <f t="shared" si="20"/>
        <v>3</v>
      </c>
      <c r="M69" s="75">
        <f t="shared" si="23"/>
        <v>11377</v>
      </c>
      <c r="N69" s="75">
        <f t="shared" si="23"/>
        <v>11528</v>
      </c>
      <c r="O69" s="67">
        <f t="shared" si="13"/>
        <v>1.3272391667399139E-2</v>
      </c>
      <c r="P69" s="43">
        <f t="shared" si="15"/>
        <v>2</v>
      </c>
      <c r="S69" s="89">
        <v>0</v>
      </c>
      <c r="T69" s="89">
        <v>0</v>
      </c>
      <c r="U69" s="89">
        <v>0</v>
      </c>
      <c r="V69" s="89">
        <v>0</v>
      </c>
      <c r="W69" s="89">
        <v>0</v>
      </c>
      <c r="X69" s="89">
        <v>0</v>
      </c>
      <c r="Y69" s="89">
        <v>0</v>
      </c>
      <c r="Z69" s="89">
        <v>0</v>
      </c>
      <c r="AA69" s="89">
        <v>0</v>
      </c>
      <c r="AB69" s="89">
        <v>0</v>
      </c>
      <c r="AC69" s="89">
        <v>0</v>
      </c>
      <c r="AD69" s="89">
        <v>0</v>
      </c>
      <c r="AE69" s="89">
        <v>0</v>
      </c>
      <c r="AF69" s="89">
        <v>0</v>
      </c>
      <c r="AG69" s="89">
        <v>0</v>
      </c>
      <c r="AH69" s="89">
        <v>0</v>
      </c>
      <c r="AI69" s="89">
        <v>609.41999999999996</v>
      </c>
      <c r="AJ69" s="89">
        <v>1488.57</v>
      </c>
      <c r="AK69" s="89">
        <v>0</v>
      </c>
      <c r="AL69" s="89">
        <v>0</v>
      </c>
      <c r="AM69" s="89">
        <v>650</v>
      </c>
      <c r="AN69" s="89">
        <v>2808</v>
      </c>
      <c r="AO69" s="89">
        <v>4369</v>
      </c>
      <c r="AP69" s="89">
        <v>2749</v>
      </c>
      <c r="AQ69" s="89">
        <v>4800</v>
      </c>
      <c r="AR69" s="89">
        <v>5600</v>
      </c>
      <c r="AS69" s="89">
        <v>977</v>
      </c>
      <c r="AT69" s="89">
        <v>0</v>
      </c>
      <c r="AU69" s="89">
        <v>0</v>
      </c>
      <c r="AV69" s="89">
        <v>1475</v>
      </c>
      <c r="AW69" s="89">
        <v>2636</v>
      </c>
      <c r="AX69" s="89">
        <v>0</v>
      </c>
      <c r="AY69" s="89">
        <v>5100</v>
      </c>
      <c r="AZ69" s="89">
        <v>7382</v>
      </c>
      <c r="BA69" s="89">
        <v>5399</v>
      </c>
      <c r="BB69" s="89">
        <v>2237.88</v>
      </c>
      <c r="BC69" s="89">
        <v>0</v>
      </c>
      <c r="BD69" s="89">
        <v>5568</v>
      </c>
      <c r="BE69" s="89">
        <v>5960</v>
      </c>
      <c r="BF69" s="89">
        <v>0</v>
      </c>
      <c r="BG69" s="89">
        <v>0</v>
      </c>
      <c r="BH69" s="89">
        <v>0</v>
      </c>
      <c r="BI69" s="89">
        <v>0</v>
      </c>
      <c r="BJ69" s="89">
        <v>0</v>
      </c>
      <c r="BK69" s="89">
        <v>0</v>
      </c>
      <c r="BL69" s="89">
        <v>0</v>
      </c>
      <c r="BM69" s="89">
        <v>0</v>
      </c>
      <c r="BN69" s="89">
        <v>0</v>
      </c>
    </row>
    <row r="70" spans="1:66">
      <c r="A70" s="48" t="s">
        <v>153</v>
      </c>
      <c r="B70" s="48" t="s">
        <v>169</v>
      </c>
      <c r="C70" s="46" t="s">
        <v>190</v>
      </c>
      <c r="D70" s="49" t="s">
        <v>29</v>
      </c>
      <c r="E70" s="49"/>
      <c r="F70" s="75">
        <f t="shared" si="25"/>
        <v>13223.08</v>
      </c>
      <c r="G70" s="75">
        <f t="shared" si="25"/>
        <v>19185.7</v>
      </c>
      <c r="H70" s="75">
        <f t="shared" si="25"/>
        <v>7396.43</v>
      </c>
      <c r="I70" s="75">
        <f t="shared" si="25"/>
        <v>0</v>
      </c>
      <c r="J70" s="67">
        <f t="shared" si="21"/>
        <v>-0.61448214034411042</v>
      </c>
      <c r="K70" s="126">
        <f t="shared" si="20"/>
        <v>1</v>
      </c>
      <c r="M70" s="75">
        <f t="shared" si="23"/>
        <v>0</v>
      </c>
      <c r="N70" s="75">
        <f t="shared" si="23"/>
        <v>0</v>
      </c>
      <c r="O70" s="67">
        <f t="shared" si="13"/>
        <v>99</v>
      </c>
      <c r="P70" s="43">
        <f t="shared" si="15"/>
        <v>0</v>
      </c>
      <c r="S70" s="89">
        <v>0</v>
      </c>
      <c r="T70" s="89">
        <v>0</v>
      </c>
      <c r="U70" s="89">
        <v>0</v>
      </c>
      <c r="V70" s="89">
        <v>0</v>
      </c>
      <c r="W70" s="89">
        <v>0</v>
      </c>
      <c r="X70" s="89">
        <v>0</v>
      </c>
      <c r="Y70" s="89">
        <v>0</v>
      </c>
      <c r="Z70" s="89">
        <v>0</v>
      </c>
      <c r="AA70" s="89">
        <v>0</v>
      </c>
      <c r="AB70" s="89">
        <v>0</v>
      </c>
      <c r="AC70" s="89">
        <v>0</v>
      </c>
      <c r="AD70" s="89">
        <v>13223.08</v>
      </c>
      <c r="AE70" s="89">
        <v>0</v>
      </c>
      <c r="AF70" s="89">
        <v>0</v>
      </c>
      <c r="AG70" s="89">
        <v>0</v>
      </c>
      <c r="AH70" s="89">
        <v>0</v>
      </c>
      <c r="AI70" s="89">
        <v>0</v>
      </c>
      <c r="AJ70" s="89">
        <v>0</v>
      </c>
      <c r="AK70" s="89">
        <v>0</v>
      </c>
      <c r="AL70" s="89">
        <v>0</v>
      </c>
      <c r="AM70" s="89">
        <v>0</v>
      </c>
      <c r="AN70" s="89">
        <v>0</v>
      </c>
      <c r="AO70" s="89">
        <v>0</v>
      </c>
      <c r="AP70" s="89">
        <v>19185.7</v>
      </c>
      <c r="AQ70" s="89">
        <v>0</v>
      </c>
      <c r="AR70" s="89">
        <v>0</v>
      </c>
      <c r="AS70" s="89">
        <v>0</v>
      </c>
      <c r="AT70" s="89">
        <v>0</v>
      </c>
      <c r="AU70" s="89">
        <v>0</v>
      </c>
      <c r="AV70" s="89">
        <v>0</v>
      </c>
      <c r="AW70" s="89">
        <v>0</v>
      </c>
      <c r="AX70" s="89">
        <v>0</v>
      </c>
      <c r="AY70" s="89">
        <v>0</v>
      </c>
      <c r="AZ70" s="89">
        <v>0</v>
      </c>
      <c r="BA70" s="89">
        <v>0</v>
      </c>
      <c r="BB70" s="89">
        <v>7396.43</v>
      </c>
      <c r="BC70" s="89">
        <v>0</v>
      </c>
      <c r="BD70" s="89">
        <v>0</v>
      </c>
      <c r="BE70" s="89">
        <v>0</v>
      </c>
      <c r="BF70" s="89">
        <v>0</v>
      </c>
      <c r="BG70" s="89">
        <v>0</v>
      </c>
      <c r="BH70" s="89">
        <v>0</v>
      </c>
      <c r="BI70" s="89">
        <v>0</v>
      </c>
      <c r="BJ70" s="89">
        <v>0</v>
      </c>
      <c r="BK70" s="89">
        <v>0</v>
      </c>
      <c r="BL70" s="89">
        <v>0</v>
      </c>
      <c r="BM70" s="89">
        <v>0</v>
      </c>
      <c r="BN70" s="89">
        <v>0</v>
      </c>
    </row>
    <row r="71" spans="1:66">
      <c r="A71" s="48" t="s">
        <v>153</v>
      </c>
      <c r="B71" s="48" t="s">
        <v>169</v>
      </c>
      <c r="C71" s="46" t="s">
        <v>186</v>
      </c>
      <c r="D71" s="49" t="s">
        <v>30</v>
      </c>
      <c r="E71" s="49"/>
      <c r="F71" s="75">
        <f t="shared" si="25"/>
        <v>1101747.8800000001</v>
      </c>
      <c r="G71" s="75">
        <f t="shared" si="25"/>
        <v>1185961</v>
      </c>
      <c r="H71" s="75">
        <f t="shared" si="25"/>
        <v>769678.97</v>
      </c>
      <c r="I71" s="75">
        <f t="shared" si="25"/>
        <v>166191</v>
      </c>
      <c r="J71" s="67">
        <f t="shared" si="21"/>
        <v>-0.35100819504182684</v>
      </c>
      <c r="K71" s="126">
        <f t="shared" ref="K71:K102" si="26">IF(E71="Out",0,COUNTIFS($B$7:$B$144,B71,$J$7:$J$144,"&lt;"&amp;J71)+1)</f>
        <v>2</v>
      </c>
      <c r="M71" s="75">
        <f t="shared" si="23"/>
        <v>255371.1</v>
      </c>
      <c r="N71" s="75">
        <f t="shared" si="23"/>
        <v>166191</v>
      </c>
      <c r="O71" s="67">
        <f t="shared" ref="O71:O134" si="27">IFERROR(IF(OR(N71=0,E71="Out"),99,(N71-M71)/M71),0)</f>
        <v>-0.34921766793501696</v>
      </c>
      <c r="P71" s="43">
        <f t="shared" si="15"/>
        <v>1</v>
      </c>
      <c r="S71" s="89">
        <v>0</v>
      </c>
      <c r="T71" s="89">
        <v>0</v>
      </c>
      <c r="U71" s="89">
        <v>303507.7</v>
      </c>
      <c r="V71" s="89">
        <v>0</v>
      </c>
      <c r="W71" s="89">
        <v>0</v>
      </c>
      <c r="X71" s="89">
        <v>257700.3</v>
      </c>
      <c r="Y71" s="89">
        <v>0</v>
      </c>
      <c r="Z71" s="89">
        <v>0</v>
      </c>
      <c r="AA71" s="89">
        <v>239247.06</v>
      </c>
      <c r="AB71" s="89">
        <v>0</v>
      </c>
      <c r="AC71" s="89">
        <v>0</v>
      </c>
      <c r="AD71" s="89">
        <v>301292.82</v>
      </c>
      <c r="AE71" s="89">
        <v>0</v>
      </c>
      <c r="AF71" s="89">
        <v>0</v>
      </c>
      <c r="AG71" s="89">
        <v>311144.27</v>
      </c>
      <c r="AH71" s="89">
        <v>0</v>
      </c>
      <c r="AI71" s="89">
        <v>0</v>
      </c>
      <c r="AJ71" s="89">
        <v>293167.84000000003</v>
      </c>
      <c r="AK71" s="89">
        <v>0</v>
      </c>
      <c r="AL71" s="89">
        <v>0</v>
      </c>
      <c r="AM71" s="89">
        <v>296724.94</v>
      </c>
      <c r="AN71" s="89">
        <v>0</v>
      </c>
      <c r="AO71" s="89">
        <v>0</v>
      </c>
      <c r="AP71" s="89">
        <v>284923.95</v>
      </c>
      <c r="AQ71" s="89">
        <v>0</v>
      </c>
      <c r="AR71" s="89">
        <v>0</v>
      </c>
      <c r="AS71" s="89">
        <v>255371.1</v>
      </c>
      <c r="AT71" s="89">
        <v>0</v>
      </c>
      <c r="AU71" s="89">
        <v>0</v>
      </c>
      <c r="AV71" s="89">
        <v>137315.39000000001</v>
      </c>
      <c r="AW71" s="89">
        <v>0</v>
      </c>
      <c r="AX71" s="89">
        <v>0</v>
      </c>
      <c r="AY71" s="89">
        <v>167079.48000000001</v>
      </c>
      <c r="AZ71" s="89">
        <v>0</v>
      </c>
      <c r="BA71" s="89">
        <v>0</v>
      </c>
      <c r="BB71" s="89">
        <v>209913</v>
      </c>
      <c r="BC71" s="89">
        <v>0</v>
      </c>
      <c r="BD71" s="89">
        <v>0</v>
      </c>
      <c r="BE71" s="89">
        <v>166191</v>
      </c>
      <c r="BF71" s="89">
        <v>0</v>
      </c>
      <c r="BG71" s="89">
        <v>0</v>
      </c>
      <c r="BH71" s="89">
        <v>0</v>
      </c>
      <c r="BI71" s="89">
        <v>0</v>
      </c>
      <c r="BJ71" s="89">
        <v>0</v>
      </c>
      <c r="BK71" s="89">
        <v>0</v>
      </c>
      <c r="BL71" s="89">
        <v>0</v>
      </c>
      <c r="BM71" s="89">
        <v>0</v>
      </c>
      <c r="BN71" s="89">
        <v>0</v>
      </c>
    </row>
    <row r="72" spans="1:66">
      <c r="A72" s="48" t="s">
        <v>153</v>
      </c>
      <c r="B72" s="48" t="s">
        <v>169</v>
      </c>
      <c r="C72" s="46" t="s">
        <v>194</v>
      </c>
      <c r="D72" s="49" t="s">
        <v>31</v>
      </c>
      <c r="E72" s="49"/>
      <c r="F72" s="75">
        <f t="shared" si="25"/>
        <v>0</v>
      </c>
      <c r="G72" s="75">
        <f t="shared" si="25"/>
        <v>0</v>
      </c>
      <c r="H72" s="75">
        <f t="shared" si="25"/>
        <v>36894.620000000003</v>
      </c>
      <c r="I72" s="75">
        <f t="shared" si="25"/>
        <v>0</v>
      </c>
      <c r="J72" s="67">
        <f t="shared" si="21"/>
        <v>0</v>
      </c>
      <c r="K72" s="126">
        <f t="shared" si="26"/>
        <v>3</v>
      </c>
      <c r="M72" s="75">
        <f t="shared" ref="M72:N91" si="28">+SUMIFS($S72:$BN72,$S$5:$BN$5,"&gt;="&amp;M$4,$S$5:$BN$5,"&lt;="&amp;M$5)</f>
        <v>0</v>
      </c>
      <c r="N72" s="75">
        <f t="shared" si="28"/>
        <v>0</v>
      </c>
      <c r="O72" s="67">
        <f t="shared" si="27"/>
        <v>99</v>
      </c>
      <c r="P72" s="43">
        <f t="shared" ref="P72:P135" si="29">+IF(OR(M72=0,N72=0,E72="Out"),0,COUNTIFS($B$7:$B$144,B72,$O$7:$O$144,"&lt;"&amp;O72)+1)</f>
        <v>0</v>
      </c>
      <c r="S72" s="89">
        <v>0</v>
      </c>
      <c r="T72" s="89">
        <v>0</v>
      </c>
      <c r="U72" s="89">
        <v>0</v>
      </c>
      <c r="V72" s="89">
        <v>0</v>
      </c>
      <c r="W72" s="89">
        <v>0</v>
      </c>
      <c r="X72" s="89">
        <v>0</v>
      </c>
      <c r="Y72" s="89">
        <v>0</v>
      </c>
      <c r="Z72" s="89">
        <v>0</v>
      </c>
      <c r="AA72" s="89">
        <v>0</v>
      </c>
      <c r="AB72" s="89">
        <v>0</v>
      </c>
      <c r="AC72" s="89">
        <v>0</v>
      </c>
      <c r="AD72" s="89">
        <v>0</v>
      </c>
      <c r="AE72" s="89">
        <v>0</v>
      </c>
      <c r="AF72" s="89">
        <v>0</v>
      </c>
      <c r="AG72" s="89">
        <v>0</v>
      </c>
      <c r="AH72" s="89">
        <v>0</v>
      </c>
      <c r="AI72" s="89">
        <v>0</v>
      </c>
      <c r="AJ72" s="89">
        <v>0</v>
      </c>
      <c r="AK72" s="89">
        <v>0</v>
      </c>
      <c r="AL72" s="89">
        <v>0</v>
      </c>
      <c r="AM72" s="89">
        <v>0</v>
      </c>
      <c r="AN72" s="89">
        <v>0</v>
      </c>
      <c r="AO72" s="89">
        <v>0</v>
      </c>
      <c r="AP72" s="89">
        <v>0</v>
      </c>
      <c r="AQ72" s="89">
        <v>0</v>
      </c>
      <c r="AR72" s="89">
        <v>0</v>
      </c>
      <c r="AS72" s="89">
        <v>0</v>
      </c>
      <c r="AT72" s="89">
        <v>3447</v>
      </c>
      <c r="AU72" s="89">
        <v>4421</v>
      </c>
      <c r="AV72" s="89">
        <v>9703.75</v>
      </c>
      <c r="AW72" s="89">
        <v>8195</v>
      </c>
      <c r="AX72" s="89">
        <v>11127.87</v>
      </c>
      <c r="AY72" s="89">
        <v>0</v>
      </c>
      <c r="AZ72" s="89">
        <v>0</v>
      </c>
      <c r="BA72" s="89">
        <v>0</v>
      </c>
      <c r="BB72" s="89">
        <v>0</v>
      </c>
      <c r="BC72" s="89">
        <v>0</v>
      </c>
      <c r="BD72" s="89">
        <v>0</v>
      </c>
      <c r="BE72" s="89">
        <v>0</v>
      </c>
      <c r="BF72" s="89">
        <v>0</v>
      </c>
      <c r="BG72" s="89">
        <v>0</v>
      </c>
      <c r="BH72" s="89">
        <v>0</v>
      </c>
      <c r="BI72" s="89">
        <v>0</v>
      </c>
      <c r="BJ72" s="89">
        <v>0</v>
      </c>
      <c r="BK72" s="89">
        <v>0</v>
      </c>
      <c r="BL72" s="89">
        <v>0</v>
      </c>
      <c r="BM72" s="89">
        <v>0</v>
      </c>
      <c r="BN72" s="89">
        <v>0</v>
      </c>
    </row>
    <row r="73" spans="1:66">
      <c r="A73" s="48" t="s">
        <v>153</v>
      </c>
      <c r="B73" s="48" t="s">
        <v>169</v>
      </c>
      <c r="C73" s="46" t="s">
        <v>186</v>
      </c>
      <c r="D73" s="49" t="s">
        <v>32</v>
      </c>
      <c r="E73" s="49"/>
      <c r="F73" s="75">
        <f t="shared" si="25"/>
        <v>155339.35</v>
      </c>
      <c r="G73" s="75">
        <f t="shared" si="25"/>
        <v>936822.31</v>
      </c>
      <c r="H73" s="75">
        <f t="shared" si="25"/>
        <v>1199754.3799999999</v>
      </c>
      <c r="I73" s="75">
        <f t="shared" si="25"/>
        <v>363482.16</v>
      </c>
      <c r="J73" s="67">
        <f t="shared" si="21"/>
        <v>0.28066375789022341</v>
      </c>
      <c r="K73" s="126">
        <f t="shared" si="26"/>
        <v>5</v>
      </c>
      <c r="M73" s="75">
        <f t="shared" si="28"/>
        <v>325168.81</v>
      </c>
      <c r="N73" s="75">
        <f t="shared" si="28"/>
        <v>363482.16</v>
      </c>
      <c r="O73" s="67">
        <f t="shared" si="27"/>
        <v>0.11782603011648005</v>
      </c>
      <c r="P73" s="43">
        <f t="shared" si="29"/>
        <v>2</v>
      </c>
      <c r="S73" s="89">
        <v>0</v>
      </c>
      <c r="T73" s="89">
        <v>0</v>
      </c>
      <c r="U73" s="89">
        <v>0</v>
      </c>
      <c r="V73" s="89">
        <v>0</v>
      </c>
      <c r="W73" s="89">
        <v>0</v>
      </c>
      <c r="X73" s="89">
        <v>0</v>
      </c>
      <c r="Y73" s="89">
        <v>0</v>
      </c>
      <c r="Z73" s="89">
        <v>0</v>
      </c>
      <c r="AA73" s="89">
        <v>17205.400000000001</v>
      </c>
      <c r="AB73" s="89">
        <v>0</v>
      </c>
      <c r="AC73" s="89">
        <v>0</v>
      </c>
      <c r="AD73" s="89">
        <v>138133.95000000001</v>
      </c>
      <c r="AE73" s="89">
        <v>0</v>
      </c>
      <c r="AF73" s="89">
        <v>0</v>
      </c>
      <c r="AG73" s="89">
        <v>222693.57</v>
      </c>
      <c r="AH73" s="89">
        <v>0</v>
      </c>
      <c r="AI73" s="89">
        <v>0</v>
      </c>
      <c r="AJ73" s="89">
        <v>219019.67</v>
      </c>
      <c r="AK73" s="89">
        <v>0</v>
      </c>
      <c r="AL73" s="89">
        <v>0</v>
      </c>
      <c r="AM73" s="89">
        <v>249399.26</v>
      </c>
      <c r="AN73" s="89">
        <v>0</v>
      </c>
      <c r="AO73" s="89">
        <v>0</v>
      </c>
      <c r="AP73" s="89">
        <v>245709.81</v>
      </c>
      <c r="AQ73" s="89">
        <v>0</v>
      </c>
      <c r="AR73" s="89">
        <v>0</v>
      </c>
      <c r="AS73" s="89">
        <v>325168.81</v>
      </c>
      <c r="AT73" s="89">
        <v>0</v>
      </c>
      <c r="AU73" s="89">
        <v>0</v>
      </c>
      <c r="AV73" s="89">
        <v>252314.86</v>
      </c>
      <c r="AW73" s="89">
        <v>0</v>
      </c>
      <c r="AX73" s="89">
        <v>0</v>
      </c>
      <c r="AY73" s="89">
        <v>312831.98</v>
      </c>
      <c r="AZ73" s="89">
        <v>0</v>
      </c>
      <c r="BA73" s="89">
        <v>0</v>
      </c>
      <c r="BB73" s="89">
        <v>309438.73</v>
      </c>
      <c r="BC73" s="89">
        <v>0</v>
      </c>
      <c r="BD73" s="89">
        <v>0</v>
      </c>
      <c r="BE73" s="89">
        <v>363482.16</v>
      </c>
      <c r="BF73" s="89">
        <v>0</v>
      </c>
      <c r="BG73" s="89">
        <v>0</v>
      </c>
      <c r="BH73" s="89">
        <v>0</v>
      </c>
      <c r="BI73" s="89">
        <v>0</v>
      </c>
      <c r="BJ73" s="89">
        <v>0</v>
      </c>
      <c r="BK73" s="89">
        <v>0</v>
      </c>
      <c r="BL73" s="89">
        <v>0</v>
      </c>
      <c r="BM73" s="89">
        <v>0</v>
      </c>
      <c r="BN73" s="89">
        <v>0</v>
      </c>
    </row>
    <row r="74" spans="1:66">
      <c r="A74" s="48" t="s">
        <v>153</v>
      </c>
      <c r="B74" s="48" t="s">
        <v>169</v>
      </c>
      <c r="C74" s="46" t="s">
        <v>186</v>
      </c>
      <c r="D74" s="49" t="s">
        <v>33</v>
      </c>
      <c r="E74" s="49"/>
      <c r="F74" s="75">
        <f t="shared" si="25"/>
        <v>0</v>
      </c>
      <c r="G74" s="75">
        <f t="shared" si="25"/>
        <v>730985.66000000015</v>
      </c>
      <c r="H74" s="75">
        <f t="shared" si="25"/>
        <v>732143.96</v>
      </c>
      <c r="I74" s="75">
        <f t="shared" si="25"/>
        <v>256273.08</v>
      </c>
      <c r="J74" s="67">
        <f t="shared" si="21"/>
        <v>1.584572808172206E-3</v>
      </c>
      <c r="K74" s="126">
        <f t="shared" si="26"/>
        <v>4</v>
      </c>
      <c r="M74" s="75">
        <f t="shared" si="28"/>
        <v>217267.97999999998</v>
      </c>
      <c r="N74" s="75">
        <f t="shared" si="28"/>
        <v>256273.08</v>
      </c>
      <c r="O74" s="67">
        <f t="shared" si="27"/>
        <v>0.17952530326834173</v>
      </c>
      <c r="P74" s="43">
        <f t="shared" si="29"/>
        <v>3</v>
      </c>
      <c r="S74" s="89">
        <v>0</v>
      </c>
      <c r="T74" s="89">
        <v>0</v>
      </c>
      <c r="U74" s="89">
        <v>0</v>
      </c>
      <c r="V74" s="89">
        <v>0</v>
      </c>
      <c r="W74" s="89">
        <v>0</v>
      </c>
      <c r="X74" s="89">
        <v>0</v>
      </c>
      <c r="Y74" s="89">
        <v>0</v>
      </c>
      <c r="Z74" s="89">
        <v>0</v>
      </c>
      <c r="AA74" s="89">
        <v>0</v>
      </c>
      <c r="AB74" s="89">
        <v>0</v>
      </c>
      <c r="AC74" s="89">
        <v>0</v>
      </c>
      <c r="AD74" s="89">
        <v>0</v>
      </c>
      <c r="AE74" s="89">
        <v>0</v>
      </c>
      <c r="AF74" s="89">
        <v>44490.75</v>
      </c>
      <c r="AG74" s="89">
        <v>59175.3</v>
      </c>
      <c r="AH74" s="89">
        <v>62367.99</v>
      </c>
      <c r="AI74" s="89">
        <v>70062.02</v>
      </c>
      <c r="AJ74" s="89">
        <v>66017.320000000007</v>
      </c>
      <c r="AK74" s="89">
        <v>59310.18</v>
      </c>
      <c r="AL74" s="89">
        <v>69318.710000000006</v>
      </c>
      <c r="AM74" s="89">
        <v>61357.73</v>
      </c>
      <c r="AN74" s="89">
        <v>62783.68</v>
      </c>
      <c r="AO74" s="89">
        <v>80743.16</v>
      </c>
      <c r="AP74" s="89">
        <v>95358.82</v>
      </c>
      <c r="AQ74" s="89">
        <v>86260.98</v>
      </c>
      <c r="AR74" s="89">
        <v>79727</v>
      </c>
      <c r="AS74" s="89">
        <v>51280</v>
      </c>
      <c r="AT74" s="89">
        <v>26188</v>
      </c>
      <c r="AU74" s="89">
        <v>33461</v>
      </c>
      <c r="AV74" s="89">
        <v>45058</v>
      </c>
      <c r="AW74" s="89">
        <v>44648</v>
      </c>
      <c r="AX74" s="89">
        <v>52982</v>
      </c>
      <c r="AY74" s="89">
        <v>60243</v>
      </c>
      <c r="AZ74" s="89">
        <v>76194</v>
      </c>
      <c r="BA74" s="89">
        <v>80743.16</v>
      </c>
      <c r="BB74" s="89">
        <v>95358.82</v>
      </c>
      <c r="BC74" s="89">
        <v>81335.039999999994</v>
      </c>
      <c r="BD74" s="89">
        <v>79321.14</v>
      </c>
      <c r="BE74" s="89">
        <v>95616.9</v>
      </c>
      <c r="BF74" s="89">
        <v>0</v>
      </c>
      <c r="BG74" s="89">
        <v>0</v>
      </c>
      <c r="BH74" s="89">
        <v>0</v>
      </c>
      <c r="BI74" s="89">
        <v>0</v>
      </c>
      <c r="BJ74" s="89">
        <v>0</v>
      </c>
      <c r="BK74" s="89">
        <v>0</v>
      </c>
      <c r="BL74" s="89">
        <v>0</v>
      </c>
      <c r="BM74" s="89">
        <v>0</v>
      </c>
      <c r="BN74" s="89">
        <v>0</v>
      </c>
    </row>
    <row r="75" spans="1:66">
      <c r="A75" s="48" t="s">
        <v>154</v>
      </c>
      <c r="B75" s="48" t="s">
        <v>170</v>
      </c>
      <c r="C75" s="46" t="s">
        <v>186</v>
      </c>
      <c r="D75" s="49" t="s">
        <v>35</v>
      </c>
      <c r="E75" s="49"/>
      <c r="F75" s="75">
        <f t="shared" si="25"/>
        <v>0</v>
      </c>
      <c r="G75" s="75">
        <f t="shared" si="25"/>
        <v>409768</v>
      </c>
      <c r="H75" s="75">
        <f t="shared" si="25"/>
        <v>332494.27</v>
      </c>
      <c r="I75" s="75">
        <f t="shared" si="25"/>
        <v>133041.74000000002</v>
      </c>
      <c r="J75" s="67">
        <f t="shared" ref="J75:J106" si="30">IFERROR(IF(OR(H75=0,E75="Out"),99,(H75-G75)/G75),0)</f>
        <v>-0.18857922043693012</v>
      </c>
      <c r="K75" s="126">
        <f t="shared" si="26"/>
        <v>4</v>
      </c>
      <c r="M75" s="75">
        <f t="shared" si="28"/>
        <v>111947.51</v>
      </c>
      <c r="N75" s="75">
        <f t="shared" si="28"/>
        <v>133041.74000000002</v>
      </c>
      <c r="O75" s="67">
        <f t="shared" si="27"/>
        <v>0.18842964885954164</v>
      </c>
      <c r="P75" s="43">
        <f t="shared" si="29"/>
        <v>5</v>
      </c>
      <c r="S75" s="89">
        <v>0</v>
      </c>
      <c r="T75" s="89">
        <v>0</v>
      </c>
      <c r="U75" s="89">
        <v>0</v>
      </c>
      <c r="V75" s="89">
        <v>0</v>
      </c>
      <c r="W75" s="89">
        <v>0</v>
      </c>
      <c r="X75" s="89">
        <v>0</v>
      </c>
      <c r="Y75" s="89">
        <v>0</v>
      </c>
      <c r="Z75" s="89">
        <v>0</v>
      </c>
      <c r="AA75" s="89">
        <v>0</v>
      </c>
      <c r="AB75" s="89">
        <v>0</v>
      </c>
      <c r="AC75" s="89">
        <v>0</v>
      </c>
      <c r="AD75" s="89">
        <v>0</v>
      </c>
      <c r="AE75" s="89">
        <v>39714</v>
      </c>
      <c r="AF75" s="89">
        <v>40576</v>
      </c>
      <c r="AG75" s="89">
        <v>45340</v>
      </c>
      <c r="AH75" s="89">
        <v>31444</v>
      </c>
      <c r="AI75" s="89">
        <v>33992</v>
      </c>
      <c r="AJ75" s="89">
        <v>28745</v>
      </c>
      <c r="AK75" s="89">
        <v>26018</v>
      </c>
      <c r="AL75" s="89">
        <v>28349</v>
      </c>
      <c r="AM75" s="89">
        <v>21594</v>
      </c>
      <c r="AN75" s="89">
        <v>29872</v>
      </c>
      <c r="AO75" s="89">
        <v>36068</v>
      </c>
      <c r="AP75" s="89">
        <v>48056</v>
      </c>
      <c r="AQ75" s="89">
        <v>49970</v>
      </c>
      <c r="AR75" s="89">
        <v>37144</v>
      </c>
      <c r="AS75" s="89">
        <v>24833.51</v>
      </c>
      <c r="AT75" s="89">
        <v>7079.19</v>
      </c>
      <c r="AU75" s="89">
        <v>26901.47</v>
      </c>
      <c r="AV75" s="89">
        <v>24925.59</v>
      </c>
      <c r="AW75" s="89">
        <v>20557.29</v>
      </c>
      <c r="AX75" s="89">
        <v>21534.76</v>
      </c>
      <c r="AY75" s="89">
        <v>23057.71</v>
      </c>
      <c r="AZ75" s="89">
        <v>28908.74</v>
      </c>
      <c r="BA75" s="89">
        <v>35439.440000000002</v>
      </c>
      <c r="BB75" s="89">
        <v>32142.57</v>
      </c>
      <c r="BC75" s="89">
        <v>34496.36</v>
      </c>
      <c r="BD75" s="89">
        <v>44325.15</v>
      </c>
      <c r="BE75" s="89">
        <v>54220.23</v>
      </c>
      <c r="BF75" s="89">
        <v>0</v>
      </c>
      <c r="BG75" s="89">
        <v>0</v>
      </c>
      <c r="BH75" s="89">
        <v>0</v>
      </c>
      <c r="BI75" s="89">
        <v>0</v>
      </c>
      <c r="BJ75" s="89">
        <v>0</v>
      </c>
      <c r="BK75" s="89">
        <v>0</v>
      </c>
      <c r="BL75" s="89">
        <v>0</v>
      </c>
      <c r="BM75" s="89">
        <v>0</v>
      </c>
      <c r="BN75" s="89">
        <v>0</v>
      </c>
    </row>
    <row r="76" spans="1:66">
      <c r="A76" s="48" t="s">
        <v>154</v>
      </c>
      <c r="B76" s="48" t="s">
        <v>170</v>
      </c>
      <c r="C76" s="46" t="s">
        <v>186</v>
      </c>
      <c r="D76" s="49" t="s">
        <v>36</v>
      </c>
      <c r="E76" s="49"/>
      <c r="F76" s="75">
        <f t="shared" si="25"/>
        <v>214847</v>
      </c>
      <c r="G76" s="75">
        <f t="shared" si="25"/>
        <v>622550.37</v>
      </c>
      <c r="H76" s="75">
        <f t="shared" si="25"/>
        <v>289056.99</v>
      </c>
      <c r="I76" s="75">
        <f t="shared" si="25"/>
        <v>95303.9</v>
      </c>
      <c r="J76" s="67">
        <f t="shared" si="30"/>
        <v>-0.535688991719658</v>
      </c>
      <c r="K76" s="126">
        <f t="shared" si="26"/>
        <v>2</v>
      </c>
      <c r="M76" s="75">
        <f t="shared" si="28"/>
        <v>185080.79</v>
      </c>
      <c r="N76" s="75">
        <f t="shared" si="28"/>
        <v>95303.9</v>
      </c>
      <c r="O76" s="67">
        <f t="shared" si="27"/>
        <v>-0.48506865569354879</v>
      </c>
      <c r="P76" s="43">
        <f t="shared" si="29"/>
        <v>1</v>
      </c>
      <c r="S76" s="89">
        <v>0</v>
      </c>
      <c r="T76" s="89">
        <v>0</v>
      </c>
      <c r="U76" s="89">
        <v>0</v>
      </c>
      <c r="V76" s="89">
        <v>0</v>
      </c>
      <c r="W76" s="89">
        <v>0</v>
      </c>
      <c r="X76" s="89">
        <v>0</v>
      </c>
      <c r="Y76" s="89">
        <v>13616</v>
      </c>
      <c r="Z76" s="89">
        <v>0</v>
      </c>
      <c r="AA76" s="89">
        <v>10600</v>
      </c>
      <c r="AB76" s="89">
        <v>59566</v>
      </c>
      <c r="AC76" s="89">
        <v>64246</v>
      </c>
      <c r="AD76" s="89">
        <v>66819</v>
      </c>
      <c r="AE76" s="89">
        <v>69305.91</v>
      </c>
      <c r="AF76" s="89">
        <v>69046.78</v>
      </c>
      <c r="AG76" s="89">
        <v>79111.520000000004</v>
      </c>
      <c r="AH76" s="89">
        <v>67225.3</v>
      </c>
      <c r="AI76" s="89">
        <v>53469</v>
      </c>
      <c r="AJ76" s="89">
        <v>46806.09</v>
      </c>
      <c r="AK76" s="89">
        <v>29209.27</v>
      </c>
      <c r="AL76" s="89">
        <v>0</v>
      </c>
      <c r="AM76" s="89">
        <v>17073.11</v>
      </c>
      <c r="AN76" s="89">
        <v>57440</v>
      </c>
      <c r="AO76" s="89">
        <v>67760</v>
      </c>
      <c r="AP76" s="89">
        <v>66103.39</v>
      </c>
      <c r="AQ76" s="89">
        <v>72340.850000000006</v>
      </c>
      <c r="AR76" s="89">
        <v>74477.78</v>
      </c>
      <c r="AS76" s="89">
        <v>38262.160000000003</v>
      </c>
      <c r="AT76" s="89">
        <v>7659.52</v>
      </c>
      <c r="AU76" s="89">
        <v>7368.85</v>
      </c>
      <c r="AV76" s="89">
        <v>0</v>
      </c>
      <c r="AW76" s="89">
        <v>0</v>
      </c>
      <c r="AX76" s="89">
        <v>0</v>
      </c>
      <c r="AY76" s="89">
        <v>9102.27</v>
      </c>
      <c r="AZ76" s="89">
        <v>33877.660000000003</v>
      </c>
      <c r="BA76" s="89">
        <v>32818.76</v>
      </c>
      <c r="BB76" s="89">
        <v>13149.14</v>
      </c>
      <c r="BC76" s="89">
        <v>9924.98</v>
      </c>
      <c r="BD76" s="89">
        <v>35282.78</v>
      </c>
      <c r="BE76" s="89">
        <v>50096.14</v>
      </c>
      <c r="BF76" s="89">
        <v>0</v>
      </c>
      <c r="BG76" s="89">
        <v>0</v>
      </c>
      <c r="BH76" s="89">
        <v>0</v>
      </c>
      <c r="BI76" s="89">
        <v>0</v>
      </c>
      <c r="BJ76" s="89">
        <v>0</v>
      </c>
      <c r="BK76" s="89">
        <v>0</v>
      </c>
      <c r="BL76" s="89">
        <v>0</v>
      </c>
      <c r="BM76" s="89">
        <v>0</v>
      </c>
      <c r="BN76" s="89">
        <v>0</v>
      </c>
    </row>
    <row r="77" spans="1:66">
      <c r="A77" s="48" t="s">
        <v>154</v>
      </c>
      <c r="B77" s="48" t="s">
        <v>170</v>
      </c>
      <c r="C77" s="46" t="s">
        <v>186</v>
      </c>
      <c r="D77" s="169" t="s">
        <v>754</v>
      </c>
      <c r="E77" s="49"/>
      <c r="F77" s="75">
        <f t="shared" si="25"/>
        <v>246033.01</v>
      </c>
      <c r="G77" s="75">
        <f t="shared" si="25"/>
        <v>239623.08</v>
      </c>
      <c r="H77" s="75">
        <f t="shared" si="25"/>
        <v>193383.22000000003</v>
      </c>
      <c r="I77" s="75">
        <f t="shared" si="25"/>
        <v>96350.07</v>
      </c>
      <c r="J77" s="67">
        <f t="shared" si="30"/>
        <v>-0.19296914136985452</v>
      </c>
      <c r="K77" s="126">
        <f t="shared" si="26"/>
        <v>3</v>
      </c>
      <c r="M77" s="75">
        <f t="shared" si="28"/>
        <v>73062.540000000008</v>
      </c>
      <c r="N77" s="75">
        <f t="shared" si="28"/>
        <v>66902.510000000009</v>
      </c>
      <c r="O77" s="67">
        <f t="shared" si="27"/>
        <v>-8.4311741694170481E-2</v>
      </c>
      <c r="P77" s="43">
        <f t="shared" si="29"/>
        <v>3</v>
      </c>
      <c r="S77" s="89">
        <v>246033.01</v>
      </c>
      <c r="T77" s="89">
        <v>0</v>
      </c>
      <c r="U77" s="89">
        <v>0</v>
      </c>
      <c r="V77" s="89">
        <v>0</v>
      </c>
      <c r="W77" s="89">
        <v>0</v>
      </c>
      <c r="X77" s="89">
        <v>0</v>
      </c>
      <c r="Y77" s="89">
        <v>0</v>
      </c>
      <c r="Z77" s="89">
        <v>0</v>
      </c>
      <c r="AA77" s="89">
        <v>0</v>
      </c>
      <c r="AB77" s="89">
        <v>0</v>
      </c>
      <c r="AC77" s="89">
        <v>0</v>
      </c>
      <c r="AD77" s="89">
        <v>0</v>
      </c>
      <c r="AE77" s="89">
        <v>33823.230000000003</v>
      </c>
      <c r="AF77" s="89">
        <v>0</v>
      </c>
      <c r="AG77" s="89">
        <v>14107.38</v>
      </c>
      <c r="AH77" s="89">
        <v>35627.69</v>
      </c>
      <c r="AI77" s="89">
        <v>21509.97</v>
      </c>
      <c r="AJ77" s="89">
        <v>17132.04</v>
      </c>
      <c r="AK77" s="89">
        <v>18607.18</v>
      </c>
      <c r="AL77" s="89">
        <v>0</v>
      </c>
      <c r="AM77" s="89">
        <v>17961.650000000001</v>
      </c>
      <c r="AN77" s="89">
        <v>27437.85</v>
      </c>
      <c r="AO77" s="89">
        <v>26343.46</v>
      </c>
      <c r="AP77" s="89">
        <v>27072.63</v>
      </c>
      <c r="AQ77" s="89">
        <v>26203.94</v>
      </c>
      <c r="AR77" s="89">
        <v>31282.06</v>
      </c>
      <c r="AS77" s="89">
        <v>15576.54</v>
      </c>
      <c r="AT77" s="89">
        <v>15576.54</v>
      </c>
      <c r="AU77" s="89">
        <v>14327.67</v>
      </c>
      <c r="AV77" s="89">
        <v>13857.49</v>
      </c>
      <c r="AW77" s="89">
        <v>11744.63</v>
      </c>
      <c r="AX77" s="89">
        <v>0</v>
      </c>
      <c r="AY77" s="89">
        <v>12255.73</v>
      </c>
      <c r="AZ77" s="89">
        <v>16325.15</v>
      </c>
      <c r="BA77" s="89">
        <v>17935.650000000001</v>
      </c>
      <c r="BB77" s="89">
        <v>18297.82</v>
      </c>
      <c r="BC77" s="89">
        <v>19748.03</v>
      </c>
      <c r="BD77" s="89">
        <v>18179.330000000002</v>
      </c>
      <c r="BE77" s="89">
        <v>28975.15</v>
      </c>
      <c r="BF77" s="89">
        <v>29447.56</v>
      </c>
      <c r="BG77" s="89">
        <v>0</v>
      </c>
      <c r="BH77" s="89">
        <v>0</v>
      </c>
      <c r="BI77" s="89">
        <v>0</v>
      </c>
      <c r="BJ77" s="89">
        <v>0</v>
      </c>
      <c r="BK77" s="89">
        <v>0</v>
      </c>
      <c r="BL77" s="89">
        <v>0</v>
      </c>
      <c r="BM77" s="89">
        <v>0</v>
      </c>
      <c r="BN77" s="89">
        <v>0</v>
      </c>
    </row>
    <row r="78" spans="1:66">
      <c r="A78" s="48" t="s">
        <v>154</v>
      </c>
      <c r="B78" s="48" t="s">
        <v>170</v>
      </c>
      <c r="C78" s="46" t="s">
        <v>189</v>
      </c>
      <c r="D78" s="49" t="s">
        <v>38</v>
      </c>
      <c r="E78" s="49"/>
      <c r="F78" s="75">
        <f t="shared" si="25"/>
        <v>43500</v>
      </c>
      <c r="G78" s="75">
        <f t="shared" si="25"/>
        <v>119000</v>
      </c>
      <c r="H78" s="75">
        <f t="shared" si="25"/>
        <v>20000</v>
      </c>
      <c r="I78" s="75">
        <f t="shared" si="25"/>
        <v>15000</v>
      </c>
      <c r="J78" s="67">
        <f t="shared" si="30"/>
        <v>-0.83193277310924374</v>
      </c>
      <c r="K78" s="126">
        <f t="shared" si="26"/>
        <v>1</v>
      </c>
      <c r="M78" s="75">
        <f t="shared" si="28"/>
        <v>15000</v>
      </c>
      <c r="N78" s="75">
        <f t="shared" si="28"/>
        <v>15000</v>
      </c>
      <c r="O78" s="67">
        <f t="shared" si="27"/>
        <v>0</v>
      </c>
      <c r="P78" s="43">
        <f t="shared" si="29"/>
        <v>4</v>
      </c>
      <c r="S78" s="89">
        <v>0</v>
      </c>
      <c r="T78" s="89">
        <v>0</v>
      </c>
      <c r="U78" s="89">
        <v>0</v>
      </c>
      <c r="V78" s="89">
        <v>0</v>
      </c>
      <c r="W78" s="89">
        <v>0</v>
      </c>
      <c r="X78" s="89">
        <v>0</v>
      </c>
      <c r="Y78" s="89">
        <v>0</v>
      </c>
      <c r="Z78" s="89">
        <v>0</v>
      </c>
      <c r="AA78" s="89">
        <v>0</v>
      </c>
      <c r="AB78" s="89">
        <v>0</v>
      </c>
      <c r="AC78" s="89">
        <v>0</v>
      </c>
      <c r="AD78" s="89">
        <v>43500</v>
      </c>
      <c r="AE78" s="89">
        <v>0</v>
      </c>
      <c r="AF78" s="89">
        <v>0</v>
      </c>
      <c r="AG78" s="89">
        <v>42000</v>
      </c>
      <c r="AH78" s="89">
        <v>0</v>
      </c>
      <c r="AI78" s="89">
        <v>0</v>
      </c>
      <c r="AJ78" s="89">
        <v>24000</v>
      </c>
      <c r="AK78" s="89">
        <v>0</v>
      </c>
      <c r="AL78" s="89">
        <v>0</v>
      </c>
      <c r="AM78" s="89">
        <v>26000</v>
      </c>
      <c r="AN78" s="89">
        <v>0</v>
      </c>
      <c r="AO78" s="89">
        <v>0</v>
      </c>
      <c r="AP78" s="89">
        <v>27000</v>
      </c>
      <c r="AQ78" s="89">
        <v>0</v>
      </c>
      <c r="AR78" s="89">
        <v>0</v>
      </c>
      <c r="AS78" s="89">
        <v>15000</v>
      </c>
      <c r="AT78" s="89">
        <v>0</v>
      </c>
      <c r="AU78" s="89">
        <v>0</v>
      </c>
      <c r="AV78" s="89">
        <v>0</v>
      </c>
      <c r="AW78" s="89">
        <v>0</v>
      </c>
      <c r="AX78" s="89">
        <v>0</v>
      </c>
      <c r="AY78" s="89">
        <v>5000</v>
      </c>
      <c r="AZ78" s="89">
        <v>0</v>
      </c>
      <c r="BA78" s="89">
        <v>0</v>
      </c>
      <c r="BB78" s="89">
        <v>0</v>
      </c>
      <c r="BC78" s="89">
        <v>0</v>
      </c>
      <c r="BD78" s="89">
        <v>0</v>
      </c>
      <c r="BE78" s="89">
        <v>15000</v>
      </c>
      <c r="BF78" s="89">
        <v>0</v>
      </c>
      <c r="BG78" s="89">
        <v>0</v>
      </c>
      <c r="BH78" s="89">
        <v>0</v>
      </c>
      <c r="BI78" s="89">
        <v>0</v>
      </c>
      <c r="BJ78" s="89">
        <v>0</v>
      </c>
      <c r="BK78" s="89">
        <v>0</v>
      </c>
      <c r="BL78" s="89">
        <v>0</v>
      </c>
      <c r="BM78" s="89">
        <v>0</v>
      </c>
      <c r="BN78" s="89">
        <v>0</v>
      </c>
    </row>
    <row r="79" spans="1:66">
      <c r="A79" s="48" t="s">
        <v>154</v>
      </c>
      <c r="B79" s="48" t="s">
        <v>170</v>
      </c>
      <c r="C79" s="46" t="s">
        <v>189</v>
      </c>
      <c r="D79" s="49" t="s">
        <v>39</v>
      </c>
      <c r="E79" s="49"/>
      <c r="F79" s="75">
        <f t="shared" si="25"/>
        <v>12000</v>
      </c>
      <c r="G79" s="75">
        <f t="shared" si="25"/>
        <v>0</v>
      </c>
      <c r="H79" s="75">
        <f t="shared" si="25"/>
        <v>0</v>
      </c>
      <c r="I79" s="75">
        <f t="shared" si="25"/>
        <v>0</v>
      </c>
      <c r="J79" s="67">
        <f t="shared" si="30"/>
        <v>99</v>
      </c>
      <c r="K79" s="126">
        <f t="shared" si="26"/>
        <v>6</v>
      </c>
      <c r="M79" s="75">
        <f t="shared" si="28"/>
        <v>0</v>
      </c>
      <c r="N79" s="75">
        <f t="shared" si="28"/>
        <v>0</v>
      </c>
      <c r="O79" s="67">
        <f t="shared" si="27"/>
        <v>99</v>
      </c>
      <c r="P79" s="43">
        <f t="shared" si="29"/>
        <v>0</v>
      </c>
      <c r="S79" s="89">
        <v>0</v>
      </c>
      <c r="T79" s="89">
        <v>0</v>
      </c>
      <c r="U79" s="89">
        <v>0</v>
      </c>
      <c r="V79" s="89">
        <v>0</v>
      </c>
      <c r="W79" s="89">
        <v>0</v>
      </c>
      <c r="X79" s="89">
        <v>0</v>
      </c>
      <c r="Y79" s="89">
        <v>0</v>
      </c>
      <c r="Z79" s="89">
        <v>0</v>
      </c>
      <c r="AA79" s="89">
        <v>0</v>
      </c>
      <c r="AB79" s="89">
        <v>0</v>
      </c>
      <c r="AC79" s="89">
        <v>0</v>
      </c>
      <c r="AD79" s="89">
        <v>12000</v>
      </c>
      <c r="AE79" s="89">
        <v>0</v>
      </c>
      <c r="AF79" s="89">
        <v>0</v>
      </c>
      <c r="AG79" s="89">
        <v>0</v>
      </c>
      <c r="AH79" s="89">
        <v>0</v>
      </c>
      <c r="AI79" s="89">
        <v>0</v>
      </c>
      <c r="AJ79" s="89">
        <v>0</v>
      </c>
      <c r="AK79" s="89">
        <v>0</v>
      </c>
      <c r="AL79" s="89">
        <v>0</v>
      </c>
      <c r="AM79" s="89">
        <v>0</v>
      </c>
      <c r="AN79" s="89">
        <v>0</v>
      </c>
      <c r="AO79" s="89">
        <v>0</v>
      </c>
      <c r="AP79" s="89">
        <v>0</v>
      </c>
      <c r="AQ79" s="89">
        <v>0</v>
      </c>
      <c r="AR79" s="89">
        <v>0</v>
      </c>
      <c r="AS79" s="89">
        <v>0</v>
      </c>
      <c r="AT79" s="89">
        <v>0</v>
      </c>
      <c r="AU79" s="89">
        <v>0</v>
      </c>
      <c r="AV79" s="89">
        <v>0</v>
      </c>
      <c r="AW79" s="89">
        <v>0</v>
      </c>
      <c r="AX79" s="89">
        <v>0</v>
      </c>
      <c r="AY79" s="89">
        <v>0</v>
      </c>
      <c r="AZ79" s="89">
        <v>0</v>
      </c>
      <c r="BA79" s="89">
        <v>0</v>
      </c>
      <c r="BB79" s="89">
        <v>0</v>
      </c>
      <c r="BC79" s="89">
        <v>0</v>
      </c>
      <c r="BD79" s="89">
        <v>0</v>
      </c>
      <c r="BE79" s="89">
        <v>0</v>
      </c>
      <c r="BF79" s="89">
        <v>0</v>
      </c>
      <c r="BG79" s="89">
        <v>0</v>
      </c>
      <c r="BH79" s="89">
        <v>0</v>
      </c>
      <c r="BI79" s="89">
        <v>0</v>
      </c>
      <c r="BJ79" s="89">
        <v>0</v>
      </c>
      <c r="BK79" s="89">
        <v>0</v>
      </c>
      <c r="BL79" s="89">
        <v>0</v>
      </c>
      <c r="BM79" s="89">
        <v>0</v>
      </c>
      <c r="BN79" s="89">
        <v>0</v>
      </c>
    </row>
    <row r="80" spans="1:66">
      <c r="A80" s="48" t="s">
        <v>154</v>
      </c>
      <c r="B80" s="48" t="s">
        <v>170</v>
      </c>
      <c r="C80" s="46" t="s">
        <v>187</v>
      </c>
      <c r="D80" s="49" t="s">
        <v>40</v>
      </c>
      <c r="E80" s="49"/>
      <c r="F80" s="75">
        <f t="shared" si="25"/>
        <v>0</v>
      </c>
      <c r="G80" s="75">
        <f t="shared" si="25"/>
        <v>87943.28</v>
      </c>
      <c r="H80" s="75">
        <f t="shared" si="25"/>
        <v>211263.56</v>
      </c>
      <c r="I80" s="75">
        <f t="shared" si="25"/>
        <v>81300.37</v>
      </c>
      <c r="J80" s="67">
        <f t="shared" si="30"/>
        <v>1.4022706453523226</v>
      </c>
      <c r="K80" s="126">
        <f t="shared" si="26"/>
        <v>5</v>
      </c>
      <c r="M80" s="75">
        <f t="shared" si="28"/>
        <v>65164.62</v>
      </c>
      <c r="N80" s="75">
        <f t="shared" si="28"/>
        <v>53082.080000000002</v>
      </c>
      <c r="O80" s="67">
        <f t="shared" si="27"/>
        <v>-0.18541564425603957</v>
      </c>
      <c r="P80" s="43">
        <f t="shared" si="29"/>
        <v>2</v>
      </c>
      <c r="S80" s="89">
        <v>0</v>
      </c>
      <c r="T80" s="89">
        <v>0</v>
      </c>
      <c r="U80" s="89">
        <v>0</v>
      </c>
      <c r="V80" s="89">
        <v>0</v>
      </c>
      <c r="W80" s="89">
        <v>0</v>
      </c>
      <c r="X80" s="89">
        <v>0</v>
      </c>
      <c r="Y80" s="89">
        <v>0</v>
      </c>
      <c r="Z80" s="89">
        <v>0</v>
      </c>
      <c r="AA80" s="89">
        <v>0</v>
      </c>
      <c r="AB80" s="89">
        <v>0</v>
      </c>
      <c r="AC80" s="89">
        <v>0</v>
      </c>
      <c r="AD80" s="89">
        <v>0</v>
      </c>
      <c r="AE80" s="89">
        <v>0</v>
      </c>
      <c r="AF80" s="89">
        <v>0</v>
      </c>
      <c r="AG80" s="89">
        <v>0</v>
      </c>
      <c r="AH80" s="89">
        <v>0</v>
      </c>
      <c r="AI80" s="89">
        <v>0</v>
      </c>
      <c r="AJ80" s="89">
        <v>0</v>
      </c>
      <c r="AK80" s="89">
        <v>0</v>
      </c>
      <c r="AL80" s="89">
        <v>15748.71</v>
      </c>
      <c r="AM80" s="89">
        <v>18548.080000000002</v>
      </c>
      <c r="AN80" s="89">
        <v>18417.63</v>
      </c>
      <c r="AO80" s="89">
        <v>18372.11</v>
      </c>
      <c r="AP80" s="89">
        <v>16856.75</v>
      </c>
      <c r="AQ80" s="89">
        <v>18201.7</v>
      </c>
      <c r="AR80" s="89">
        <v>20873.310000000001</v>
      </c>
      <c r="AS80" s="89">
        <v>26089.61</v>
      </c>
      <c r="AT80" s="89">
        <v>14218.27</v>
      </c>
      <c r="AU80" s="89">
        <v>13886.44</v>
      </c>
      <c r="AV80" s="89">
        <v>17064.669999999998</v>
      </c>
      <c r="AW80" s="89">
        <v>18224.75</v>
      </c>
      <c r="AX80" s="89">
        <v>12114.52</v>
      </c>
      <c r="AY80" s="89">
        <v>13677.22</v>
      </c>
      <c r="AZ80" s="89">
        <v>26530.91</v>
      </c>
      <c r="BA80" s="89">
        <v>14636.9</v>
      </c>
      <c r="BB80" s="89">
        <v>15745.26</v>
      </c>
      <c r="BC80" s="89">
        <v>16034.04</v>
      </c>
      <c r="BD80" s="89">
        <v>14977.58</v>
      </c>
      <c r="BE80" s="89">
        <v>22070.46</v>
      </c>
      <c r="BF80" s="89">
        <v>28218.29</v>
      </c>
      <c r="BG80" s="89">
        <v>0</v>
      </c>
      <c r="BH80" s="89">
        <v>0</v>
      </c>
      <c r="BI80" s="89">
        <v>0</v>
      </c>
      <c r="BJ80" s="89">
        <v>0</v>
      </c>
      <c r="BK80" s="89">
        <v>0</v>
      </c>
      <c r="BL80" s="89">
        <v>0</v>
      </c>
      <c r="BM80" s="89">
        <v>0</v>
      </c>
      <c r="BN80" s="89">
        <v>0</v>
      </c>
    </row>
    <row r="81" spans="1:66">
      <c r="A81" s="48" t="s">
        <v>164</v>
      </c>
      <c r="B81" s="48" t="s">
        <v>180</v>
      </c>
      <c r="C81" s="46" t="s">
        <v>186</v>
      </c>
      <c r="D81" s="49" t="s">
        <v>129</v>
      </c>
      <c r="E81" s="49"/>
      <c r="F81" s="75">
        <f t="shared" si="25"/>
        <v>250200.36000000004</v>
      </c>
      <c r="G81" s="75">
        <f t="shared" si="25"/>
        <v>231026.34</v>
      </c>
      <c r="H81" s="75">
        <f t="shared" si="25"/>
        <v>0</v>
      </c>
      <c r="I81" s="75">
        <f t="shared" si="25"/>
        <v>0</v>
      </c>
      <c r="J81" s="67">
        <f t="shared" si="30"/>
        <v>99</v>
      </c>
      <c r="K81" s="126">
        <f t="shared" si="26"/>
        <v>9</v>
      </c>
      <c r="M81" s="75">
        <f t="shared" si="28"/>
        <v>0</v>
      </c>
      <c r="N81" s="75">
        <f t="shared" si="28"/>
        <v>0</v>
      </c>
      <c r="O81" s="67">
        <f t="shared" si="27"/>
        <v>99</v>
      </c>
      <c r="P81" s="43">
        <f t="shared" si="29"/>
        <v>0</v>
      </c>
      <c r="S81" s="89">
        <v>23147.17</v>
      </c>
      <c r="T81" s="89">
        <v>21059.119999999999</v>
      </c>
      <c r="U81" s="89">
        <v>19991.849999999999</v>
      </c>
      <c r="V81" s="89">
        <v>21043.14</v>
      </c>
      <c r="W81" s="89">
        <v>20189.330000000002</v>
      </c>
      <c r="X81" s="89">
        <v>18117.88</v>
      </c>
      <c r="Y81" s="89">
        <v>22250.18</v>
      </c>
      <c r="Z81" s="89">
        <v>19328.66</v>
      </c>
      <c r="AA81" s="89">
        <v>19979.64</v>
      </c>
      <c r="AB81" s="89">
        <v>22348.7</v>
      </c>
      <c r="AC81" s="89">
        <v>19750.47</v>
      </c>
      <c r="AD81" s="89">
        <v>22994.22</v>
      </c>
      <c r="AE81" s="89">
        <v>21265.7</v>
      </c>
      <c r="AF81" s="89">
        <v>19602.12</v>
      </c>
      <c r="AG81" s="89">
        <v>21376.53</v>
      </c>
      <c r="AH81" s="89">
        <v>24717.42</v>
      </c>
      <c r="AI81" s="89">
        <v>21975.51</v>
      </c>
      <c r="AJ81" s="89">
        <v>19109.03</v>
      </c>
      <c r="AK81" s="89">
        <v>21506.05</v>
      </c>
      <c r="AL81" s="89">
        <v>20075.04</v>
      </c>
      <c r="AM81" s="89">
        <v>20368.53</v>
      </c>
      <c r="AN81" s="89">
        <v>20331.38</v>
      </c>
      <c r="AO81" s="89">
        <v>20699.03</v>
      </c>
      <c r="AP81" s="89">
        <v>0</v>
      </c>
      <c r="AQ81" s="89">
        <v>0</v>
      </c>
      <c r="AR81" s="89">
        <v>0</v>
      </c>
      <c r="AS81" s="89">
        <v>0</v>
      </c>
      <c r="AT81" s="89">
        <v>0</v>
      </c>
      <c r="AU81" s="89">
        <v>0</v>
      </c>
      <c r="AV81" s="89">
        <v>0</v>
      </c>
      <c r="AW81" s="89">
        <v>0</v>
      </c>
      <c r="AX81" s="89">
        <v>0</v>
      </c>
      <c r="AY81" s="89">
        <v>0</v>
      </c>
      <c r="AZ81" s="89">
        <v>0</v>
      </c>
      <c r="BA81" s="89">
        <v>0</v>
      </c>
      <c r="BB81" s="89">
        <v>0</v>
      </c>
      <c r="BC81" s="89">
        <v>0</v>
      </c>
      <c r="BD81" s="89">
        <v>0</v>
      </c>
      <c r="BE81" s="89">
        <v>0</v>
      </c>
      <c r="BF81" s="89">
        <v>0</v>
      </c>
      <c r="BG81" s="89">
        <v>0</v>
      </c>
      <c r="BH81" s="89">
        <v>0</v>
      </c>
      <c r="BI81" s="89">
        <v>0</v>
      </c>
      <c r="BJ81" s="89">
        <v>0</v>
      </c>
      <c r="BK81" s="89">
        <v>0</v>
      </c>
      <c r="BL81" s="89">
        <v>0</v>
      </c>
      <c r="BM81" s="89">
        <v>0</v>
      </c>
      <c r="BN81" s="89">
        <v>0</v>
      </c>
    </row>
    <row r="82" spans="1:66">
      <c r="A82" s="48" t="s">
        <v>164</v>
      </c>
      <c r="B82" s="48" t="s">
        <v>180</v>
      </c>
      <c r="C82" s="46" t="s">
        <v>189</v>
      </c>
      <c r="D82" s="49" t="s">
        <v>130</v>
      </c>
      <c r="E82" s="49"/>
      <c r="F82" s="75">
        <f t="shared" si="25"/>
        <v>410451.76</v>
      </c>
      <c r="G82" s="75">
        <f t="shared" si="25"/>
        <v>441915.75</v>
      </c>
      <c r="H82" s="75">
        <f t="shared" si="25"/>
        <v>251444.79</v>
      </c>
      <c r="I82" s="75">
        <f t="shared" si="25"/>
        <v>0</v>
      </c>
      <c r="J82" s="67">
        <f t="shared" si="30"/>
        <v>-0.43101192931005511</v>
      </c>
      <c r="K82" s="126">
        <f t="shared" si="26"/>
        <v>1</v>
      </c>
      <c r="M82" s="75">
        <f t="shared" si="28"/>
        <v>105150.69</v>
      </c>
      <c r="N82" s="75">
        <f t="shared" si="28"/>
        <v>0</v>
      </c>
      <c r="O82" s="67">
        <f t="shared" si="27"/>
        <v>99</v>
      </c>
      <c r="P82" s="43">
        <f t="shared" si="29"/>
        <v>0</v>
      </c>
      <c r="S82" s="89">
        <v>0</v>
      </c>
      <c r="T82" s="89">
        <v>0</v>
      </c>
      <c r="U82" s="89">
        <v>98724.58</v>
      </c>
      <c r="V82" s="89">
        <v>0</v>
      </c>
      <c r="W82" s="89">
        <v>0</v>
      </c>
      <c r="X82" s="89">
        <v>116746.52</v>
      </c>
      <c r="Y82" s="89">
        <v>0</v>
      </c>
      <c r="Z82" s="89">
        <v>0</v>
      </c>
      <c r="AA82" s="89">
        <v>87841.51</v>
      </c>
      <c r="AB82" s="89">
        <v>0</v>
      </c>
      <c r="AC82" s="89">
        <v>0</v>
      </c>
      <c r="AD82" s="89">
        <v>107139.15</v>
      </c>
      <c r="AE82" s="89">
        <v>0</v>
      </c>
      <c r="AF82" s="89">
        <v>0</v>
      </c>
      <c r="AG82" s="89">
        <v>108351.4</v>
      </c>
      <c r="AH82" s="89">
        <v>0</v>
      </c>
      <c r="AI82" s="89">
        <v>0</v>
      </c>
      <c r="AJ82" s="89">
        <v>111547</v>
      </c>
      <c r="AK82" s="89">
        <v>0</v>
      </c>
      <c r="AL82" s="89">
        <v>0</v>
      </c>
      <c r="AM82" s="89">
        <v>98512</v>
      </c>
      <c r="AN82" s="89">
        <v>0</v>
      </c>
      <c r="AO82" s="89">
        <v>0</v>
      </c>
      <c r="AP82" s="89">
        <v>123505.35</v>
      </c>
      <c r="AQ82" s="89">
        <v>0</v>
      </c>
      <c r="AR82" s="89">
        <v>0</v>
      </c>
      <c r="AS82" s="89">
        <v>105150.69</v>
      </c>
      <c r="AT82" s="89">
        <v>0</v>
      </c>
      <c r="AU82" s="89">
        <v>0</v>
      </c>
      <c r="AV82" s="89">
        <v>66412.100000000006</v>
      </c>
      <c r="AW82" s="89">
        <v>0</v>
      </c>
      <c r="AX82" s="89">
        <v>0</v>
      </c>
      <c r="AY82" s="89">
        <v>0</v>
      </c>
      <c r="AZ82" s="89">
        <v>0</v>
      </c>
      <c r="BA82" s="89">
        <v>0</v>
      </c>
      <c r="BB82" s="89">
        <v>79882</v>
      </c>
      <c r="BC82" s="89">
        <v>0</v>
      </c>
      <c r="BD82" s="89">
        <v>0</v>
      </c>
      <c r="BE82" s="89">
        <v>0</v>
      </c>
      <c r="BF82" s="89">
        <v>0</v>
      </c>
      <c r="BG82" s="89">
        <v>0</v>
      </c>
      <c r="BH82" s="89">
        <v>0</v>
      </c>
      <c r="BI82" s="89">
        <v>0</v>
      </c>
      <c r="BJ82" s="89">
        <v>0</v>
      </c>
      <c r="BK82" s="89">
        <v>0</v>
      </c>
      <c r="BL82" s="89">
        <v>0</v>
      </c>
      <c r="BM82" s="89">
        <v>0</v>
      </c>
      <c r="BN82" s="89">
        <v>0</v>
      </c>
    </row>
    <row r="83" spans="1:66">
      <c r="A83" s="48" t="s">
        <v>164</v>
      </c>
      <c r="B83" s="48" t="s">
        <v>180</v>
      </c>
      <c r="C83" s="46" t="s">
        <v>189</v>
      </c>
      <c r="D83" s="49" t="s">
        <v>131</v>
      </c>
      <c r="E83" s="49"/>
      <c r="F83" s="75">
        <f t="shared" si="25"/>
        <v>331093.07999999996</v>
      </c>
      <c r="G83" s="75">
        <f t="shared" si="25"/>
        <v>320065.80000000005</v>
      </c>
      <c r="H83" s="75">
        <f t="shared" si="25"/>
        <v>216125.73</v>
      </c>
      <c r="I83" s="75">
        <f t="shared" si="25"/>
        <v>68311.540000000008</v>
      </c>
      <c r="J83" s="67">
        <f t="shared" si="30"/>
        <v>-0.32474594286549835</v>
      </c>
      <c r="K83" s="126">
        <f t="shared" si="26"/>
        <v>2</v>
      </c>
      <c r="M83" s="75">
        <f t="shared" si="28"/>
        <v>79167.390000000014</v>
      </c>
      <c r="N83" s="75">
        <f t="shared" si="28"/>
        <v>68311.540000000008</v>
      </c>
      <c r="O83" s="67">
        <f t="shared" si="27"/>
        <v>-0.13712527342381761</v>
      </c>
      <c r="P83" s="43">
        <f t="shared" si="29"/>
        <v>1</v>
      </c>
      <c r="S83" s="89">
        <v>26729.200000000001</v>
      </c>
      <c r="T83" s="89">
        <v>26475.84</v>
      </c>
      <c r="U83" s="89">
        <v>32908.75</v>
      </c>
      <c r="V83" s="89">
        <v>27350.46</v>
      </c>
      <c r="W83" s="89">
        <v>28731.360000000001</v>
      </c>
      <c r="X83" s="89">
        <v>27710.93</v>
      </c>
      <c r="Y83" s="89">
        <v>26733.17</v>
      </c>
      <c r="Z83" s="89">
        <v>28482.57</v>
      </c>
      <c r="AA83" s="89">
        <v>25474.66</v>
      </c>
      <c r="AB83" s="89">
        <v>26714.7</v>
      </c>
      <c r="AC83" s="89">
        <v>28050.91</v>
      </c>
      <c r="AD83" s="89">
        <v>25730.53</v>
      </c>
      <c r="AE83" s="89">
        <v>25495.54</v>
      </c>
      <c r="AF83" s="89">
        <v>24823.919999999998</v>
      </c>
      <c r="AG83" s="89">
        <v>30580.11</v>
      </c>
      <c r="AH83" s="89">
        <v>27100.46</v>
      </c>
      <c r="AI83" s="89">
        <v>27033.41</v>
      </c>
      <c r="AJ83" s="89">
        <v>25646.81</v>
      </c>
      <c r="AK83" s="89">
        <v>27112.94</v>
      </c>
      <c r="AL83" s="89">
        <v>26709</v>
      </c>
      <c r="AM83" s="89">
        <v>25698.84</v>
      </c>
      <c r="AN83" s="89">
        <v>25671.46</v>
      </c>
      <c r="AO83" s="89">
        <v>26754.59</v>
      </c>
      <c r="AP83" s="89">
        <v>27438.720000000001</v>
      </c>
      <c r="AQ83" s="89">
        <v>29063.81</v>
      </c>
      <c r="AR83" s="89">
        <v>28310.68</v>
      </c>
      <c r="AS83" s="89">
        <v>21792.9</v>
      </c>
      <c r="AT83" s="89">
        <v>0</v>
      </c>
      <c r="AU83" s="89">
        <v>9537.08</v>
      </c>
      <c r="AV83" s="89">
        <v>16355.78</v>
      </c>
      <c r="AW83" s="89">
        <v>15091.41</v>
      </c>
      <c r="AX83" s="89">
        <v>18292.89</v>
      </c>
      <c r="AY83" s="89">
        <v>18828.62</v>
      </c>
      <c r="AZ83" s="89">
        <v>20588.18</v>
      </c>
      <c r="BA83" s="89">
        <v>18384.400000000001</v>
      </c>
      <c r="BB83" s="89">
        <v>19879.98</v>
      </c>
      <c r="BC83" s="89">
        <v>20442</v>
      </c>
      <c r="BD83" s="89">
        <v>21829.05</v>
      </c>
      <c r="BE83" s="89">
        <v>26040.49</v>
      </c>
      <c r="BF83" s="89">
        <v>0</v>
      </c>
      <c r="BG83" s="89">
        <v>0</v>
      </c>
      <c r="BH83" s="89">
        <v>0</v>
      </c>
      <c r="BI83" s="89">
        <v>0</v>
      </c>
      <c r="BJ83" s="89">
        <v>0</v>
      </c>
      <c r="BK83" s="89">
        <v>0</v>
      </c>
      <c r="BL83" s="89">
        <v>0</v>
      </c>
      <c r="BM83" s="89">
        <v>0</v>
      </c>
      <c r="BN83" s="89">
        <v>0</v>
      </c>
    </row>
    <row r="84" spans="1:66">
      <c r="A84" s="48" t="s">
        <v>164</v>
      </c>
      <c r="B84" s="48" t="s">
        <v>180</v>
      </c>
      <c r="C84" s="46" t="s">
        <v>189</v>
      </c>
      <c r="D84" s="49" t="s">
        <v>132</v>
      </c>
      <c r="E84" s="49"/>
      <c r="F84" s="75">
        <f t="shared" si="25"/>
        <v>96100.709999999992</v>
      </c>
      <c r="G84" s="75">
        <f t="shared" si="25"/>
        <v>227171.14</v>
      </c>
      <c r="H84" s="75">
        <f t="shared" si="25"/>
        <v>239348.21999999997</v>
      </c>
      <c r="I84" s="75">
        <f t="shared" si="25"/>
        <v>103106.94</v>
      </c>
      <c r="J84" s="67">
        <f t="shared" si="30"/>
        <v>5.3603111733294809E-2</v>
      </c>
      <c r="K84" s="126">
        <f t="shared" si="26"/>
        <v>5</v>
      </c>
      <c r="M84" s="75">
        <f t="shared" si="28"/>
        <v>51940.34</v>
      </c>
      <c r="N84" s="75">
        <f t="shared" si="28"/>
        <v>103106.94</v>
      </c>
      <c r="O84" s="67">
        <f t="shared" si="27"/>
        <v>0.98510329350943815</v>
      </c>
      <c r="P84" s="43">
        <f t="shared" si="29"/>
        <v>6</v>
      </c>
      <c r="S84" s="89">
        <v>0</v>
      </c>
      <c r="T84" s="89">
        <v>0</v>
      </c>
      <c r="U84" s="89">
        <v>0</v>
      </c>
      <c r="V84" s="89">
        <v>0</v>
      </c>
      <c r="W84" s="89">
        <v>0</v>
      </c>
      <c r="X84" s="89">
        <v>0</v>
      </c>
      <c r="Y84" s="89">
        <v>0</v>
      </c>
      <c r="Z84" s="89">
        <v>0</v>
      </c>
      <c r="AA84" s="89">
        <v>42120.29</v>
      </c>
      <c r="AB84" s="89">
        <v>0</v>
      </c>
      <c r="AC84" s="89">
        <v>0</v>
      </c>
      <c r="AD84" s="89">
        <v>53980.42</v>
      </c>
      <c r="AE84" s="89">
        <v>0</v>
      </c>
      <c r="AF84" s="89">
        <v>0</v>
      </c>
      <c r="AG84" s="89">
        <v>69722.009999999995</v>
      </c>
      <c r="AH84" s="89">
        <v>0</v>
      </c>
      <c r="AI84" s="89">
        <v>0</v>
      </c>
      <c r="AJ84" s="89">
        <v>84270.67</v>
      </c>
      <c r="AK84" s="89">
        <v>0</v>
      </c>
      <c r="AL84" s="89">
        <v>0</v>
      </c>
      <c r="AM84" s="89">
        <v>73178.460000000006</v>
      </c>
      <c r="AN84" s="89">
        <v>0</v>
      </c>
      <c r="AO84" s="89">
        <v>0</v>
      </c>
      <c r="AP84" s="89">
        <v>0</v>
      </c>
      <c r="AQ84" s="89">
        <v>0</v>
      </c>
      <c r="AR84" s="89">
        <v>0</v>
      </c>
      <c r="AS84" s="89">
        <v>51940.34</v>
      </c>
      <c r="AT84" s="89">
        <v>0</v>
      </c>
      <c r="AU84" s="89">
        <v>0</v>
      </c>
      <c r="AV84" s="89">
        <v>26463.42</v>
      </c>
      <c r="AW84" s="89">
        <v>0</v>
      </c>
      <c r="AX84" s="89">
        <v>0</v>
      </c>
      <c r="AY84" s="89">
        <v>83608.22</v>
      </c>
      <c r="AZ84" s="89">
        <v>0</v>
      </c>
      <c r="BA84" s="89">
        <v>0</v>
      </c>
      <c r="BB84" s="89">
        <v>77336.240000000005</v>
      </c>
      <c r="BC84" s="89">
        <v>0</v>
      </c>
      <c r="BD84" s="89">
        <v>0</v>
      </c>
      <c r="BE84" s="89">
        <v>103106.94</v>
      </c>
      <c r="BF84" s="89">
        <v>0</v>
      </c>
      <c r="BG84" s="89">
        <v>0</v>
      </c>
      <c r="BH84" s="89">
        <v>0</v>
      </c>
      <c r="BI84" s="89">
        <v>0</v>
      </c>
      <c r="BJ84" s="89">
        <v>0</v>
      </c>
      <c r="BK84" s="89">
        <v>0</v>
      </c>
      <c r="BL84" s="89">
        <v>0</v>
      </c>
      <c r="BM84" s="89">
        <v>0</v>
      </c>
      <c r="BN84" s="89">
        <v>0</v>
      </c>
    </row>
    <row r="85" spans="1:66">
      <c r="A85" s="48" t="s">
        <v>164</v>
      </c>
      <c r="B85" s="48" t="s">
        <v>180</v>
      </c>
      <c r="C85" s="46" t="s">
        <v>187</v>
      </c>
      <c r="D85" s="49" t="s">
        <v>133</v>
      </c>
      <c r="E85" s="49"/>
      <c r="F85" s="75">
        <f t="shared" si="25"/>
        <v>58623.57</v>
      </c>
      <c r="G85" s="75">
        <f t="shared" si="25"/>
        <v>60406.850000000006</v>
      </c>
      <c r="H85" s="75">
        <f t="shared" si="25"/>
        <v>63673.450000000004</v>
      </c>
      <c r="I85" s="75">
        <f t="shared" si="25"/>
        <v>22419.06</v>
      </c>
      <c r="J85" s="67">
        <f t="shared" si="30"/>
        <v>5.4076648592005679E-2</v>
      </c>
      <c r="K85" s="126">
        <f t="shared" si="26"/>
        <v>6</v>
      </c>
      <c r="M85" s="75">
        <f t="shared" si="28"/>
        <v>14005.27</v>
      </c>
      <c r="N85" s="75">
        <f t="shared" si="28"/>
        <v>16632.080000000002</v>
      </c>
      <c r="O85" s="67">
        <f t="shared" si="27"/>
        <v>0.18755868326708455</v>
      </c>
      <c r="P85" s="43">
        <f t="shared" si="29"/>
        <v>3</v>
      </c>
      <c r="S85" s="89">
        <v>4034.24</v>
      </c>
      <c r="T85" s="89">
        <v>3068.58</v>
      </c>
      <c r="U85" s="89">
        <v>5198.6499999999996</v>
      </c>
      <c r="V85" s="89">
        <v>5014.03</v>
      </c>
      <c r="W85" s="89">
        <v>6039.08</v>
      </c>
      <c r="X85" s="89">
        <v>5430.92</v>
      </c>
      <c r="Y85" s="89">
        <v>6009.86</v>
      </c>
      <c r="Z85" s="89">
        <v>5932.72</v>
      </c>
      <c r="AA85" s="89">
        <v>5039.24</v>
      </c>
      <c r="AB85" s="89">
        <v>4995.5600000000004</v>
      </c>
      <c r="AC85" s="89">
        <v>3802.3</v>
      </c>
      <c r="AD85" s="89">
        <v>4058.39</v>
      </c>
      <c r="AE85" s="89">
        <v>4051.95</v>
      </c>
      <c r="AF85" s="89">
        <v>4007.96</v>
      </c>
      <c r="AG85" s="89">
        <v>5291.24</v>
      </c>
      <c r="AH85" s="89">
        <v>5300.09</v>
      </c>
      <c r="AI85" s="89">
        <v>4954.26</v>
      </c>
      <c r="AJ85" s="89">
        <v>5182.55</v>
      </c>
      <c r="AK85" s="89">
        <v>6038.05</v>
      </c>
      <c r="AL85" s="89">
        <v>6089.98</v>
      </c>
      <c r="AM85" s="89">
        <v>5573.24</v>
      </c>
      <c r="AN85" s="89">
        <v>5290.76</v>
      </c>
      <c r="AO85" s="89">
        <v>4544.5200000000004</v>
      </c>
      <c r="AP85" s="89">
        <v>4082.25</v>
      </c>
      <c r="AQ85" s="89">
        <v>4304.37</v>
      </c>
      <c r="AR85" s="89">
        <v>4105.1000000000004</v>
      </c>
      <c r="AS85" s="89">
        <v>5595.8</v>
      </c>
      <c r="AT85" s="89">
        <v>4480.8599999999997</v>
      </c>
      <c r="AU85" s="89">
        <v>6772.41</v>
      </c>
      <c r="AV85" s="89">
        <v>6332.45</v>
      </c>
      <c r="AW85" s="89">
        <v>6065.17</v>
      </c>
      <c r="AX85" s="89">
        <v>6505.02</v>
      </c>
      <c r="AY85" s="89">
        <v>5008.58</v>
      </c>
      <c r="AZ85" s="89">
        <v>5197.24</v>
      </c>
      <c r="BA85" s="89">
        <v>5038.3100000000004</v>
      </c>
      <c r="BB85" s="89">
        <v>4268.1400000000003</v>
      </c>
      <c r="BC85" s="89">
        <v>5218.58</v>
      </c>
      <c r="BD85" s="89">
        <v>5490.33</v>
      </c>
      <c r="BE85" s="89">
        <v>5923.17</v>
      </c>
      <c r="BF85" s="89">
        <v>5786.98</v>
      </c>
      <c r="BG85" s="89">
        <v>0</v>
      </c>
      <c r="BH85" s="89">
        <v>0</v>
      </c>
      <c r="BI85" s="89">
        <v>0</v>
      </c>
      <c r="BJ85" s="89">
        <v>0</v>
      </c>
      <c r="BK85" s="89">
        <v>0</v>
      </c>
      <c r="BL85" s="89">
        <v>0</v>
      </c>
      <c r="BM85" s="89">
        <v>0</v>
      </c>
      <c r="BN85" s="89">
        <v>0</v>
      </c>
    </row>
    <row r="86" spans="1:66">
      <c r="A86" s="48" t="s">
        <v>164</v>
      </c>
      <c r="B86" s="48" t="s">
        <v>180</v>
      </c>
      <c r="C86" s="46" t="s">
        <v>728</v>
      </c>
      <c r="D86" s="49" t="s">
        <v>134</v>
      </c>
      <c r="E86" s="49" t="s">
        <v>782</v>
      </c>
      <c r="F86" s="75">
        <f t="shared" si="25"/>
        <v>201513</v>
      </c>
      <c r="G86" s="75">
        <f t="shared" si="25"/>
        <v>0</v>
      </c>
      <c r="H86" s="75">
        <f t="shared" si="25"/>
        <v>0</v>
      </c>
      <c r="I86" s="75">
        <f t="shared" si="25"/>
        <v>0</v>
      </c>
      <c r="J86" s="67">
        <f t="shared" si="30"/>
        <v>99</v>
      </c>
      <c r="K86" s="126">
        <f t="shared" si="26"/>
        <v>0</v>
      </c>
      <c r="M86" s="75">
        <f t="shared" si="28"/>
        <v>0</v>
      </c>
      <c r="N86" s="75">
        <f t="shared" si="28"/>
        <v>0</v>
      </c>
      <c r="O86" s="67">
        <f t="shared" si="27"/>
        <v>99</v>
      </c>
      <c r="P86" s="43">
        <f t="shared" si="29"/>
        <v>0</v>
      </c>
      <c r="S86" s="89">
        <v>0</v>
      </c>
      <c r="T86" s="89">
        <v>0</v>
      </c>
      <c r="U86" s="89">
        <v>0</v>
      </c>
      <c r="V86" s="89">
        <v>0</v>
      </c>
      <c r="W86" s="89">
        <v>0</v>
      </c>
      <c r="X86" s="89">
        <v>0</v>
      </c>
      <c r="Y86" s="89">
        <v>0</v>
      </c>
      <c r="Z86" s="89">
        <v>0</v>
      </c>
      <c r="AA86" s="89">
        <v>0</v>
      </c>
      <c r="AB86" s="89">
        <v>0</v>
      </c>
      <c r="AC86" s="89">
        <v>0</v>
      </c>
      <c r="AD86" s="89">
        <v>201513</v>
      </c>
      <c r="AE86" s="89">
        <v>0</v>
      </c>
      <c r="AF86" s="89">
        <v>0</v>
      </c>
      <c r="AG86" s="89">
        <v>0</v>
      </c>
      <c r="AH86" s="89">
        <v>0</v>
      </c>
      <c r="AI86" s="89">
        <v>0</v>
      </c>
      <c r="AJ86" s="89">
        <v>0</v>
      </c>
      <c r="AK86" s="89">
        <v>0</v>
      </c>
      <c r="AL86" s="89">
        <v>0</v>
      </c>
      <c r="AM86" s="89">
        <v>0</v>
      </c>
      <c r="AN86" s="89">
        <v>0</v>
      </c>
      <c r="AO86" s="89">
        <v>0</v>
      </c>
      <c r="AP86" s="89">
        <v>0</v>
      </c>
      <c r="AQ86" s="89">
        <v>0</v>
      </c>
      <c r="AR86" s="89">
        <v>0</v>
      </c>
      <c r="AS86" s="89">
        <v>0</v>
      </c>
      <c r="AT86" s="89">
        <v>0</v>
      </c>
      <c r="AU86" s="89">
        <v>0</v>
      </c>
      <c r="AV86" s="89">
        <v>0</v>
      </c>
      <c r="AW86" s="89">
        <v>0</v>
      </c>
      <c r="AX86" s="89">
        <v>0</v>
      </c>
      <c r="AY86" s="89">
        <v>0</v>
      </c>
      <c r="AZ86" s="89">
        <v>0</v>
      </c>
      <c r="BA86" s="89">
        <v>0</v>
      </c>
      <c r="BB86" s="89">
        <v>0</v>
      </c>
      <c r="BC86" s="89">
        <v>0</v>
      </c>
      <c r="BD86" s="89">
        <v>0</v>
      </c>
      <c r="BE86" s="89">
        <v>0</v>
      </c>
      <c r="BF86" s="89">
        <v>0</v>
      </c>
      <c r="BG86" s="89">
        <v>0</v>
      </c>
      <c r="BH86" s="89">
        <v>0</v>
      </c>
      <c r="BI86" s="89">
        <v>0</v>
      </c>
      <c r="BJ86" s="89">
        <v>0</v>
      </c>
      <c r="BK86" s="89">
        <v>0</v>
      </c>
      <c r="BL86" s="89">
        <v>0</v>
      </c>
      <c r="BM86" s="89">
        <v>0</v>
      </c>
      <c r="BN86" s="89">
        <v>0</v>
      </c>
    </row>
    <row r="87" spans="1:66">
      <c r="A87" s="48" t="s">
        <v>164</v>
      </c>
      <c r="B87" s="48" t="s">
        <v>180</v>
      </c>
      <c r="C87" s="46" t="s">
        <v>186</v>
      </c>
      <c r="D87" s="49" t="s">
        <v>135</v>
      </c>
      <c r="E87" s="49"/>
      <c r="F87" s="75">
        <f t="shared" si="25"/>
        <v>748795.44</v>
      </c>
      <c r="G87" s="75">
        <f t="shared" si="25"/>
        <v>779475.7</v>
      </c>
      <c r="H87" s="75">
        <f t="shared" si="25"/>
        <v>771881.02000000014</v>
      </c>
      <c r="I87" s="75">
        <f t="shared" si="25"/>
        <v>225229.1</v>
      </c>
      <c r="J87" s="67">
        <f t="shared" si="30"/>
        <v>-9.7433184895947614E-3</v>
      </c>
      <c r="K87" s="126">
        <f t="shared" si="26"/>
        <v>3</v>
      </c>
      <c r="M87" s="75">
        <f t="shared" si="28"/>
        <v>176143.22999999998</v>
      </c>
      <c r="N87" s="75">
        <f t="shared" si="28"/>
        <v>225229.1</v>
      </c>
      <c r="O87" s="67">
        <f t="shared" si="27"/>
        <v>0.27867020492357286</v>
      </c>
      <c r="P87" s="43">
        <f t="shared" si="29"/>
        <v>4</v>
      </c>
      <c r="S87" s="89">
        <v>58532.83</v>
      </c>
      <c r="T87" s="89">
        <v>57537.67</v>
      </c>
      <c r="U87" s="89">
        <v>74450.28</v>
      </c>
      <c r="V87" s="89">
        <v>63590.89</v>
      </c>
      <c r="W87" s="89">
        <v>61304.53</v>
      </c>
      <c r="X87" s="89">
        <v>60912.53</v>
      </c>
      <c r="Y87" s="89">
        <v>58674.28</v>
      </c>
      <c r="Z87" s="89">
        <v>63028.97</v>
      </c>
      <c r="AA87" s="89">
        <v>65790.53</v>
      </c>
      <c r="AB87" s="89">
        <v>60553.52</v>
      </c>
      <c r="AC87" s="89">
        <v>62392.2</v>
      </c>
      <c r="AD87" s="89">
        <v>62027.21</v>
      </c>
      <c r="AE87" s="89">
        <v>61304.93</v>
      </c>
      <c r="AF87" s="89">
        <v>62269.95</v>
      </c>
      <c r="AG87" s="89">
        <v>81083.16</v>
      </c>
      <c r="AH87" s="89">
        <v>70441.08</v>
      </c>
      <c r="AI87" s="89">
        <v>70037.83</v>
      </c>
      <c r="AJ87" s="89">
        <v>65533.04</v>
      </c>
      <c r="AK87" s="89">
        <v>62514.47</v>
      </c>
      <c r="AL87" s="89">
        <v>66523.77</v>
      </c>
      <c r="AM87" s="89">
        <v>60193.24</v>
      </c>
      <c r="AN87" s="89">
        <v>63642.1</v>
      </c>
      <c r="AO87" s="89">
        <v>59207.8</v>
      </c>
      <c r="AP87" s="89">
        <v>56724.33</v>
      </c>
      <c r="AQ87" s="89">
        <v>62934.3</v>
      </c>
      <c r="AR87" s="89">
        <v>61314.1</v>
      </c>
      <c r="AS87" s="89">
        <v>51894.83</v>
      </c>
      <c r="AT87" s="89">
        <v>53478.22</v>
      </c>
      <c r="AU87" s="89">
        <v>67990.66</v>
      </c>
      <c r="AV87" s="89">
        <v>72542.89</v>
      </c>
      <c r="AW87" s="89">
        <v>70654.820000000007</v>
      </c>
      <c r="AX87" s="89">
        <v>69620.960000000006</v>
      </c>
      <c r="AY87" s="89">
        <v>64056.55</v>
      </c>
      <c r="AZ87" s="89">
        <v>69598.820000000007</v>
      </c>
      <c r="BA87" s="89">
        <v>62392.39</v>
      </c>
      <c r="BB87" s="89">
        <v>65402.48</v>
      </c>
      <c r="BC87" s="89">
        <v>69175.75</v>
      </c>
      <c r="BD87" s="89">
        <v>70161.850000000006</v>
      </c>
      <c r="BE87" s="89">
        <v>85891.5</v>
      </c>
      <c r="BF87" s="89">
        <v>0</v>
      </c>
      <c r="BG87" s="89">
        <v>0</v>
      </c>
      <c r="BH87" s="89">
        <v>0</v>
      </c>
      <c r="BI87" s="89">
        <v>0</v>
      </c>
      <c r="BJ87" s="89">
        <v>0</v>
      </c>
      <c r="BK87" s="89">
        <v>0</v>
      </c>
      <c r="BL87" s="89">
        <v>0</v>
      </c>
      <c r="BM87" s="89">
        <v>0</v>
      </c>
      <c r="BN87" s="89">
        <v>0</v>
      </c>
    </row>
    <row r="88" spans="1:66">
      <c r="A88" s="48" t="s">
        <v>164</v>
      </c>
      <c r="B88" s="48" t="s">
        <v>180</v>
      </c>
      <c r="C88" s="46" t="s">
        <v>728</v>
      </c>
      <c r="D88" s="49" t="s">
        <v>136</v>
      </c>
      <c r="E88" s="49"/>
      <c r="F88" s="75">
        <f t="shared" ref="F88:I107" si="31">+SUMIF($S$4:$BN$4,F$5,$S88:$BN88)</f>
        <v>396683.55</v>
      </c>
      <c r="G88" s="75">
        <f t="shared" si="31"/>
        <v>191369.96999999997</v>
      </c>
      <c r="H88" s="75">
        <f t="shared" si="31"/>
        <v>0</v>
      </c>
      <c r="I88" s="75">
        <f t="shared" si="31"/>
        <v>0</v>
      </c>
      <c r="J88" s="67">
        <f t="shared" si="30"/>
        <v>99</v>
      </c>
      <c r="K88" s="126">
        <f t="shared" si="26"/>
        <v>9</v>
      </c>
      <c r="M88" s="75">
        <f t="shared" si="28"/>
        <v>0</v>
      </c>
      <c r="N88" s="75">
        <f t="shared" si="28"/>
        <v>0</v>
      </c>
      <c r="O88" s="67">
        <f t="shared" si="27"/>
        <v>99</v>
      </c>
      <c r="P88" s="43">
        <f t="shared" si="29"/>
        <v>0</v>
      </c>
      <c r="S88" s="89">
        <v>41893.79</v>
      </c>
      <c r="T88" s="89">
        <v>41948.39</v>
      </c>
      <c r="U88" s="89">
        <v>36265.410000000003</v>
      </c>
      <c r="V88" s="89">
        <v>38430.83</v>
      </c>
      <c r="W88" s="89">
        <v>34987.06</v>
      </c>
      <c r="X88" s="89">
        <v>34987.06</v>
      </c>
      <c r="Y88" s="89">
        <v>31398.51</v>
      </c>
      <c r="Z88" s="89">
        <v>31639.599999999999</v>
      </c>
      <c r="AA88" s="89">
        <v>28387.57</v>
      </c>
      <c r="AB88" s="89">
        <v>27660.62</v>
      </c>
      <c r="AC88" s="89">
        <v>23602.87</v>
      </c>
      <c r="AD88" s="89">
        <v>25481.84</v>
      </c>
      <c r="AE88" s="89">
        <v>23916.79</v>
      </c>
      <c r="AF88" s="89">
        <v>23866.31</v>
      </c>
      <c r="AG88" s="89">
        <v>26514.2</v>
      </c>
      <c r="AH88" s="89">
        <v>21211.14</v>
      </c>
      <c r="AI88" s="89">
        <v>20093.599999999999</v>
      </c>
      <c r="AJ88" s="89">
        <v>16014.32</v>
      </c>
      <c r="AK88" s="89">
        <v>17614.12</v>
      </c>
      <c r="AL88" s="89">
        <v>17152.52</v>
      </c>
      <c r="AM88" s="89">
        <v>13150.86</v>
      </c>
      <c r="AN88" s="89">
        <v>11836.11</v>
      </c>
      <c r="AO88" s="89">
        <v>0</v>
      </c>
      <c r="AP88" s="89">
        <v>0</v>
      </c>
      <c r="AQ88" s="89">
        <v>0</v>
      </c>
      <c r="AR88" s="89">
        <v>0</v>
      </c>
      <c r="AS88" s="89">
        <v>0</v>
      </c>
      <c r="AT88" s="89">
        <v>0</v>
      </c>
      <c r="AU88" s="89">
        <v>0</v>
      </c>
      <c r="AV88" s="89">
        <v>0</v>
      </c>
      <c r="AW88" s="89">
        <v>0</v>
      </c>
      <c r="AX88" s="89">
        <v>0</v>
      </c>
      <c r="AY88" s="89">
        <v>0</v>
      </c>
      <c r="AZ88" s="89">
        <v>0</v>
      </c>
      <c r="BA88" s="89">
        <v>0</v>
      </c>
      <c r="BB88" s="89">
        <v>0</v>
      </c>
      <c r="BC88" s="89">
        <v>0</v>
      </c>
      <c r="BD88" s="89">
        <v>0</v>
      </c>
      <c r="BE88" s="89">
        <v>0</v>
      </c>
      <c r="BF88" s="89">
        <v>0</v>
      </c>
      <c r="BG88" s="89">
        <v>0</v>
      </c>
      <c r="BH88" s="89">
        <v>0</v>
      </c>
      <c r="BI88" s="89">
        <v>0</v>
      </c>
      <c r="BJ88" s="89">
        <v>0</v>
      </c>
      <c r="BK88" s="89">
        <v>0</v>
      </c>
      <c r="BL88" s="89">
        <v>0</v>
      </c>
      <c r="BM88" s="89">
        <v>0</v>
      </c>
      <c r="BN88" s="89">
        <v>0</v>
      </c>
    </row>
    <row r="89" spans="1:66">
      <c r="A89" s="48" t="s">
        <v>164</v>
      </c>
      <c r="B89" s="48" t="s">
        <v>180</v>
      </c>
      <c r="C89" s="46" t="s">
        <v>193</v>
      </c>
      <c r="D89" s="49" t="s">
        <v>137</v>
      </c>
      <c r="E89" s="49"/>
      <c r="F89" s="75">
        <f t="shared" si="31"/>
        <v>2131581.02</v>
      </c>
      <c r="G89" s="75">
        <f t="shared" si="31"/>
        <v>2113981.48</v>
      </c>
      <c r="H89" s="75">
        <f t="shared" si="31"/>
        <v>2556146.85</v>
      </c>
      <c r="I89" s="75">
        <f t="shared" si="31"/>
        <v>735094.66</v>
      </c>
      <c r="J89" s="67">
        <f t="shared" si="30"/>
        <v>0.20916236692858828</v>
      </c>
      <c r="K89" s="126">
        <f t="shared" si="26"/>
        <v>7</v>
      </c>
      <c r="M89" s="75">
        <f t="shared" si="28"/>
        <v>517658.30000000005</v>
      </c>
      <c r="N89" s="75">
        <f t="shared" si="28"/>
        <v>735094.66</v>
      </c>
      <c r="O89" s="67">
        <f t="shared" si="27"/>
        <v>0.42003839212082561</v>
      </c>
      <c r="P89" s="43">
        <f t="shared" si="29"/>
        <v>5</v>
      </c>
      <c r="S89" s="89">
        <v>168558.98</v>
      </c>
      <c r="T89" s="89">
        <v>180753.18</v>
      </c>
      <c r="U89" s="89">
        <v>213573.18</v>
      </c>
      <c r="V89" s="89">
        <v>191861.59</v>
      </c>
      <c r="W89" s="89">
        <v>197831.82</v>
      </c>
      <c r="X89" s="89">
        <v>180410.34</v>
      </c>
      <c r="Y89" s="89">
        <v>178220.68</v>
      </c>
      <c r="Z89" s="89">
        <v>171209.77</v>
      </c>
      <c r="AA89" s="89">
        <v>161577.26999999999</v>
      </c>
      <c r="AB89" s="89">
        <v>158442.73000000001</v>
      </c>
      <c r="AC89" s="89">
        <v>158388.75</v>
      </c>
      <c r="AD89" s="89">
        <v>170752.73</v>
      </c>
      <c r="AE89" s="89">
        <v>157234.89000000001</v>
      </c>
      <c r="AF89" s="89">
        <v>163928.85999999999</v>
      </c>
      <c r="AG89" s="89">
        <v>201673.52</v>
      </c>
      <c r="AH89" s="89">
        <v>180018.64</v>
      </c>
      <c r="AI89" s="89">
        <v>189547.5</v>
      </c>
      <c r="AJ89" s="89">
        <v>177450.57</v>
      </c>
      <c r="AK89" s="89">
        <v>171045.23</v>
      </c>
      <c r="AL89" s="89">
        <v>181340.23</v>
      </c>
      <c r="AM89" s="89">
        <v>173298.86</v>
      </c>
      <c r="AN89" s="89">
        <v>169772.05</v>
      </c>
      <c r="AO89" s="89">
        <v>165815.45000000001</v>
      </c>
      <c r="AP89" s="89">
        <v>182855.67999999999</v>
      </c>
      <c r="AQ89" s="89">
        <v>182116.14</v>
      </c>
      <c r="AR89" s="89">
        <v>174065.68</v>
      </c>
      <c r="AS89" s="89">
        <v>161476.48000000001</v>
      </c>
      <c r="AT89" s="89">
        <v>203762.84</v>
      </c>
      <c r="AU89" s="89">
        <v>261864.43</v>
      </c>
      <c r="AV89" s="89">
        <v>231697.95</v>
      </c>
      <c r="AW89" s="89">
        <v>237606.59</v>
      </c>
      <c r="AX89" s="89">
        <v>241742.5</v>
      </c>
      <c r="AY89" s="89">
        <v>223469.77</v>
      </c>
      <c r="AZ89" s="89">
        <v>216580.95</v>
      </c>
      <c r="BA89" s="89">
        <v>203635.68</v>
      </c>
      <c r="BB89" s="89">
        <v>218127.84</v>
      </c>
      <c r="BC89" s="89">
        <v>247445.57</v>
      </c>
      <c r="BD89" s="89">
        <v>211889.32</v>
      </c>
      <c r="BE89" s="89">
        <v>275759.77</v>
      </c>
      <c r="BF89" s="89">
        <v>0</v>
      </c>
      <c r="BG89" s="89">
        <v>0</v>
      </c>
      <c r="BH89" s="89">
        <v>0</v>
      </c>
      <c r="BI89" s="89">
        <v>0</v>
      </c>
      <c r="BJ89" s="89">
        <v>0</v>
      </c>
      <c r="BK89" s="89">
        <v>0</v>
      </c>
      <c r="BL89" s="89">
        <v>0</v>
      </c>
      <c r="BM89" s="89">
        <v>0</v>
      </c>
      <c r="BN89" s="89">
        <v>0</v>
      </c>
    </row>
    <row r="90" spans="1:66">
      <c r="A90" s="48" t="s">
        <v>164</v>
      </c>
      <c r="B90" s="48" t="s">
        <v>180</v>
      </c>
      <c r="C90" s="46" t="s">
        <v>728</v>
      </c>
      <c r="D90" s="49" t="s">
        <v>138</v>
      </c>
      <c r="E90" s="49" t="s">
        <v>782</v>
      </c>
      <c r="F90" s="75">
        <f t="shared" si="31"/>
        <v>72022.320000000007</v>
      </c>
      <c r="G90" s="75">
        <f t="shared" si="31"/>
        <v>0</v>
      </c>
      <c r="H90" s="75">
        <f t="shared" si="31"/>
        <v>0</v>
      </c>
      <c r="I90" s="75">
        <f t="shared" si="31"/>
        <v>0</v>
      </c>
      <c r="J90" s="67">
        <f t="shared" si="30"/>
        <v>99</v>
      </c>
      <c r="K90" s="126">
        <f t="shared" si="26"/>
        <v>0</v>
      </c>
      <c r="M90" s="75">
        <f t="shared" si="28"/>
        <v>0</v>
      </c>
      <c r="N90" s="75">
        <f t="shared" si="28"/>
        <v>0</v>
      </c>
      <c r="O90" s="67">
        <f t="shared" si="27"/>
        <v>99</v>
      </c>
      <c r="P90" s="43">
        <f t="shared" si="29"/>
        <v>0</v>
      </c>
      <c r="S90" s="89">
        <v>0</v>
      </c>
      <c r="T90" s="89">
        <v>0</v>
      </c>
      <c r="U90" s="89">
        <v>0</v>
      </c>
      <c r="V90" s="89">
        <v>0</v>
      </c>
      <c r="W90" s="89">
        <v>0</v>
      </c>
      <c r="X90" s="89">
        <v>0</v>
      </c>
      <c r="Y90" s="89">
        <v>15860</v>
      </c>
      <c r="Z90" s="89">
        <v>11045</v>
      </c>
      <c r="AA90" s="89">
        <v>14279.5</v>
      </c>
      <c r="AB90" s="89">
        <v>15512.52</v>
      </c>
      <c r="AC90" s="89">
        <v>15325.3</v>
      </c>
      <c r="AD90" s="89">
        <v>0</v>
      </c>
      <c r="AE90" s="89">
        <v>0</v>
      </c>
      <c r="AF90" s="89">
        <v>0</v>
      </c>
      <c r="AG90" s="89">
        <v>0</v>
      </c>
      <c r="AH90" s="89">
        <v>0</v>
      </c>
      <c r="AI90" s="89">
        <v>0</v>
      </c>
      <c r="AJ90" s="89">
        <v>0</v>
      </c>
      <c r="AK90" s="89">
        <v>0</v>
      </c>
      <c r="AL90" s="89">
        <v>0</v>
      </c>
      <c r="AM90" s="89">
        <v>0</v>
      </c>
      <c r="AN90" s="89">
        <v>0</v>
      </c>
      <c r="AO90" s="89">
        <v>0</v>
      </c>
      <c r="AP90" s="89">
        <v>0</v>
      </c>
      <c r="AQ90" s="89">
        <v>0</v>
      </c>
      <c r="AR90" s="89">
        <v>0</v>
      </c>
      <c r="AS90" s="89">
        <v>0</v>
      </c>
      <c r="AT90" s="89">
        <v>0</v>
      </c>
      <c r="AU90" s="89">
        <v>0</v>
      </c>
      <c r="AV90" s="89">
        <v>0</v>
      </c>
      <c r="AW90" s="89">
        <v>0</v>
      </c>
      <c r="AX90" s="89">
        <v>0</v>
      </c>
      <c r="AY90" s="89">
        <v>0</v>
      </c>
      <c r="AZ90" s="89">
        <v>0</v>
      </c>
      <c r="BA90" s="89">
        <v>0</v>
      </c>
      <c r="BB90" s="89">
        <v>0</v>
      </c>
      <c r="BC90" s="89">
        <v>0</v>
      </c>
      <c r="BD90" s="89">
        <v>0</v>
      </c>
      <c r="BE90" s="89">
        <v>0</v>
      </c>
      <c r="BF90" s="89">
        <v>0</v>
      </c>
      <c r="BG90" s="89">
        <v>0</v>
      </c>
      <c r="BH90" s="89">
        <v>0</v>
      </c>
      <c r="BI90" s="89">
        <v>0</v>
      </c>
      <c r="BJ90" s="89">
        <v>0</v>
      </c>
      <c r="BK90" s="89">
        <v>0</v>
      </c>
      <c r="BL90" s="89">
        <v>0</v>
      </c>
      <c r="BM90" s="89">
        <v>0</v>
      </c>
      <c r="BN90" s="89">
        <v>0</v>
      </c>
    </row>
    <row r="91" spans="1:66">
      <c r="A91" s="48" t="s">
        <v>164</v>
      </c>
      <c r="B91" s="48" t="s">
        <v>180</v>
      </c>
      <c r="C91" s="46" t="s">
        <v>186</v>
      </c>
      <c r="D91" s="49" t="s">
        <v>139</v>
      </c>
      <c r="E91" s="49"/>
      <c r="F91" s="75">
        <f t="shared" si="31"/>
        <v>22746.48</v>
      </c>
      <c r="G91" s="75">
        <f t="shared" si="31"/>
        <v>85438.760000000009</v>
      </c>
      <c r="H91" s="75">
        <f t="shared" si="31"/>
        <v>115574.70999999999</v>
      </c>
      <c r="I91" s="75">
        <f t="shared" si="31"/>
        <v>174847.61</v>
      </c>
      <c r="J91" s="67">
        <f t="shared" si="30"/>
        <v>0.35271988966131973</v>
      </c>
      <c r="K91" s="126">
        <f t="shared" si="26"/>
        <v>8</v>
      </c>
      <c r="M91" s="75">
        <f t="shared" si="28"/>
        <v>0</v>
      </c>
      <c r="N91" s="75">
        <f t="shared" si="28"/>
        <v>174847.61</v>
      </c>
      <c r="O91" s="67">
        <f t="shared" si="27"/>
        <v>0</v>
      </c>
      <c r="P91" s="43">
        <f t="shared" si="29"/>
        <v>0</v>
      </c>
      <c r="S91" s="89">
        <v>0</v>
      </c>
      <c r="T91" s="89">
        <v>0</v>
      </c>
      <c r="U91" s="89">
        <v>0</v>
      </c>
      <c r="V91" s="89">
        <v>0</v>
      </c>
      <c r="W91" s="89">
        <v>0</v>
      </c>
      <c r="X91" s="89">
        <v>0</v>
      </c>
      <c r="Y91" s="89">
        <v>0</v>
      </c>
      <c r="Z91" s="89">
        <v>0</v>
      </c>
      <c r="AA91" s="89">
        <v>4069.21</v>
      </c>
      <c r="AB91" s="89">
        <v>6559.25</v>
      </c>
      <c r="AC91" s="89">
        <v>6100.68</v>
      </c>
      <c r="AD91" s="89">
        <v>6017.34</v>
      </c>
      <c r="AE91" s="89">
        <v>7382.49</v>
      </c>
      <c r="AF91" s="89">
        <v>7434.18</v>
      </c>
      <c r="AG91" s="89">
        <v>9278.74</v>
      </c>
      <c r="AH91" s="89">
        <v>7800.97</v>
      </c>
      <c r="AI91" s="89">
        <v>7652.2</v>
      </c>
      <c r="AJ91" s="89">
        <v>8164.64</v>
      </c>
      <c r="AK91" s="89">
        <v>7421.27</v>
      </c>
      <c r="AL91" s="89">
        <v>7079.23</v>
      </c>
      <c r="AM91" s="89">
        <v>6310.44</v>
      </c>
      <c r="AN91" s="89">
        <v>6153.99</v>
      </c>
      <c r="AO91" s="89">
        <v>5659.49</v>
      </c>
      <c r="AP91" s="89">
        <v>5101.12</v>
      </c>
      <c r="AQ91" s="89">
        <v>0</v>
      </c>
      <c r="AR91" s="89">
        <v>0</v>
      </c>
      <c r="AS91" s="89">
        <v>0</v>
      </c>
      <c r="AT91" s="89">
        <v>0</v>
      </c>
      <c r="AU91" s="89">
        <v>0</v>
      </c>
      <c r="AV91" s="89">
        <v>0</v>
      </c>
      <c r="AW91" s="89">
        <v>0</v>
      </c>
      <c r="AX91" s="89">
        <v>0</v>
      </c>
      <c r="AY91" s="89">
        <v>0</v>
      </c>
      <c r="AZ91" s="89">
        <v>28545.85</v>
      </c>
      <c r="BA91" s="89">
        <v>39261.1</v>
      </c>
      <c r="BB91" s="89">
        <v>47767.76</v>
      </c>
      <c r="BC91" s="89">
        <v>50925.9</v>
      </c>
      <c r="BD91" s="89">
        <v>51948.73</v>
      </c>
      <c r="BE91" s="89">
        <v>71972.98</v>
      </c>
      <c r="BF91" s="89">
        <v>0</v>
      </c>
      <c r="BG91" s="89">
        <v>0</v>
      </c>
      <c r="BH91" s="89">
        <v>0</v>
      </c>
      <c r="BI91" s="89">
        <v>0</v>
      </c>
      <c r="BJ91" s="89">
        <v>0</v>
      </c>
      <c r="BK91" s="89">
        <v>0</v>
      </c>
      <c r="BL91" s="89">
        <v>0</v>
      </c>
      <c r="BM91" s="89">
        <v>0</v>
      </c>
      <c r="BN91" s="89">
        <v>0</v>
      </c>
    </row>
    <row r="92" spans="1:66">
      <c r="A92" s="48" t="s">
        <v>164</v>
      </c>
      <c r="B92" s="48" t="s">
        <v>180</v>
      </c>
      <c r="C92" s="46" t="s">
        <v>186</v>
      </c>
      <c r="D92" s="49" t="s">
        <v>182</v>
      </c>
      <c r="E92" s="49"/>
      <c r="F92" s="75">
        <f t="shared" si="31"/>
        <v>0</v>
      </c>
      <c r="G92" s="75">
        <f t="shared" si="31"/>
        <v>0</v>
      </c>
      <c r="H92" s="75">
        <f t="shared" si="31"/>
        <v>309393.31</v>
      </c>
      <c r="I92" s="75">
        <f t="shared" si="31"/>
        <v>0</v>
      </c>
      <c r="J92" s="67">
        <f t="shared" si="30"/>
        <v>0</v>
      </c>
      <c r="K92" s="126">
        <f t="shared" si="26"/>
        <v>4</v>
      </c>
      <c r="M92" s="75">
        <f t="shared" ref="M92:N111" si="32">+SUMIFS($S92:$BN92,$S$5:$BN$5,"&gt;="&amp;M$4,$S$5:$BN$5,"&lt;="&amp;M$5)</f>
        <v>0</v>
      </c>
      <c r="N92" s="75">
        <f t="shared" si="32"/>
        <v>0</v>
      </c>
      <c r="O92" s="67">
        <f t="shared" si="27"/>
        <v>99</v>
      </c>
      <c r="P92" s="43">
        <f t="shared" si="29"/>
        <v>0</v>
      </c>
      <c r="S92" s="89">
        <v>0</v>
      </c>
      <c r="T92" s="89">
        <v>0</v>
      </c>
      <c r="U92" s="89">
        <v>0</v>
      </c>
      <c r="V92" s="89">
        <v>0</v>
      </c>
      <c r="W92" s="89">
        <v>0</v>
      </c>
      <c r="X92" s="89">
        <v>0</v>
      </c>
      <c r="Y92" s="89">
        <v>0</v>
      </c>
      <c r="Z92" s="89">
        <v>0</v>
      </c>
      <c r="AA92" s="89">
        <v>0</v>
      </c>
      <c r="AB92" s="89">
        <v>0</v>
      </c>
      <c r="AC92" s="89">
        <v>0</v>
      </c>
      <c r="AD92" s="89">
        <v>0</v>
      </c>
      <c r="AE92" s="89">
        <v>0</v>
      </c>
      <c r="AF92" s="89">
        <v>0</v>
      </c>
      <c r="AG92" s="89">
        <v>0</v>
      </c>
      <c r="AH92" s="89">
        <v>0</v>
      </c>
      <c r="AI92" s="89">
        <v>0</v>
      </c>
      <c r="AJ92" s="89">
        <v>0</v>
      </c>
      <c r="AK92" s="89">
        <v>0</v>
      </c>
      <c r="AL92" s="89">
        <v>0</v>
      </c>
      <c r="AM92" s="89">
        <v>0</v>
      </c>
      <c r="AN92" s="89">
        <v>0</v>
      </c>
      <c r="AO92" s="89">
        <v>0</v>
      </c>
      <c r="AP92" s="89">
        <v>0</v>
      </c>
      <c r="AQ92" s="89">
        <v>0</v>
      </c>
      <c r="AR92" s="89">
        <v>0</v>
      </c>
      <c r="AS92" s="89">
        <v>0</v>
      </c>
      <c r="AT92" s="89">
        <v>0</v>
      </c>
      <c r="AU92" s="89">
        <v>0</v>
      </c>
      <c r="AV92" s="89">
        <v>0</v>
      </c>
      <c r="AW92" s="89">
        <v>0</v>
      </c>
      <c r="AX92" s="89">
        <v>0</v>
      </c>
      <c r="AY92" s="89">
        <v>0</v>
      </c>
      <c r="AZ92" s="89">
        <v>0</v>
      </c>
      <c r="BA92" s="89">
        <v>0</v>
      </c>
      <c r="BB92" s="89">
        <v>309393.31</v>
      </c>
      <c r="BC92" s="89">
        <v>0</v>
      </c>
      <c r="BD92" s="89">
        <v>0</v>
      </c>
      <c r="BE92" s="89">
        <v>0</v>
      </c>
      <c r="BF92" s="89">
        <v>0</v>
      </c>
      <c r="BG92" s="89">
        <v>0</v>
      </c>
      <c r="BH92" s="89">
        <v>0</v>
      </c>
      <c r="BI92" s="89">
        <v>0</v>
      </c>
      <c r="BJ92" s="89">
        <v>0</v>
      </c>
      <c r="BK92" s="89">
        <v>0</v>
      </c>
      <c r="BL92" s="89">
        <v>0</v>
      </c>
      <c r="BM92" s="89">
        <v>0</v>
      </c>
      <c r="BN92" s="89">
        <v>0</v>
      </c>
    </row>
    <row r="93" spans="1:66">
      <c r="A93" s="48" t="s">
        <v>158</v>
      </c>
      <c r="B93" s="48" t="s">
        <v>174</v>
      </c>
      <c r="C93" s="46" t="s">
        <v>197</v>
      </c>
      <c r="D93" s="49" t="s">
        <v>54</v>
      </c>
      <c r="E93" s="49"/>
      <c r="F93" s="75">
        <f t="shared" si="31"/>
        <v>1006697.63</v>
      </c>
      <c r="G93" s="75">
        <f t="shared" si="31"/>
        <v>880237.79999999993</v>
      </c>
      <c r="H93" s="75">
        <f t="shared" si="31"/>
        <v>1074118.3199999998</v>
      </c>
      <c r="I93" s="75">
        <f t="shared" si="31"/>
        <v>339004</v>
      </c>
      <c r="J93" s="67">
        <f t="shared" si="30"/>
        <v>0.22025925267013063</v>
      </c>
      <c r="K93" s="126">
        <f t="shared" si="26"/>
        <v>13</v>
      </c>
      <c r="M93" s="75">
        <f t="shared" si="32"/>
        <v>228425.61</v>
      </c>
      <c r="N93" s="75">
        <f t="shared" si="32"/>
        <v>339004</v>
      </c>
      <c r="O93" s="67">
        <f t="shared" si="27"/>
        <v>0.48408928403430779</v>
      </c>
      <c r="P93" s="43">
        <f t="shared" si="29"/>
        <v>9</v>
      </c>
      <c r="S93" s="89">
        <v>77064.5</v>
      </c>
      <c r="T93" s="89">
        <v>68152.39</v>
      </c>
      <c r="U93" s="89">
        <v>83330.52</v>
      </c>
      <c r="V93" s="89">
        <v>92899.13</v>
      </c>
      <c r="W93" s="89">
        <v>85868.479999999996</v>
      </c>
      <c r="X93" s="89">
        <v>78833.84</v>
      </c>
      <c r="Y93" s="89">
        <v>85528.68</v>
      </c>
      <c r="Z93" s="89">
        <v>105531.62</v>
      </c>
      <c r="AA93" s="89">
        <v>71212.84</v>
      </c>
      <c r="AB93" s="89">
        <v>83647.5</v>
      </c>
      <c r="AC93" s="89">
        <v>71615.839999999997</v>
      </c>
      <c r="AD93" s="89">
        <v>103012.29</v>
      </c>
      <c r="AE93" s="89">
        <v>74628.36</v>
      </c>
      <c r="AF93" s="89">
        <v>74868.240000000005</v>
      </c>
      <c r="AG93" s="89">
        <v>92469.95</v>
      </c>
      <c r="AH93" s="89">
        <v>95211.89</v>
      </c>
      <c r="AI93" s="89">
        <v>84065.89</v>
      </c>
      <c r="AJ93" s="89">
        <v>81940.37</v>
      </c>
      <c r="AK93" s="89">
        <v>288759.21999999997</v>
      </c>
      <c r="AL93" s="89">
        <v>0</v>
      </c>
      <c r="AM93" s="89">
        <v>0</v>
      </c>
      <c r="AN93" s="89">
        <v>88293.88</v>
      </c>
      <c r="AO93" s="89">
        <v>0</v>
      </c>
      <c r="AP93" s="89">
        <v>0</v>
      </c>
      <c r="AQ93" s="89">
        <v>0</v>
      </c>
      <c r="AR93" s="89">
        <v>0</v>
      </c>
      <c r="AS93" s="89">
        <v>228425.61</v>
      </c>
      <c r="AT93" s="89">
        <v>0</v>
      </c>
      <c r="AU93" s="89">
        <v>0</v>
      </c>
      <c r="AV93" s="89">
        <v>184799.59</v>
      </c>
      <c r="AW93" s="89">
        <v>0</v>
      </c>
      <c r="AX93" s="89">
        <v>0</v>
      </c>
      <c r="AY93" s="89">
        <v>303947.12</v>
      </c>
      <c r="AZ93" s="89">
        <v>0</v>
      </c>
      <c r="BA93" s="89">
        <v>0</v>
      </c>
      <c r="BB93" s="89">
        <v>356946</v>
      </c>
      <c r="BC93" s="89">
        <v>0</v>
      </c>
      <c r="BD93" s="89">
        <v>0</v>
      </c>
      <c r="BE93" s="89">
        <v>339004</v>
      </c>
      <c r="BF93" s="89">
        <v>0</v>
      </c>
      <c r="BG93" s="89">
        <v>0</v>
      </c>
      <c r="BH93" s="89">
        <v>0</v>
      </c>
      <c r="BI93" s="89">
        <v>0</v>
      </c>
      <c r="BJ93" s="89">
        <v>0</v>
      </c>
      <c r="BK93" s="89">
        <v>0</v>
      </c>
      <c r="BL93" s="89">
        <v>0</v>
      </c>
      <c r="BM93" s="89">
        <v>0</v>
      </c>
      <c r="BN93" s="89">
        <v>0</v>
      </c>
    </row>
    <row r="94" spans="1:66">
      <c r="A94" s="48" t="s">
        <v>158</v>
      </c>
      <c r="B94" s="48" t="s">
        <v>174</v>
      </c>
      <c r="C94" s="46" t="s">
        <v>197</v>
      </c>
      <c r="D94" s="49" t="s">
        <v>55</v>
      </c>
      <c r="E94" s="49"/>
      <c r="F94" s="75">
        <f t="shared" si="31"/>
        <v>73112</v>
      </c>
      <c r="G94" s="75">
        <f t="shared" si="31"/>
        <v>75800</v>
      </c>
      <c r="H94" s="75">
        <f t="shared" si="31"/>
        <v>65500</v>
      </c>
      <c r="I94" s="75">
        <f t="shared" si="31"/>
        <v>20500</v>
      </c>
      <c r="J94" s="67">
        <f t="shared" si="30"/>
        <v>-0.13588390501319261</v>
      </c>
      <c r="K94" s="126">
        <f t="shared" si="26"/>
        <v>10</v>
      </c>
      <c r="M94" s="75">
        <f t="shared" si="32"/>
        <v>18700</v>
      </c>
      <c r="N94" s="75">
        <f t="shared" si="32"/>
        <v>20500</v>
      </c>
      <c r="O94" s="67">
        <f t="shared" si="27"/>
        <v>9.6256684491978606E-2</v>
      </c>
      <c r="P94" s="43">
        <f t="shared" si="29"/>
        <v>6</v>
      </c>
      <c r="S94" s="89">
        <v>0</v>
      </c>
      <c r="T94" s="89">
        <v>0</v>
      </c>
      <c r="U94" s="89">
        <v>18000</v>
      </c>
      <c r="V94" s="89">
        <v>0</v>
      </c>
      <c r="W94" s="89">
        <v>0</v>
      </c>
      <c r="X94" s="89">
        <v>19800</v>
      </c>
      <c r="Y94" s="89">
        <v>0</v>
      </c>
      <c r="Z94" s="89">
        <v>0</v>
      </c>
      <c r="AA94" s="89">
        <v>18527</v>
      </c>
      <c r="AB94" s="89">
        <v>0</v>
      </c>
      <c r="AC94" s="89">
        <v>0</v>
      </c>
      <c r="AD94" s="89">
        <v>16785</v>
      </c>
      <c r="AE94" s="89">
        <v>0</v>
      </c>
      <c r="AF94" s="89">
        <v>0</v>
      </c>
      <c r="AG94" s="89">
        <v>17600</v>
      </c>
      <c r="AH94" s="89">
        <v>0</v>
      </c>
      <c r="AI94" s="89">
        <v>0</v>
      </c>
      <c r="AJ94" s="89">
        <v>17900</v>
      </c>
      <c r="AK94" s="89">
        <v>0</v>
      </c>
      <c r="AL94" s="89">
        <v>0</v>
      </c>
      <c r="AM94" s="89">
        <v>19400</v>
      </c>
      <c r="AN94" s="89">
        <v>0</v>
      </c>
      <c r="AO94" s="89">
        <v>0</v>
      </c>
      <c r="AP94" s="89">
        <v>20900</v>
      </c>
      <c r="AQ94" s="89">
        <v>0</v>
      </c>
      <c r="AR94" s="89">
        <v>0</v>
      </c>
      <c r="AS94" s="89">
        <v>18700</v>
      </c>
      <c r="AT94" s="89">
        <v>0</v>
      </c>
      <c r="AU94" s="89">
        <v>0</v>
      </c>
      <c r="AV94" s="89">
        <v>3200</v>
      </c>
      <c r="AW94" s="89">
        <v>0</v>
      </c>
      <c r="AX94" s="89">
        <v>0</v>
      </c>
      <c r="AY94" s="89">
        <v>24200</v>
      </c>
      <c r="AZ94" s="89">
        <v>0</v>
      </c>
      <c r="BA94" s="89">
        <v>0</v>
      </c>
      <c r="BB94" s="89">
        <v>19400</v>
      </c>
      <c r="BC94" s="89">
        <v>0</v>
      </c>
      <c r="BD94" s="89">
        <v>0</v>
      </c>
      <c r="BE94" s="89">
        <v>20500</v>
      </c>
      <c r="BF94" s="89">
        <v>0</v>
      </c>
      <c r="BG94" s="89">
        <v>0</v>
      </c>
      <c r="BH94" s="89">
        <v>0</v>
      </c>
      <c r="BI94" s="89">
        <v>0</v>
      </c>
      <c r="BJ94" s="89">
        <v>0</v>
      </c>
      <c r="BK94" s="89">
        <v>0</v>
      </c>
      <c r="BL94" s="89">
        <v>0</v>
      </c>
      <c r="BM94" s="89">
        <v>0</v>
      </c>
      <c r="BN94" s="89">
        <v>0</v>
      </c>
    </row>
    <row r="95" spans="1:66">
      <c r="A95" s="48" t="s">
        <v>158</v>
      </c>
      <c r="B95" s="48" t="s">
        <v>174</v>
      </c>
      <c r="C95" s="46" t="s">
        <v>197</v>
      </c>
      <c r="D95" s="49" t="s">
        <v>56</v>
      </c>
      <c r="E95" s="49"/>
      <c r="F95" s="75">
        <f t="shared" si="31"/>
        <v>1230854.94</v>
      </c>
      <c r="G95" s="75">
        <f t="shared" si="31"/>
        <v>1255893.0499999998</v>
      </c>
      <c r="H95" s="75">
        <f t="shared" si="31"/>
        <v>1304789.19</v>
      </c>
      <c r="I95" s="75">
        <f t="shared" si="31"/>
        <v>517334.95999999996</v>
      </c>
      <c r="J95" s="67">
        <f t="shared" si="30"/>
        <v>3.8933362996156511E-2</v>
      </c>
      <c r="K95" s="126">
        <f t="shared" si="26"/>
        <v>11</v>
      </c>
      <c r="M95" s="75">
        <f t="shared" si="32"/>
        <v>243070.16999999998</v>
      </c>
      <c r="N95" s="75">
        <f t="shared" si="32"/>
        <v>367957</v>
      </c>
      <c r="O95" s="67">
        <f t="shared" si="27"/>
        <v>0.51378920745396284</v>
      </c>
      <c r="P95" s="43">
        <f t="shared" si="29"/>
        <v>10</v>
      </c>
      <c r="S95" s="89">
        <v>85120.03</v>
      </c>
      <c r="T95" s="89">
        <v>85433.3</v>
      </c>
      <c r="U95" s="89">
        <v>101992.36</v>
      </c>
      <c r="V95" s="89">
        <v>97591.41</v>
      </c>
      <c r="W95" s="89">
        <v>103086.91</v>
      </c>
      <c r="X95" s="89">
        <v>98217.9</v>
      </c>
      <c r="Y95" s="89">
        <v>87612.35</v>
      </c>
      <c r="Z95" s="89">
        <v>91858.28</v>
      </c>
      <c r="AA95" s="89">
        <v>95750.11</v>
      </c>
      <c r="AB95" s="89">
        <v>105003.13</v>
      </c>
      <c r="AC95" s="89">
        <v>94014.6</v>
      </c>
      <c r="AD95" s="89">
        <v>185174.56</v>
      </c>
      <c r="AE95" s="89">
        <v>79005.149999999994</v>
      </c>
      <c r="AF95" s="89">
        <v>95582.81</v>
      </c>
      <c r="AG95" s="89">
        <v>111492.51</v>
      </c>
      <c r="AH95" s="89">
        <v>100429.07</v>
      </c>
      <c r="AI95" s="89">
        <v>112169.23</v>
      </c>
      <c r="AJ95" s="89">
        <v>101484.54</v>
      </c>
      <c r="AK95" s="89">
        <v>81840.92</v>
      </c>
      <c r="AL95" s="89">
        <v>101547.76</v>
      </c>
      <c r="AM95" s="89">
        <v>93780.61</v>
      </c>
      <c r="AN95" s="89">
        <v>90448.35</v>
      </c>
      <c r="AO95" s="89">
        <v>86526.22</v>
      </c>
      <c r="AP95" s="89">
        <v>201585.88</v>
      </c>
      <c r="AQ95" s="89">
        <v>85584.43</v>
      </c>
      <c r="AR95" s="89">
        <v>99174.399999999994</v>
      </c>
      <c r="AS95" s="89">
        <v>58311.34</v>
      </c>
      <c r="AT95" s="89">
        <v>33122.5</v>
      </c>
      <c r="AU95" s="89">
        <v>80403.350000000006</v>
      </c>
      <c r="AV95" s="89">
        <v>102891.17</v>
      </c>
      <c r="AW95" s="89">
        <v>116572.63</v>
      </c>
      <c r="AX95" s="89">
        <v>124785.43</v>
      </c>
      <c r="AY95" s="89">
        <v>117010.13</v>
      </c>
      <c r="AZ95" s="89">
        <v>105484.83</v>
      </c>
      <c r="BA95" s="89">
        <v>128617.84</v>
      </c>
      <c r="BB95" s="89">
        <v>252831.14</v>
      </c>
      <c r="BC95" s="89">
        <v>105937.69</v>
      </c>
      <c r="BD95" s="89">
        <v>111375.15</v>
      </c>
      <c r="BE95" s="89">
        <v>150644.16</v>
      </c>
      <c r="BF95" s="89">
        <v>149377.96</v>
      </c>
      <c r="BG95" s="89">
        <v>0</v>
      </c>
      <c r="BH95" s="89">
        <v>0</v>
      </c>
      <c r="BI95" s="89">
        <v>0</v>
      </c>
      <c r="BJ95" s="89">
        <v>0</v>
      </c>
      <c r="BK95" s="89">
        <v>0</v>
      </c>
      <c r="BL95" s="89">
        <v>0</v>
      </c>
      <c r="BM95" s="89">
        <v>0</v>
      </c>
      <c r="BN95" s="89">
        <v>0</v>
      </c>
    </row>
    <row r="96" spans="1:66">
      <c r="A96" s="48" t="s">
        <v>158</v>
      </c>
      <c r="B96" s="48" t="s">
        <v>174</v>
      </c>
      <c r="C96" s="46" t="s">
        <v>197</v>
      </c>
      <c r="D96" s="49" t="s">
        <v>57</v>
      </c>
      <c r="E96" s="49"/>
      <c r="F96" s="75">
        <f t="shared" si="31"/>
        <v>3776328.0500000003</v>
      </c>
      <c r="G96" s="75">
        <f t="shared" si="31"/>
        <v>3369095.4999999995</v>
      </c>
      <c r="H96" s="75">
        <f t="shared" si="31"/>
        <v>3937457.18</v>
      </c>
      <c r="I96" s="75">
        <f t="shared" si="31"/>
        <v>824046.2</v>
      </c>
      <c r="J96" s="67">
        <f t="shared" si="30"/>
        <v>0.16869859581006258</v>
      </c>
      <c r="K96" s="126">
        <f t="shared" si="26"/>
        <v>12</v>
      </c>
      <c r="M96" s="75">
        <f t="shared" si="32"/>
        <v>859876.78</v>
      </c>
      <c r="N96" s="75">
        <f t="shared" si="32"/>
        <v>824046.2</v>
      </c>
      <c r="O96" s="67">
        <f t="shared" si="27"/>
        <v>-4.1669435474231638E-2</v>
      </c>
      <c r="P96" s="43">
        <f t="shared" si="29"/>
        <v>4</v>
      </c>
      <c r="S96" s="89">
        <v>292812.71999999997</v>
      </c>
      <c r="T96" s="89">
        <v>265474.28999999998</v>
      </c>
      <c r="U96" s="89">
        <v>299222.96000000002</v>
      </c>
      <c r="V96" s="89">
        <v>358563.38</v>
      </c>
      <c r="W96" s="89">
        <v>343835.86</v>
      </c>
      <c r="X96" s="89">
        <v>318718.55</v>
      </c>
      <c r="Y96" s="89">
        <v>302954.19</v>
      </c>
      <c r="Z96" s="89">
        <v>360961.03</v>
      </c>
      <c r="AA96" s="89">
        <v>322526.42</v>
      </c>
      <c r="AB96" s="89">
        <v>375107.93</v>
      </c>
      <c r="AC96" s="89">
        <v>309673.13</v>
      </c>
      <c r="AD96" s="89">
        <v>226477.59</v>
      </c>
      <c r="AE96" s="89">
        <v>247221.91</v>
      </c>
      <c r="AF96" s="89">
        <v>227454.48</v>
      </c>
      <c r="AG96" s="89">
        <v>249515.1</v>
      </c>
      <c r="AH96" s="89">
        <v>315102.11</v>
      </c>
      <c r="AI96" s="89">
        <v>276076.83</v>
      </c>
      <c r="AJ96" s="89">
        <v>297685.65999999997</v>
      </c>
      <c r="AK96" s="89">
        <v>348183.43</v>
      </c>
      <c r="AL96" s="89">
        <v>330360.63</v>
      </c>
      <c r="AM96" s="89">
        <v>260423.3</v>
      </c>
      <c r="AN96" s="89">
        <v>334375.49</v>
      </c>
      <c r="AO96" s="89">
        <v>251784.77</v>
      </c>
      <c r="AP96" s="89">
        <v>230911.79</v>
      </c>
      <c r="AQ96" s="89">
        <v>307803.15000000002</v>
      </c>
      <c r="AR96" s="89">
        <v>276129.87</v>
      </c>
      <c r="AS96" s="89">
        <v>275943.76</v>
      </c>
      <c r="AT96" s="89">
        <v>255446.67</v>
      </c>
      <c r="AU96" s="89">
        <v>326914.52</v>
      </c>
      <c r="AV96" s="89">
        <v>409327.04</v>
      </c>
      <c r="AW96" s="89">
        <v>397926.68</v>
      </c>
      <c r="AX96" s="89">
        <v>372629.88</v>
      </c>
      <c r="AY96" s="89">
        <v>360051.77</v>
      </c>
      <c r="AZ96" s="89">
        <v>352928.1</v>
      </c>
      <c r="BA96" s="89">
        <v>326163.84999999998</v>
      </c>
      <c r="BB96" s="89">
        <v>276191.89</v>
      </c>
      <c r="BC96" s="89">
        <v>235691.33</v>
      </c>
      <c r="BD96" s="89">
        <v>275152.99</v>
      </c>
      <c r="BE96" s="89">
        <v>313201.88</v>
      </c>
      <c r="BF96" s="89">
        <v>0</v>
      </c>
      <c r="BG96" s="89">
        <v>0</v>
      </c>
      <c r="BH96" s="89">
        <v>0</v>
      </c>
      <c r="BI96" s="89">
        <v>0</v>
      </c>
      <c r="BJ96" s="89">
        <v>0</v>
      </c>
      <c r="BK96" s="89">
        <v>0</v>
      </c>
      <c r="BL96" s="89">
        <v>0</v>
      </c>
      <c r="BM96" s="89">
        <v>0</v>
      </c>
      <c r="BN96" s="89">
        <v>0</v>
      </c>
    </row>
    <row r="97" spans="1:66">
      <c r="A97" s="48" t="s">
        <v>158</v>
      </c>
      <c r="B97" s="48" t="s">
        <v>174</v>
      </c>
      <c r="C97" s="46" t="s">
        <v>197</v>
      </c>
      <c r="D97" s="49" t="s">
        <v>58</v>
      </c>
      <c r="E97" s="49"/>
      <c r="F97" s="75">
        <f t="shared" si="31"/>
        <v>3175880.24</v>
      </c>
      <c r="G97" s="75">
        <f t="shared" si="31"/>
        <v>3012204.7299999995</v>
      </c>
      <c r="H97" s="75">
        <f t="shared" si="31"/>
        <v>3760077.06</v>
      </c>
      <c r="I97" s="75">
        <f t="shared" si="31"/>
        <v>962781.14</v>
      </c>
      <c r="J97" s="67">
        <f t="shared" si="30"/>
        <v>0.24828071032210372</v>
      </c>
      <c r="K97" s="126">
        <f t="shared" si="26"/>
        <v>14</v>
      </c>
      <c r="M97" s="75">
        <f t="shared" si="32"/>
        <v>930494.9</v>
      </c>
      <c r="N97" s="75">
        <f t="shared" si="32"/>
        <v>962781.14</v>
      </c>
      <c r="O97" s="67">
        <f t="shared" si="27"/>
        <v>3.4697922578619173E-2</v>
      </c>
      <c r="P97" s="43">
        <f t="shared" si="29"/>
        <v>5</v>
      </c>
      <c r="S97" s="89">
        <v>0</v>
      </c>
      <c r="T97" s="89">
        <v>0</v>
      </c>
      <c r="U97" s="89">
        <v>0</v>
      </c>
      <c r="V97" s="89">
        <v>0</v>
      </c>
      <c r="W97" s="89">
        <v>0</v>
      </c>
      <c r="X97" s="89">
        <v>0</v>
      </c>
      <c r="Y97" s="89">
        <v>0</v>
      </c>
      <c r="Z97" s="89">
        <v>0</v>
      </c>
      <c r="AA97" s="89">
        <v>0</v>
      </c>
      <c r="AB97" s="89">
        <v>0</v>
      </c>
      <c r="AC97" s="89">
        <v>0</v>
      </c>
      <c r="AD97" s="89">
        <v>3175880.24</v>
      </c>
      <c r="AE97" s="89">
        <v>237562.74</v>
      </c>
      <c r="AF97" s="89">
        <v>219847.83</v>
      </c>
      <c r="AG97" s="89">
        <v>234018.63</v>
      </c>
      <c r="AH97" s="89">
        <v>239114.76</v>
      </c>
      <c r="AI97" s="89">
        <v>242460.28</v>
      </c>
      <c r="AJ97" s="89">
        <v>252136.47</v>
      </c>
      <c r="AK97" s="89">
        <v>264087.94</v>
      </c>
      <c r="AL97" s="89">
        <v>262128.47</v>
      </c>
      <c r="AM97" s="89">
        <v>254641.64</v>
      </c>
      <c r="AN97" s="89">
        <v>257540.39</v>
      </c>
      <c r="AO97" s="89">
        <v>261485.74</v>
      </c>
      <c r="AP97" s="89">
        <v>287179.84000000003</v>
      </c>
      <c r="AQ97" s="89">
        <v>254571.7</v>
      </c>
      <c r="AR97" s="89">
        <v>244511.92</v>
      </c>
      <c r="AS97" s="89">
        <v>431411.28</v>
      </c>
      <c r="AT97" s="89">
        <v>320420.65000000002</v>
      </c>
      <c r="AU97" s="89">
        <v>345770.13</v>
      </c>
      <c r="AV97" s="89">
        <v>293228.05</v>
      </c>
      <c r="AW97" s="89">
        <v>319622.69</v>
      </c>
      <c r="AX97" s="89">
        <v>259576.29</v>
      </c>
      <c r="AY97" s="89">
        <v>301822.36</v>
      </c>
      <c r="AZ97" s="89">
        <v>314291</v>
      </c>
      <c r="BA97" s="89">
        <v>314341.63</v>
      </c>
      <c r="BB97" s="89">
        <v>360509.36</v>
      </c>
      <c r="BC97" s="89">
        <v>331370.15000000002</v>
      </c>
      <c r="BD97" s="89">
        <v>291437.84000000003</v>
      </c>
      <c r="BE97" s="89">
        <v>339973.15</v>
      </c>
      <c r="BF97" s="89">
        <v>0</v>
      </c>
      <c r="BG97" s="89">
        <v>0</v>
      </c>
      <c r="BH97" s="89">
        <v>0</v>
      </c>
      <c r="BI97" s="89">
        <v>0</v>
      </c>
      <c r="BJ97" s="89">
        <v>0</v>
      </c>
      <c r="BK97" s="89">
        <v>0</v>
      </c>
      <c r="BL97" s="89">
        <v>0</v>
      </c>
      <c r="BM97" s="89">
        <v>0</v>
      </c>
      <c r="BN97" s="89">
        <v>0</v>
      </c>
    </row>
    <row r="98" spans="1:66">
      <c r="A98" s="48" t="s">
        <v>158</v>
      </c>
      <c r="B98" s="48" t="s">
        <v>174</v>
      </c>
      <c r="C98" s="46" t="s">
        <v>186</v>
      </c>
      <c r="D98" s="49" t="s">
        <v>59</v>
      </c>
      <c r="E98" s="49"/>
      <c r="F98" s="75">
        <f t="shared" si="31"/>
        <v>1171385</v>
      </c>
      <c r="G98" s="75">
        <f t="shared" si="31"/>
        <v>1157533</v>
      </c>
      <c r="H98" s="75">
        <f t="shared" si="31"/>
        <v>265292</v>
      </c>
      <c r="I98" s="75">
        <f t="shared" si="31"/>
        <v>0</v>
      </c>
      <c r="J98" s="67">
        <f t="shared" si="30"/>
        <v>-0.77081258158514698</v>
      </c>
      <c r="K98" s="126">
        <f t="shared" si="26"/>
        <v>2</v>
      </c>
      <c r="M98" s="75">
        <f t="shared" si="32"/>
        <v>211741</v>
      </c>
      <c r="N98" s="75">
        <f t="shared" si="32"/>
        <v>0</v>
      </c>
      <c r="O98" s="67">
        <f t="shared" si="27"/>
        <v>99</v>
      </c>
      <c r="P98" s="43">
        <f t="shared" si="29"/>
        <v>0</v>
      </c>
      <c r="S98" s="89">
        <v>0</v>
      </c>
      <c r="T98" s="89">
        <v>0</v>
      </c>
      <c r="U98" s="89">
        <v>285862</v>
      </c>
      <c r="V98" s="89">
        <v>0</v>
      </c>
      <c r="W98" s="89">
        <v>0</v>
      </c>
      <c r="X98" s="89">
        <v>313288</v>
      </c>
      <c r="Y98" s="89">
        <v>0</v>
      </c>
      <c r="Z98" s="89">
        <v>0</v>
      </c>
      <c r="AA98" s="89">
        <v>301723</v>
      </c>
      <c r="AB98" s="89">
        <v>0</v>
      </c>
      <c r="AC98" s="89">
        <v>0</v>
      </c>
      <c r="AD98" s="89">
        <v>270512</v>
      </c>
      <c r="AE98" s="89">
        <v>0</v>
      </c>
      <c r="AF98" s="89">
        <v>0</v>
      </c>
      <c r="AG98" s="89">
        <v>303167</v>
      </c>
      <c r="AH98" s="89">
        <v>0</v>
      </c>
      <c r="AI98" s="89">
        <v>0</v>
      </c>
      <c r="AJ98" s="89">
        <v>319434</v>
      </c>
      <c r="AK98" s="89">
        <v>0</v>
      </c>
      <c r="AL98" s="89">
        <v>0</v>
      </c>
      <c r="AM98" s="89">
        <v>275258</v>
      </c>
      <c r="AN98" s="89">
        <v>0</v>
      </c>
      <c r="AO98" s="89">
        <v>0</v>
      </c>
      <c r="AP98" s="89">
        <v>259674</v>
      </c>
      <c r="AQ98" s="89">
        <v>0</v>
      </c>
      <c r="AR98" s="89">
        <v>0</v>
      </c>
      <c r="AS98" s="89">
        <v>211741</v>
      </c>
      <c r="AT98" s="89">
        <v>0</v>
      </c>
      <c r="AU98" s="89">
        <v>0</v>
      </c>
      <c r="AV98" s="89">
        <v>17163</v>
      </c>
      <c r="AW98" s="89">
        <v>0</v>
      </c>
      <c r="AX98" s="89">
        <v>0</v>
      </c>
      <c r="AY98" s="89">
        <v>36388</v>
      </c>
      <c r="AZ98" s="89">
        <v>0</v>
      </c>
      <c r="BA98" s="89">
        <v>0</v>
      </c>
      <c r="BB98" s="89">
        <v>0</v>
      </c>
      <c r="BC98" s="89">
        <v>0</v>
      </c>
      <c r="BD98" s="89">
        <v>0</v>
      </c>
      <c r="BE98" s="89">
        <v>0</v>
      </c>
      <c r="BF98" s="89">
        <v>0</v>
      </c>
      <c r="BG98" s="89">
        <v>0</v>
      </c>
      <c r="BH98" s="89">
        <v>0</v>
      </c>
      <c r="BI98" s="89">
        <v>0</v>
      </c>
      <c r="BJ98" s="89">
        <v>0</v>
      </c>
      <c r="BK98" s="89">
        <v>0</v>
      </c>
      <c r="BL98" s="89">
        <v>0</v>
      </c>
      <c r="BM98" s="89">
        <v>0</v>
      </c>
      <c r="BN98" s="89">
        <v>0</v>
      </c>
    </row>
    <row r="99" spans="1:66">
      <c r="A99" s="48" t="s">
        <v>158</v>
      </c>
      <c r="B99" s="48" t="s">
        <v>174</v>
      </c>
      <c r="C99" s="46" t="s">
        <v>197</v>
      </c>
      <c r="D99" s="49" t="s">
        <v>60</v>
      </c>
      <c r="E99" s="49"/>
      <c r="F99" s="75">
        <f t="shared" si="31"/>
        <v>462077</v>
      </c>
      <c r="G99" s="75">
        <f t="shared" si="31"/>
        <v>430234</v>
      </c>
      <c r="H99" s="75">
        <f t="shared" si="31"/>
        <v>203406</v>
      </c>
      <c r="I99" s="75">
        <f t="shared" si="31"/>
        <v>44775</v>
      </c>
      <c r="J99" s="67">
        <f t="shared" si="30"/>
        <v>-0.52722007093814061</v>
      </c>
      <c r="K99" s="126">
        <f t="shared" si="26"/>
        <v>3</v>
      </c>
      <c r="M99" s="75">
        <f t="shared" si="32"/>
        <v>53292</v>
      </c>
      <c r="N99" s="75">
        <f t="shared" si="32"/>
        <v>44775</v>
      </c>
      <c r="O99" s="67">
        <f t="shared" si="27"/>
        <v>-0.15981760864670119</v>
      </c>
      <c r="P99" s="43">
        <f t="shared" si="29"/>
        <v>2</v>
      </c>
      <c r="S99" s="89">
        <v>14834</v>
      </c>
      <c r="T99" s="89">
        <v>19052</v>
      </c>
      <c r="U99" s="89">
        <v>17456</v>
      </c>
      <c r="V99" s="89">
        <v>32949</v>
      </c>
      <c r="W99" s="89">
        <v>135483</v>
      </c>
      <c r="X99" s="89">
        <v>33058</v>
      </c>
      <c r="Y99" s="89">
        <v>31896</v>
      </c>
      <c r="Z99" s="89">
        <v>36554</v>
      </c>
      <c r="AA99" s="89">
        <v>29261</v>
      </c>
      <c r="AB99" s="89">
        <v>50069</v>
      </c>
      <c r="AC99" s="89">
        <v>43313</v>
      </c>
      <c r="AD99" s="89">
        <v>18152</v>
      </c>
      <c r="AE99" s="89">
        <v>19429</v>
      </c>
      <c r="AF99" s="89">
        <v>26206</v>
      </c>
      <c r="AG99" s="89">
        <v>21328</v>
      </c>
      <c r="AH99" s="89">
        <v>28079</v>
      </c>
      <c r="AI99" s="89">
        <v>129242</v>
      </c>
      <c r="AJ99" s="89">
        <v>26826</v>
      </c>
      <c r="AK99" s="89">
        <v>17433</v>
      </c>
      <c r="AL99" s="89">
        <v>29697</v>
      </c>
      <c r="AM99" s="89">
        <v>30026</v>
      </c>
      <c r="AN99" s="89">
        <v>45830</v>
      </c>
      <c r="AO99" s="89">
        <v>37815</v>
      </c>
      <c r="AP99" s="89">
        <v>18323</v>
      </c>
      <c r="AQ99" s="89">
        <v>9548</v>
      </c>
      <c r="AR99" s="89">
        <v>29889</v>
      </c>
      <c r="AS99" s="89">
        <v>13855</v>
      </c>
      <c r="AT99" s="89">
        <v>84</v>
      </c>
      <c r="AU99" s="89">
        <v>497</v>
      </c>
      <c r="AV99" s="89">
        <v>7645</v>
      </c>
      <c r="AW99" s="89">
        <v>18107</v>
      </c>
      <c r="AX99" s="89">
        <v>25060</v>
      </c>
      <c r="AY99" s="89">
        <v>22893</v>
      </c>
      <c r="AZ99" s="89">
        <v>31562</v>
      </c>
      <c r="BA99" s="89">
        <v>29450</v>
      </c>
      <c r="BB99" s="89">
        <v>14816</v>
      </c>
      <c r="BC99" s="89">
        <v>9411</v>
      </c>
      <c r="BD99" s="89">
        <v>9151</v>
      </c>
      <c r="BE99" s="89">
        <v>26213</v>
      </c>
      <c r="BF99" s="89">
        <v>0</v>
      </c>
      <c r="BG99" s="89">
        <v>0</v>
      </c>
      <c r="BH99" s="89">
        <v>0</v>
      </c>
      <c r="BI99" s="89">
        <v>0</v>
      </c>
      <c r="BJ99" s="89">
        <v>0</v>
      </c>
      <c r="BK99" s="89">
        <v>0</v>
      </c>
      <c r="BL99" s="89">
        <v>0</v>
      </c>
      <c r="BM99" s="89">
        <v>0</v>
      </c>
      <c r="BN99" s="89">
        <v>0</v>
      </c>
    </row>
    <row r="100" spans="1:66">
      <c r="A100" s="48" t="s">
        <v>158</v>
      </c>
      <c r="B100" s="48" t="s">
        <v>174</v>
      </c>
      <c r="C100" s="46" t="s">
        <v>197</v>
      </c>
      <c r="D100" s="49" t="s">
        <v>61</v>
      </c>
      <c r="E100" s="49" t="s">
        <v>782</v>
      </c>
      <c r="F100" s="75">
        <f t="shared" si="31"/>
        <v>411000</v>
      </c>
      <c r="G100" s="75">
        <f t="shared" si="31"/>
        <v>390000</v>
      </c>
      <c r="H100" s="75">
        <f t="shared" si="31"/>
        <v>0</v>
      </c>
      <c r="I100" s="75">
        <f t="shared" si="31"/>
        <v>0</v>
      </c>
      <c r="J100" s="67">
        <f t="shared" si="30"/>
        <v>99</v>
      </c>
      <c r="K100" s="126">
        <f t="shared" si="26"/>
        <v>0</v>
      </c>
      <c r="M100" s="75">
        <f t="shared" si="32"/>
        <v>0</v>
      </c>
      <c r="N100" s="75">
        <f t="shared" si="32"/>
        <v>0</v>
      </c>
      <c r="O100" s="67">
        <f t="shared" si="27"/>
        <v>99</v>
      </c>
      <c r="P100" s="43">
        <f t="shared" si="29"/>
        <v>0</v>
      </c>
      <c r="S100" s="89">
        <v>0</v>
      </c>
      <c r="T100" s="89">
        <v>0</v>
      </c>
      <c r="U100" s="89">
        <v>0</v>
      </c>
      <c r="V100" s="89">
        <v>0</v>
      </c>
      <c r="W100" s="89">
        <v>0</v>
      </c>
      <c r="X100" s="89">
        <v>0</v>
      </c>
      <c r="Y100" s="89">
        <v>0</v>
      </c>
      <c r="Z100" s="89">
        <v>0</v>
      </c>
      <c r="AA100" s="89">
        <v>0</v>
      </c>
      <c r="AB100" s="89">
        <v>0</v>
      </c>
      <c r="AC100" s="89">
        <v>0</v>
      </c>
      <c r="AD100" s="89">
        <v>411000</v>
      </c>
      <c r="AE100" s="89">
        <v>0</v>
      </c>
      <c r="AF100" s="89">
        <v>0</v>
      </c>
      <c r="AG100" s="89">
        <v>0</v>
      </c>
      <c r="AH100" s="89">
        <v>0</v>
      </c>
      <c r="AI100" s="89">
        <v>0</v>
      </c>
      <c r="AJ100" s="89">
        <v>0</v>
      </c>
      <c r="AK100" s="89">
        <v>0</v>
      </c>
      <c r="AL100" s="89">
        <v>0</v>
      </c>
      <c r="AM100" s="89">
        <v>0</v>
      </c>
      <c r="AN100" s="89">
        <v>0</v>
      </c>
      <c r="AO100" s="89">
        <v>0</v>
      </c>
      <c r="AP100" s="89">
        <v>390000</v>
      </c>
      <c r="AQ100" s="89">
        <v>0</v>
      </c>
      <c r="AR100" s="89">
        <v>0</v>
      </c>
      <c r="AS100" s="89">
        <v>0</v>
      </c>
      <c r="AT100" s="89">
        <v>0</v>
      </c>
      <c r="AU100" s="89">
        <v>0</v>
      </c>
      <c r="AV100" s="89">
        <v>0</v>
      </c>
      <c r="AW100" s="89">
        <v>0</v>
      </c>
      <c r="AX100" s="89">
        <v>0</v>
      </c>
      <c r="AY100" s="89">
        <v>0</v>
      </c>
      <c r="AZ100" s="89">
        <v>0</v>
      </c>
      <c r="BA100" s="89">
        <v>0</v>
      </c>
      <c r="BB100" s="89">
        <v>0</v>
      </c>
      <c r="BC100" s="89">
        <v>0</v>
      </c>
      <c r="BD100" s="89">
        <v>0</v>
      </c>
      <c r="BE100" s="89">
        <v>0</v>
      </c>
      <c r="BF100" s="89">
        <v>0</v>
      </c>
      <c r="BG100" s="89">
        <v>0</v>
      </c>
      <c r="BH100" s="89">
        <v>0</v>
      </c>
      <c r="BI100" s="89">
        <v>0</v>
      </c>
      <c r="BJ100" s="89">
        <v>0</v>
      </c>
      <c r="BK100" s="89">
        <v>0</v>
      </c>
      <c r="BL100" s="89">
        <v>0</v>
      </c>
      <c r="BM100" s="89">
        <v>0</v>
      </c>
      <c r="BN100" s="89">
        <v>0</v>
      </c>
    </row>
    <row r="101" spans="1:66">
      <c r="A101" s="48" t="s">
        <v>158</v>
      </c>
      <c r="B101" s="48" t="s">
        <v>174</v>
      </c>
      <c r="C101" s="46" t="s">
        <v>197</v>
      </c>
      <c r="D101" s="49" t="s">
        <v>62</v>
      </c>
      <c r="E101" s="49"/>
      <c r="F101" s="75">
        <f t="shared" si="31"/>
        <v>190084.77</v>
      </c>
      <c r="G101" s="75">
        <f t="shared" si="31"/>
        <v>255804.47</v>
      </c>
      <c r="H101" s="75">
        <f t="shared" si="31"/>
        <v>211502.09999999998</v>
      </c>
      <c r="I101" s="75">
        <f t="shared" si="31"/>
        <v>90661.9</v>
      </c>
      <c r="J101" s="67">
        <f t="shared" si="30"/>
        <v>-0.17318841222751122</v>
      </c>
      <c r="K101" s="126">
        <f t="shared" si="26"/>
        <v>9</v>
      </c>
      <c r="M101" s="75">
        <f t="shared" si="32"/>
        <v>82617.350000000006</v>
      </c>
      <c r="N101" s="75">
        <f t="shared" si="32"/>
        <v>90661.9</v>
      </c>
      <c r="O101" s="67">
        <f t="shared" si="27"/>
        <v>9.7371193823089064E-2</v>
      </c>
      <c r="P101" s="43">
        <f t="shared" si="29"/>
        <v>7</v>
      </c>
      <c r="S101" s="89">
        <v>22742.95</v>
      </c>
      <c r="T101" s="89">
        <v>25400.799999999999</v>
      </c>
      <c r="U101" s="89">
        <v>28295.15</v>
      </c>
      <c r="V101" s="89">
        <v>13387.4</v>
      </c>
      <c r="W101" s="89">
        <v>13488.3</v>
      </c>
      <c r="X101" s="89">
        <v>11823.15</v>
      </c>
      <c r="Y101" s="89">
        <v>12795</v>
      </c>
      <c r="Z101" s="89">
        <v>13546.15</v>
      </c>
      <c r="AA101" s="89">
        <v>15116.77</v>
      </c>
      <c r="AB101" s="89">
        <v>8297.6</v>
      </c>
      <c r="AC101" s="89">
        <v>11466.6</v>
      </c>
      <c r="AD101" s="89">
        <v>13724.9</v>
      </c>
      <c r="AE101" s="89">
        <v>22741.9</v>
      </c>
      <c r="AF101" s="89">
        <v>23598.5</v>
      </c>
      <c r="AG101" s="89">
        <v>24433.1</v>
      </c>
      <c r="AH101" s="89">
        <v>21049</v>
      </c>
      <c r="AI101" s="89">
        <v>12855.55</v>
      </c>
      <c r="AJ101" s="89">
        <v>18868.25</v>
      </c>
      <c r="AK101" s="89">
        <v>22123.67</v>
      </c>
      <c r="AL101" s="89">
        <v>21731.4</v>
      </c>
      <c r="AM101" s="89">
        <v>29341</v>
      </c>
      <c r="AN101" s="89">
        <v>25293.1</v>
      </c>
      <c r="AO101" s="89">
        <v>25749</v>
      </c>
      <c r="AP101" s="89">
        <v>8020</v>
      </c>
      <c r="AQ101" s="89">
        <v>18773</v>
      </c>
      <c r="AR101" s="89">
        <v>41457.050000000003</v>
      </c>
      <c r="AS101" s="89">
        <v>22387.3</v>
      </c>
      <c r="AT101" s="89">
        <v>865</v>
      </c>
      <c r="AU101" s="89">
        <v>11775.65</v>
      </c>
      <c r="AV101" s="89">
        <v>24650.65</v>
      </c>
      <c r="AW101" s="89">
        <v>22850.75</v>
      </c>
      <c r="AX101" s="89">
        <v>13844.55</v>
      </c>
      <c r="AY101" s="89">
        <v>19795.55</v>
      </c>
      <c r="AZ101" s="89">
        <v>14246</v>
      </c>
      <c r="BA101" s="89">
        <v>11464.45</v>
      </c>
      <c r="BB101" s="89">
        <v>9392.15</v>
      </c>
      <c r="BC101" s="89">
        <v>35529.599999999999</v>
      </c>
      <c r="BD101" s="89">
        <v>16966.2</v>
      </c>
      <c r="BE101" s="89">
        <v>38166.1</v>
      </c>
      <c r="BF101" s="89">
        <v>0</v>
      </c>
      <c r="BG101" s="89">
        <v>0</v>
      </c>
      <c r="BH101" s="89">
        <v>0</v>
      </c>
      <c r="BI101" s="89">
        <v>0</v>
      </c>
      <c r="BJ101" s="89">
        <v>0</v>
      </c>
      <c r="BK101" s="89">
        <v>0</v>
      </c>
      <c r="BL101" s="89">
        <v>0</v>
      </c>
      <c r="BM101" s="89">
        <v>0</v>
      </c>
      <c r="BN101" s="89">
        <v>0</v>
      </c>
    </row>
    <row r="102" spans="1:66">
      <c r="A102" s="48" t="s">
        <v>158</v>
      </c>
      <c r="B102" s="48" t="s">
        <v>174</v>
      </c>
      <c r="C102" s="46" t="s">
        <v>197</v>
      </c>
      <c r="D102" s="49" t="s">
        <v>63</v>
      </c>
      <c r="E102" s="49"/>
      <c r="F102" s="75">
        <f t="shared" si="31"/>
        <v>125020</v>
      </c>
      <c r="G102" s="75">
        <f t="shared" si="31"/>
        <v>151764</v>
      </c>
      <c r="H102" s="75">
        <f t="shared" si="31"/>
        <v>74409.459999999992</v>
      </c>
      <c r="I102" s="75">
        <f t="shared" si="31"/>
        <v>41895.240000000005</v>
      </c>
      <c r="J102" s="67">
        <f t="shared" si="30"/>
        <v>-0.50970282807516942</v>
      </c>
      <c r="K102" s="126">
        <f t="shared" si="26"/>
        <v>4</v>
      </c>
      <c r="M102" s="75">
        <f t="shared" si="32"/>
        <v>13447</v>
      </c>
      <c r="N102" s="75">
        <f t="shared" si="32"/>
        <v>23829.5</v>
      </c>
      <c r="O102" s="67">
        <f t="shared" si="27"/>
        <v>0.7721053022979103</v>
      </c>
      <c r="P102" s="43">
        <f t="shared" si="29"/>
        <v>11</v>
      </c>
      <c r="S102" s="89">
        <v>0</v>
      </c>
      <c r="T102" s="89">
        <v>0</v>
      </c>
      <c r="U102" s="89">
        <v>0</v>
      </c>
      <c r="V102" s="89">
        <v>12530</v>
      </c>
      <c r="W102" s="89">
        <v>14360</v>
      </c>
      <c r="X102" s="89">
        <v>15245</v>
      </c>
      <c r="Y102" s="89">
        <v>15670</v>
      </c>
      <c r="Z102" s="89">
        <v>15410</v>
      </c>
      <c r="AA102" s="89">
        <v>13735</v>
      </c>
      <c r="AB102" s="89">
        <v>12950</v>
      </c>
      <c r="AC102" s="89">
        <v>12390</v>
      </c>
      <c r="AD102" s="89">
        <v>12730</v>
      </c>
      <c r="AE102" s="89">
        <v>11239</v>
      </c>
      <c r="AF102" s="89">
        <v>12315</v>
      </c>
      <c r="AG102" s="89">
        <v>12420</v>
      </c>
      <c r="AH102" s="89">
        <v>12350</v>
      </c>
      <c r="AI102" s="89">
        <v>13890</v>
      </c>
      <c r="AJ102" s="89">
        <v>13270</v>
      </c>
      <c r="AK102" s="89">
        <v>13920</v>
      </c>
      <c r="AL102" s="89">
        <v>13535</v>
      </c>
      <c r="AM102" s="89">
        <v>12870</v>
      </c>
      <c r="AN102" s="89">
        <v>12050</v>
      </c>
      <c r="AO102" s="89">
        <v>11765</v>
      </c>
      <c r="AP102" s="89">
        <v>12140</v>
      </c>
      <c r="AQ102" s="89">
        <v>10380</v>
      </c>
      <c r="AR102" s="89">
        <v>0</v>
      </c>
      <c r="AS102" s="89">
        <v>3067</v>
      </c>
      <c r="AT102" s="89">
        <v>0</v>
      </c>
      <c r="AU102" s="89">
        <v>0</v>
      </c>
      <c r="AV102" s="89">
        <v>7226.96</v>
      </c>
      <c r="AW102" s="89">
        <v>6545</v>
      </c>
      <c r="AX102" s="89">
        <v>8739.4</v>
      </c>
      <c r="AY102" s="89">
        <v>12128.2</v>
      </c>
      <c r="AZ102" s="89">
        <v>13344.9</v>
      </c>
      <c r="BA102" s="89">
        <v>9986</v>
      </c>
      <c r="BB102" s="89">
        <v>2992</v>
      </c>
      <c r="BC102" s="89">
        <v>1007</v>
      </c>
      <c r="BD102" s="89">
        <v>8428</v>
      </c>
      <c r="BE102" s="89">
        <v>14394.5</v>
      </c>
      <c r="BF102" s="89">
        <v>18065.740000000002</v>
      </c>
      <c r="BG102" s="89">
        <v>0</v>
      </c>
      <c r="BH102" s="89">
        <v>0</v>
      </c>
      <c r="BI102" s="89">
        <v>0</v>
      </c>
      <c r="BJ102" s="89">
        <v>0</v>
      </c>
      <c r="BK102" s="89">
        <v>0</v>
      </c>
      <c r="BL102" s="89">
        <v>0</v>
      </c>
      <c r="BM102" s="89">
        <v>0</v>
      </c>
      <c r="BN102" s="89">
        <v>0</v>
      </c>
    </row>
    <row r="103" spans="1:66">
      <c r="A103" s="48" t="s">
        <v>158</v>
      </c>
      <c r="B103" s="48" t="s">
        <v>174</v>
      </c>
      <c r="C103" s="46" t="s">
        <v>197</v>
      </c>
      <c r="D103" s="49" t="s">
        <v>64</v>
      </c>
      <c r="E103" s="49"/>
      <c r="F103" s="75">
        <f t="shared" si="31"/>
        <v>268879.77</v>
      </c>
      <c r="G103" s="75">
        <f t="shared" si="31"/>
        <v>278563.75</v>
      </c>
      <c r="H103" s="75">
        <f t="shared" si="31"/>
        <v>176388.39</v>
      </c>
      <c r="I103" s="75">
        <f t="shared" si="31"/>
        <v>59939</v>
      </c>
      <c r="J103" s="67">
        <f t="shared" si="30"/>
        <v>-0.36679345392212731</v>
      </c>
      <c r="K103" s="126">
        <f t="shared" ref="K103:K134" si="33">IF(E103="Out",0,COUNTIFS($B$7:$B$144,B103,$J$7:$J$144,"&lt;"&amp;J103)+1)</f>
        <v>7</v>
      </c>
      <c r="M103" s="75">
        <f t="shared" si="32"/>
        <v>52032.33</v>
      </c>
      <c r="N103" s="75">
        <f t="shared" si="32"/>
        <v>59939</v>
      </c>
      <c r="O103" s="67">
        <f t="shared" si="27"/>
        <v>0.15195686989223811</v>
      </c>
      <c r="P103" s="43">
        <f t="shared" si="29"/>
        <v>8</v>
      </c>
      <c r="S103" s="89">
        <v>19822.46</v>
      </c>
      <c r="T103" s="89">
        <v>20728.650000000001</v>
      </c>
      <c r="U103" s="89">
        <v>25409.14</v>
      </c>
      <c r="V103" s="89">
        <v>25979.38</v>
      </c>
      <c r="W103" s="89">
        <v>28471.67</v>
      </c>
      <c r="X103" s="89">
        <v>26712.23</v>
      </c>
      <c r="Y103" s="89">
        <v>22402.83</v>
      </c>
      <c r="Z103" s="89">
        <v>21966.82</v>
      </c>
      <c r="AA103" s="89">
        <v>19976.23</v>
      </c>
      <c r="AB103" s="89">
        <v>21618.94</v>
      </c>
      <c r="AC103" s="89">
        <v>18509.77</v>
      </c>
      <c r="AD103" s="89">
        <v>17281.650000000001</v>
      </c>
      <c r="AE103" s="89">
        <v>17973.259999999998</v>
      </c>
      <c r="AF103" s="89">
        <v>22743.17</v>
      </c>
      <c r="AG103" s="89">
        <v>27389.59</v>
      </c>
      <c r="AH103" s="89">
        <v>32109.66</v>
      </c>
      <c r="AI103" s="89">
        <v>30707.360000000001</v>
      </c>
      <c r="AJ103" s="89">
        <v>30445.88</v>
      </c>
      <c r="AK103" s="89">
        <v>26202.45</v>
      </c>
      <c r="AL103" s="89">
        <v>20938.73</v>
      </c>
      <c r="AM103" s="89">
        <v>18259.38</v>
      </c>
      <c r="AN103" s="89">
        <v>17443.14</v>
      </c>
      <c r="AO103" s="89">
        <v>17580.310000000001</v>
      </c>
      <c r="AP103" s="89">
        <v>16770.82</v>
      </c>
      <c r="AQ103" s="89">
        <v>19798.64</v>
      </c>
      <c r="AR103" s="89">
        <v>20200.61</v>
      </c>
      <c r="AS103" s="89">
        <v>12033.08</v>
      </c>
      <c r="AT103" s="89">
        <v>0</v>
      </c>
      <c r="AU103" s="89">
        <v>11919.16</v>
      </c>
      <c r="AV103" s="89">
        <v>16680.77</v>
      </c>
      <c r="AW103" s="89">
        <v>17425.98</v>
      </c>
      <c r="AX103" s="89">
        <v>16933.87</v>
      </c>
      <c r="AY103" s="89">
        <v>16826.759999999998</v>
      </c>
      <c r="AZ103" s="89">
        <v>16666.189999999999</v>
      </c>
      <c r="BA103" s="89">
        <v>14593.64</v>
      </c>
      <c r="BB103" s="89">
        <v>13309.69</v>
      </c>
      <c r="BC103" s="89">
        <v>15352</v>
      </c>
      <c r="BD103" s="89">
        <v>17488</v>
      </c>
      <c r="BE103" s="89">
        <v>27099</v>
      </c>
      <c r="BF103" s="89">
        <v>0</v>
      </c>
      <c r="BG103" s="89">
        <v>0</v>
      </c>
      <c r="BH103" s="89">
        <v>0</v>
      </c>
      <c r="BI103" s="89">
        <v>0</v>
      </c>
      <c r="BJ103" s="89">
        <v>0</v>
      </c>
      <c r="BK103" s="89">
        <v>0</v>
      </c>
      <c r="BL103" s="89">
        <v>0</v>
      </c>
      <c r="BM103" s="89">
        <v>0</v>
      </c>
      <c r="BN103" s="89">
        <v>0</v>
      </c>
    </row>
    <row r="104" spans="1:66">
      <c r="A104" s="48" t="s">
        <v>158</v>
      </c>
      <c r="B104" s="48" t="s">
        <v>174</v>
      </c>
      <c r="C104" s="46" t="s">
        <v>197</v>
      </c>
      <c r="D104" s="49" t="s">
        <v>65</v>
      </c>
      <c r="E104" s="49"/>
      <c r="F104" s="75">
        <f t="shared" si="31"/>
        <v>1595215.13</v>
      </c>
      <c r="G104" s="75">
        <f t="shared" si="31"/>
        <v>2158305.63</v>
      </c>
      <c r="H104" s="75">
        <f t="shared" si="31"/>
        <v>477930.27</v>
      </c>
      <c r="I104" s="75">
        <f t="shared" si="31"/>
        <v>0</v>
      </c>
      <c r="J104" s="67">
        <f t="shared" si="30"/>
        <v>-0.77856228360021462</v>
      </c>
      <c r="K104" s="126">
        <f t="shared" si="33"/>
        <v>1</v>
      </c>
      <c r="M104" s="75">
        <f t="shared" si="32"/>
        <v>0</v>
      </c>
      <c r="N104" s="75">
        <f t="shared" si="32"/>
        <v>0</v>
      </c>
      <c r="O104" s="67">
        <f t="shared" si="27"/>
        <v>99</v>
      </c>
      <c r="P104" s="43">
        <f t="shared" si="29"/>
        <v>0</v>
      </c>
      <c r="S104" s="89">
        <v>0</v>
      </c>
      <c r="T104" s="89">
        <v>0</v>
      </c>
      <c r="U104" s="89">
        <v>0</v>
      </c>
      <c r="V104" s="89">
        <v>0</v>
      </c>
      <c r="W104" s="89">
        <v>0</v>
      </c>
      <c r="X104" s="89">
        <v>0</v>
      </c>
      <c r="Y104" s="89">
        <v>0</v>
      </c>
      <c r="Z104" s="89">
        <v>0</v>
      </c>
      <c r="AA104" s="89">
        <v>0</v>
      </c>
      <c r="AB104" s="89">
        <v>0</v>
      </c>
      <c r="AC104" s="89">
        <v>0</v>
      </c>
      <c r="AD104" s="89">
        <v>1595215.13</v>
      </c>
      <c r="AE104" s="89">
        <v>0</v>
      </c>
      <c r="AF104" s="89">
        <v>0</v>
      </c>
      <c r="AG104" s="89">
        <v>0</v>
      </c>
      <c r="AH104" s="89">
        <v>0</v>
      </c>
      <c r="AI104" s="89">
        <v>0</v>
      </c>
      <c r="AJ104" s="89">
        <v>0</v>
      </c>
      <c r="AK104" s="89">
        <v>0</v>
      </c>
      <c r="AL104" s="89">
        <v>0</v>
      </c>
      <c r="AM104" s="89">
        <v>0</v>
      </c>
      <c r="AN104" s="89">
        <v>0</v>
      </c>
      <c r="AO104" s="89">
        <v>0</v>
      </c>
      <c r="AP104" s="89">
        <v>2158305.63</v>
      </c>
      <c r="AQ104" s="89">
        <v>0</v>
      </c>
      <c r="AR104" s="89">
        <v>0</v>
      </c>
      <c r="AS104" s="89">
        <v>0</v>
      </c>
      <c r="AT104" s="89">
        <v>0</v>
      </c>
      <c r="AU104" s="89">
        <v>0</v>
      </c>
      <c r="AV104" s="89">
        <v>0</v>
      </c>
      <c r="AW104" s="89">
        <v>0</v>
      </c>
      <c r="AX104" s="89">
        <v>0</v>
      </c>
      <c r="AY104" s="89">
        <v>0</v>
      </c>
      <c r="AZ104" s="89">
        <v>0</v>
      </c>
      <c r="BA104" s="89">
        <v>0</v>
      </c>
      <c r="BB104" s="89">
        <v>477930.27</v>
      </c>
      <c r="BC104" s="89">
        <v>0</v>
      </c>
      <c r="BD104" s="89">
        <v>0</v>
      </c>
      <c r="BE104" s="89">
        <v>0</v>
      </c>
      <c r="BF104" s="89">
        <v>0</v>
      </c>
      <c r="BG104" s="89">
        <v>0</v>
      </c>
      <c r="BH104" s="89">
        <v>0</v>
      </c>
      <c r="BI104" s="89">
        <v>0</v>
      </c>
      <c r="BJ104" s="89">
        <v>0</v>
      </c>
      <c r="BK104" s="89">
        <v>0</v>
      </c>
      <c r="BL104" s="89">
        <v>0</v>
      </c>
      <c r="BM104" s="89">
        <v>0</v>
      </c>
      <c r="BN104" s="89">
        <v>0</v>
      </c>
    </row>
    <row r="105" spans="1:66">
      <c r="A105" s="48" t="s">
        <v>158</v>
      </c>
      <c r="B105" s="48" t="s">
        <v>174</v>
      </c>
      <c r="C105" s="46" t="s">
        <v>189</v>
      </c>
      <c r="D105" s="49" t="s">
        <v>66</v>
      </c>
      <c r="E105" s="49"/>
      <c r="F105" s="75">
        <f t="shared" si="31"/>
        <v>1044643.7500000001</v>
      </c>
      <c r="G105" s="75">
        <f t="shared" si="31"/>
        <v>1173359.23</v>
      </c>
      <c r="H105" s="75">
        <f t="shared" si="31"/>
        <v>768193.35000000009</v>
      </c>
      <c r="I105" s="75">
        <f t="shared" si="31"/>
        <v>325337.14</v>
      </c>
      <c r="J105" s="67">
        <f t="shared" si="30"/>
        <v>-0.34530420832842462</v>
      </c>
      <c r="K105" s="126">
        <f t="shared" si="33"/>
        <v>8</v>
      </c>
      <c r="M105" s="75">
        <f t="shared" si="32"/>
        <v>278144.28999999998</v>
      </c>
      <c r="N105" s="75">
        <f t="shared" si="32"/>
        <v>247317.22999999998</v>
      </c>
      <c r="O105" s="67">
        <f t="shared" si="27"/>
        <v>-0.11083118046392396</v>
      </c>
      <c r="P105" s="43">
        <f t="shared" si="29"/>
        <v>3</v>
      </c>
      <c r="S105" s="89">
        <v>84000.9</v>
      </c>
      <c r="T105" s="89">
        <v>77237.440000000002</v>
      </c>
      <c r="U105" s="89">
        <v>76207.039999999994</v>
      </c>
      <c r="V105" s="89">
        <v>111381.39</v>
      </c>
      <c r="W105" s="89">
        <v>81636.59</v>
      </c>
      <c r="X105" s="89">
        <v>113762.14</v>
      </c>
      <c r="Y105" s="89">
        <v>117303.66</v>
      </c>
      <c r="Z105" s="89">
        <v>86521.04</v>
      </c>
      <c r="AA105" s="89">
        <v>72690.710000000006</v>
      </c>
      <c r="AB105" s="89">
        <v>62898.77</v>
      </c>
      <c r="AC105" s="89">
        <v>74310.53</v>
      </c>
      <c r="AD105" s="89">
        <v>86693.54</v>
      </c>
      <c r="AE105" s="89">
        <v>87534.44</v>
      </c>
      <c r="AF105" s="89">
        <v>74479.570000000007</v>
      </c>
      <c r="AG105" s="89">
        <v>84087.39</v>
      </c>
      <c r="AH105" s="89">
        <v>124328.42</v>
      </c>
      <c r="AI105" s="89">
        <v>98059.99</v>
      </c>
      <c r="AJ105" s="89">
        <v>87617.63</v>
      </c>
      <c r="AK105" s="89">
        <v>105232.96000000001</v>
      </c>
      <c r="AL105" s="89">
        <v>99264.03</v>
      </c>
      <c r="AM105" s="89">
        <v>104941.89</v>
      </c>
      <c r="AN105" s="89">
        <v>109658.9</v>
      </c>
      <c r="AO105" s="89">
        <v>102693</v>
      </c>
      <c r="AP105" s="89">
        <v>95461.01</v>
      </c>
      <c r="AQ105" s="89">
        <v>106075.59</v>
      </c>
      <c r="AR105" s="89">
        <v>102486.03</v>
      </c>
      <c r="AS105" s="89">
        <v>69582.67</v>
      </c>
      <c r="AT105" s="89">
        <v>9066.77</v>
      </c>
      <c r="AU105" s="89">
        <v>9359.82</v>
      </c>
      <c r="AV105" s="89">
        <v>30689.5</v>
      </c>
      <c r="AW105" s="89">
        <v>67001.13</v>
      </c>
      <c r="AX105" s="89">
        <v>56349.01</v>
      </c>
      <c r="AY105" s="89">
        <v>84078.76</v>
      </c>
      <c r="AZ105" s="89">
        <v>93696.88</v>
      </c>
      <c r="BA105" s="89">
        <v>69088.179999999993</v>
      </c>
      <c r="BB105" s="89">
        <v>70719.009999999995</v>
      </c>
      <c r="BC105" s="89">
        <v>79358.149999999994</v>
      </c>
      <c r="BD105" s="89">
        <v>82870.81</v>
      </c>
      <c r="BE105" s="89">
        <v>85088.27</v>
      </c>
      <c r="BF105" s="89">
        <v>78019.91</v>
      </c>
      <c r="BG105" s="89">
        <v>0</v>
      </c>
      <c r="BH105" s="89">
        <v>0</v>
      </c>
      <c r="BI105" s="89">
        <v>0</v>
      </c>
      <c r="BJ105" s="89">
        <v>0</v>
      </c>
      <c r="BK105" s="89">
        <v>0</v>
      </c>
      <c r="BL105" s="89">
        <v>0</v>
      </c>
      <c r="BM105" s="89">
        <v>0</v>
      </c>
      <c r="BN105" s="89">
        <v>0</v>
      </c>
    </row>
    <row r="106" spans="1:66">
      <c r="A106" s="48" t="s">
        <v>158</v>
      </c>
      <c r="B106" s="48" t="s">
        <v>174</v>
      </c>
      <c r="C106" s="46" t="s">
        <v>197</v>
      </c>
      <c r="D106" s="49" t="s">
        <v>67</v>
      </c>
      <c r="E106" s="49"/>
      <c r="F106" s="75">
        <f t="shared" si="31"/>
        <v>209938.9</v>
      </c>
      <c r="G106" s="75">
        <f t="shared" si="31"/>
        <v>203396.84</v>
      </c>
      <c r="H106" s="75">
        <f t="shared" si="31"/>
        <v>273233.93</v>
      </c>
      <c r="I106" s="75">
        <f t="shared" si="31"/>
        <v>0</v>
      </c>
      <c r="J106" s="67">
        <f t="shared" si="30"/>
        <v>0.34335385938149282</v>
      </c>
      <c r="K106" s="126">
        <f t="shared" si="33"/>
        <v>15</v>
      </c>
      <c r="M106" s="75">
        <f t="shared" si="32"/>
        <v>0</v>
      </c>
      <c r="N106" s="75">
        <f t="shared" si="32"/>
        <v>0</v>
      </c>
      <c r="O106" s="67">
        <f t="shared" si="27"/>
        <v>99</v>
      </c>
      <c r="P106" s="43">
        <f t="shared" si="29"/>
        <v>0</v>
      </c>
      <c r="S106" s="89">
        <v>0</v>
      </c>
      <c r="T106" s="89">
        <v>0</v>
      </c>
      <c r="U106" s="89">
        <v>0</v>
      </c>
      <c r="V106" s="89">
        <v>0</v>
      </c>
      <c r="W106" s="89">
        <v>0</v>
      </c>
      <c r="X106" s="89">
        <v>0</v>
      </c>
      <c r="Y106" s="89">
        <v>0</v>
      </c>
      <c r="Z106" s="89">
        <v>0</v>
      </c>
      <c r="AA106" s="89">
        <v>0</v>
      </c>
      <c r="AB106" s="89">
        <v>0</v>
      </c>
      <c r="AC106" s="89">
        <v>0</v>
      </c>
      <c r="AD106" s="89">
        <v>209938.9</v>
      </c>
      <c r="AE106" s="89">
        <v>0</v>
      </c>
      <c r="AF106" s="89">
        <v>0</v>
      </c>
      <c r="AG106" s="89">
        <v>0</v>
      </c>
      <c r="AH106" s="89">
        <v>0</v>
      </c>
      <c r="AI106" s="89">
        <v>0</v>
      </c>
      <c r="AJ106" s="89">
        <v>0</v>
      </c>
      <c r="AK106" s="89">
        <v>0</v>
      </c>
      <c r="AL106" s="89">
        <v>0</v>
      </c>
      <c r="AM106" s="89">
        <v>0</v>
      </c>
      <c r="AN106" s="89">
        <v>0</v>
      </c>
      <c r="AO106" s="89">
        <v>0</v>
      </c>
      <c r="AP106" s="89">
        <v>203396.84</v>
      </c>
      <c r="AQ106" s="89">
        <v>0</v>
      </c>
      <c r="AR106" s="89">
        <v>0</v>
      </c>
      <c r="AS106" s="89">
        <v>0</v>
      </c>
      <c r="AT106" s="89">
        <v>0</v>
      </c>
      <c r="AU106" s="89">
        <v>0</v>
      </c>
      <c r="AV106" s="89">
        <v>0</v>
      </c>
      <c r="AW106" s="89">
        <v>0</v>
      </c>
      <c r="AX106" s="89">
        <v>0</v>
      </c>
      <c r="AY106" s="89">
        <v>0</v>
      </c>
      <c r="AZ106" s="89">
        <v>0</v>
      </c>
      <c r="BA106" s="89">
        <v>0</v>
      </c>
      <c r="BB106" s="89">
        <v>273233.93</v>
      </c>
      <c r="BC106" s="89">
        <v>0</v>
      </c>
      <c r="BD106" s="89">
        <v>0</v>
      </c>
      <c r="BE106" s="89">
        <v>0</v>
      </c>
      <c r="BF106" s="89">
        <v>0</v>
      </c>
      <c r="BG106" s="89">
        <v>0</v>
      </c>
      <c r="BH106" s="89">
        <v>0</v>
      </c>
      <c r="BI106" s="89">
        <v>0</v>
      </c>
      <c r="BJ106" s="89">
        <v>0</v>
      </c>
      <c r="BK106" s="89">
        <v>0</v>
      </c>
      <c r="BL106" s="89">
        <v>0</v>
      </c>
      <c r="BM106" s="89">
        <v>0</v>
      </c>
      <c r="BN106" s="89">
        <v>0</v>
      </c>
    </row>
    <row r="107" spans="1:66">
      <c r="A107" s="48" t="s">
        <v>158</v>
      </c>
      <c r="B107" s="48" t="s">
        <v>174</v>
      </c>
      <c r="C107" s="46" t="s">
        <v>202</v>
      </c>
      <c r="D107" s="49" t="s">
        <v>755</v>
      </c>
      <c r="E107" s="49" t="s">
        <v>782</v>
      </c>
      <c r="F107" s="75">
        <f t="shared" si="31"/>
        <v>1263.23</v>
      </c>
      <c r="G107" s="75">
        <f t="shared" si="31"/>
        <v>0</v>
      </c>
      <c r="H107" s="75">
        <f t="shared" si="31"/>
        <v>0</v>
      </c>
      <c r="I107" s="75">
        <f t="shared" si="31"/>
        <v>0</v>
      </c>
      <c r="J107" s="67">
        <f t="shared" ref="J107:J138" si="34">IFERROR(IF(OR(H107=0,E107="Out"),99,(H107-G107)/G107),0)</f>
        <v>99</v>
      </c>
      <c r="K107" s="126">
        <f t="shared" si="33"/>
        <v>0</v>
      </c>
      <c r="M107" s="75">
        <f t="shared" si="32"/>
        <v>0</v>
      </c>
      <c r="N107" s="75">
        <f t="shared" si="32"/>
        <v>0</v>
      </c>
      <c r="O107" s="67">
        <f t="shared" si="27"/>
        <v>99</v>
      </c>
      <c r="P107" s="43">
        <f t="shared" si="29"/>
        <v>0</v>
      </c>
      <c r="S107" s="89">
        <v>646.52</v>
      </c>
      <c r="T107" s="89">
        <v>616.71</v>
      </c>
      <c r="U107" s="89">
        <v>0</v>
      </c>
      <c r="V107" s="89">
        <v>0</v>
      </c>
      <c r="W107" s="89">
        <v>0</v>
      </c>
      <c r="X107" s="89">
        <v>0</v>
      </c>
      <c r="Y107" s="89">
        <v>0</v>
      </c>
      <c r="Z107" s="89">
        <v>0</v>
      </c>
      <c r="AA107" s="89">
        <v>0</v>
      </c>
      <c r="AB107" s="89">
        <v>0</v>
      </c>
      <c r="AC107" s="89">
        <v>0</v>
      </c>
      <c r="AD107" s="89">
        <v>0</v>
      </c>
      <c r="AE107" s="89">
        <v>0</v>
      </c>
      <c r="AF107" s="89">
        <v>0</v>
      </c>
      <c r="AG107" s="89">
        <v>0</v>
      </c>
      <c r="AH107" s="89">
        <v>0</v>
      </c>
      <c r="AI107" s="89">
        <v>0</v>
      </c>
      <c r="AJ107" s="89">
        <v>0</v>
      </c>
      <c r="AK107" s="89">
        <v>0</v>
      </c>
      <c r="AL107" s="89">
        <v>0</v>
      </c>
      <c r="AM107" s="89">
        <v>0</v>
      </c>
      <c r="AN107" s="89">
        <v>0</v>
      </c>
      <c r="AO107" s="89">
        <v>0</v>
      </c>
      <c r="AP107" s="89">
        <v>0</v>
      </c>
      <c r="AQ107" s="89">
        <v>0</v>
      </c>
      <c r="AR107" s="89">
        <v>0</v>
      </c>
      <c r="AS107" s="89">
        <v>0</v>
      </c>
      <c r="AT107" s="89">
        <v>0</v>
      </c>
      <c r="AU107" s="89">
        <v>0</v>
      </c>
      <c r="AV107" s="89">
        <v>0</v>
      </c>
      <c r="AW107" s="89">
        <v>0</v>
      </c>
      <c r="AX107" s="89">
        <v>0</v>
      </c>
      <c r="AY107" s="89">
        <v>0</v>
      </c>
      <c r="AZ107" s="89">
        <v>0</v>
      </c>
      <c r="BA107" s="89">
        <v>0</v>
      </c>
      <c r="BB107" s="89">
        <v>0</v>
      </c>
      <c r="BC107" s="89">
        <v>0</v>
      </c>
      <c r="BD107" s="89">
        <v>0</v>
      </c>
      <c r="BE107" s="89">
        <v>0</v>
      </c>
      <c r="BF107" s="89">
        <v>0</v>
      </c>
      <c r="BG107" s="89">
        <v>0</v>
      </c>
      <c r="BH107" s="89">
        <v>0</v>
      </c>
      <c r="BI107" s="89">
        <v>0</v>
      </c>
      <c r="BJ107" s="89">
        <v>0</v>
      </c>
      <c r="BK107" s="89">
        <v>0</v>
      </c>
      <c r="BL107" s="89">
        <v>0</v>
      </c>
      <c r="BM107" s="89">
        <v>0</v>
      </c>
      <c r="BN107" s="89">
        <v>0</v>
      </c>
    </row>
    <row r="108" spans="1:66">
      <c r="A108" s="48" t="s">
        <v>158</v>
      </c>
      <c r="B108" s="48" t="s">
        <v>174</v>
      </c>
      <c r="C108" s="46" t="s">
        <v>189</v>
      </c>
      <c r="D108" s="49" t="s">
        <v>68</v>
      </c>
      <c r="E108" s="49"/>
      <c r="F108" s="75">
        <f t="shared" ref="F108:I127" si="35">+SUMIF($S$4:$BN$4,F$5,$S108:$BN108)</f>
        <v>27693.56</v>
      </c>
      <c r="G108" s="75">
        <f t="shared" si="35"/>
        <v>111304.95999999999</v>
      </c>
      <c r="H108" s="75">
        <f t="shared" si="35"/>
        <v>69534.149999999994</v>
      </c>
      <c r="I108" s="75">
        <f t="shared" si="35"/>
        <v>7477.96</v>
      </c>
      <c r="J108" s="67">
        <f t="shared" si="34"/>
        <v>-0.37528255703968627</v>
      </c>
      <c r="K108" s="126">
        <f t="shared" si="33"/>
        <v>6</v>
      </c>
      <c r="M108" s="75">
        <f t="shared" si="32"/>
        <v>31181</v>
      </c>
      <c r="N108" s="75">
        <f t="shared" si="32"/>
        <v>7477.96</v>
      </c>
      <c r="O108" s="67">
        <f t="shared" si="27"/>
        <v>-0.76017574805169819</v>
      </c>
      <c r="P108" s="43">
        <f t="shared" si="29"/>
        <v>1</v>
      </c>
      <c r="S108" s="89">
        <v>0</v>
      </c>
      <c r="T108" s="89">
        <v>0</v>
      </c>
      <c r="U108" s="89">
        <v>0</v>
      </c>
      <c r="V108" s="89">
        <v>0</v>
      </c>
      <c r="W108" s="89">
        <v>0</v>
      </c>
      <c r="X108" s="89">
        <v>0</v>
      </c>
      <c r="Y108" s="89">
        <v>0</v>
      </c>
      <c r="Z108" s="89">
        <v>0</v>
      </c>
      <c r="AA108" s="89">
        <v>5934</v>
      </c>
      <c r="AB108" s="89">
        <v>7423</v>
      </c>
      <c r="AC108" s="89">
        <v>7056</v>
      </c>
      <c r="AD108" s="89">
        <v>7280.56</v>
      </c>
      <c r="AE108" s="89">
        <v>8445</v>
      </c>
      <c r="AF108" s="89">
        <v>7236</v>
      </c>
      <c r="AG108" s="89">
        <v>7893.45</v>
      </c>
      <c r="AH108" s="89">
        <v>10420</v>
      </c>
      <c r="AI108" s="89">
        <v>8570</v>
      </c>
      <c r="AJ108" s="89">
        <v>10820</v>
      </c>
      <c r="AK108" s="89">
        <v>11008</v>
      </c>
      <c r="AL108" s="89">
        <v>10475</v>
      </c>
      <c r="AM108" s="89">
        <v>9498</v>
      </c>
      <c r="AN108" s="89">
        <v>174</v>
      </c>
      <c r="AO108" s="89">
        <v>12384.42</v>
      </c>
      <c r="AP108" s="89">
        <v>14381.09</v>
      </c>
      <c r="AQ108" s="89">
        <v>11857</v>
      </c>
      <c r="AR108" s="89">
        <v>12330</v>
      </c>
      <c r="AS108" s="89">
        <v>6994</v>
      </c>
      <c r="AT108" s="89">
        <v>81</v>
      </c>
      <c r="AU108" s="89">
        <v>0</v>
      </c>
      <c r="AV108" s="89">
        <v>6651</v>
      </c>
      <c r="AW108" s="89">
        <v>4436</v>
      </c>
      <c r="AX108" s="89">
        <v>111</v>
      </c>
      <c r="AY108" s="89">
        <v>10703.45</v>
      </c>
      <c r="AZ108" s="89">
        <v>9200.7000000000007</v>
      </c>
      <c r="BA108" s="89">
        <v>7170</v>
      </c>
      <c r="BB108" s="89">
        <v>0</v>
      </c>
      <c r="BC108" s="89">
        <v>0</v>
      </c>
      <c r="BD108" s="89">
        <v>7477.96</v>
      </c>
      <c r="BE108" s="89">
        <v>0</v>
      </c>
      <c r="BF108" s="89">
        <v>0</v>
      </c>
      <c r="BG108" s="89">
        <v>0</v>
      </c>
      <c r="BH108" s="89">
        <v>0</v>
      </c>
      <c r="BI108" s="89">
        <v>0</v>
      </c>
      <c r="BJ108" s="89">
        <v>0</v>
      </c>
      <c r="BK108" s="89">
        <v>0</v>
      </c>
      <c r="BL108" s="89">
        <v>0</v>
      </c>
      <c r="BM108" s="89">
        <v>0</v>
      </c>
      <c r="BN108" s="89">
        <v>0</v>
      </c>
    </row>
    <row r="109" spans="1:66">
      <c r="A109" s="48" t="s">
        <v>158</v>
      </c>
      <c r="B109" s="48" t="s">
        <v>174</v>
      </c>
      <c r="C109" s="46" t="s">
        <v>189</v>
      </c>
      <c r="D109" s="49" t="s">
        <v>69</v>
      </c>
      <c r="E109" s="49"/>
      <c r="F109" s="75">
        <f t="shared" si="35"/>
        <v>21300</v>
      </c>
      <c r="G109" s="75">
        <f t="shared" si="35"/>
        <v>21300</v>
      </c>
      <c r="H109" s="75">
        <f t="shared" si="35"/>
        <v>11000</v>
      </c>
      <c r="I109" s="75">
        <f t="shared" si="35"/>
        <v>0</v>
      </c>
      <c r="J109" s="67">
        <f t="shared" si="34"/>
        <v>-0.48356807511737088</v>
      </c>
      <c r="K109" s="126">
        <f t="shared" si="33"/>
        <v>5</v>
      </c>
      <c r="M109" s="75">
        <f t="shared" si="32"/>
        <v>8000</v>
      </c>
      <c r="N109" s="75">
        <f t="shared" si="32"/>
        <v>0</v>
      </c>
      <c r="O109" s="67">
        <f t="shared" si="27"/>
        <v>99</v>
      </c>
      <c r="P109" s="43">
        <f t="shared" si="29"/>
        <v>0</v>
      </c>
      <c r="S109" s="89">
        <v>0</v>
      </c>
      <c r="T109" s="89">
        <v>0</v>
      </c>
      <c r="U109" s="89">
        <v>0</v>
      </c>
      <c r="V109" s="89">
        <v>0</v>
      </c>
      <c r="W109" s="89">
        <v>0</v>
      </c>
      <c r="X109" s="89">
        <v>2400</v>
      </c>
      <c r="Y109" s="89">
        <v>0</v>
      </c>
      <c r="Z109" s="89">
        <v>0</v>
      </c>
      <c r="AA109" s="89">
        <v>8500</v>
      </c>
      <c r="AB109" s="89">
        <v>0</v>
      </c>
      <c r="AC109" s="89">
        <v>0</v>
      </c>
      <c r="AD109" s="89">
        <v>10400</v>
      </c>
      <c r="AE109" s="89">
        <v>0</v>
      </c>
      <c r="AF109" s="89">
        <v>0</v>
      </c>
      <c r="AG109" s="89">
        <v>0</v>
      </c>
      <c r="AH109" s="89">
        <v>0</v>
      </c>
      <c r="AI109" s="89">
        <v>0</v>
      </c>
      <c r="AJ109" s="89">
        <v>2400</v>
      </c>
      <c r="AK109" s="89">
        <v>0</v>
      </c>
      <c r="AL109" s="89">
        <v>0</v>
      </c>
      <c r="AM109" s="89">
        <v>8500</v>
      </c>
      <c r="AN109" s="89">
        <v>0</v>
      </c>
      <c r="AO109" s="89">
        <v>0</v>
      </c>
      <c r="AP109" s="89">
        <v>10400</v>
      </c>
      <c r="AQ109" s="89">
        <v>0</v>
      </c>
      <c r="AR109" s="89">
        <v>0</v>
      </c>
      <c r="AS109" s="89">
        <v>8000</v>
      </c>
      <c r="AT109" s="89">
        <v>0</v>
      </c>
      <c r="AU109" s="89">
        <v>0</v>
      </c>
      <c r="AV109" s="89">
        <v>0</v>
      </c>
      <c r="AW109" s="89">
        <v>0</v>
      </c>
      <c r="AX109" s="89">
        <v>0</v>
      </c>
      <c r="AY109" s="89">
        <v>700</v>
      </c>
      <c r="AZ109" s="89">
        <v>0</v>
      </c>
      <c r="BA109" s="89">
        <v>0</v>
      </c>
      <c r="BB109" s="89">
        <v>2300</v>
      </c>
      <c r="BC109" s="89">
        <v>0</v>
      </c>
      <c r="BD109" s="89">
        <v>0</v>
      </c>
      <c r="BE109" s="89">
        <v>0</v>
      </c>
      <c r="BF109" s="89">
        <v>0</v>
      </c>
      <c r="BG109" s="89">
        <v>0</v>
      </c>
      <c r="BH109" s="89">
        <v>0</v>
      </c>
      <c r="BI109" s="89">
        <v>0</v>
      </c>
      <c r="BJ109" s="89">
        <v>0</v>
      </c>
      <c r="BK109" s="89">
        <v>0</v>
      </c>
      <c r="BL109" s="89">
        <v>0</v>
      </c>
      <c r="BM109" s="89">
        <v>0</v>
      </c>
      <c r="BN109" s="89">
        <v>0</v>
      </c>
    </row>
    <row r="110" spans="1:66">
      <c r="A110" s="48" t="s">
        <v>161</v>
      </c>
      <c r="B110" s="48" t="s">
        <v>177</v>
      </c>
      <c r="C110" s="46" t="s">
        <v>192</v>
      </c>
      <c r="D110" s="49" t="s">
        <v>99</v>
      </c>
      <c r="E110" s="49"/>
      <c r="F110" s="75">
        <f t="shared" si="35"/>
        <v>0</v>
      </c>
      <c r="G110" s="75">
        <f t="shared" si="35"/>
        <v>16623684</v>
      </c>
      <c r="H110" s="75">
        <f t="shared" si="35"/>
        <v>16918222.440000001</v>
      </c>
      <c r="I110" s="75">
        <f t="shared" si="35"/>
        <v>0</v>
      </c>
      <c r="J110" s="67">
        <f t="shared" si="34"/>
        <v>1.7718000414348668E-2</v>
      </c>
      <c r="K110" s="126">
        <f t="shared" si="33"/>
        <v>1</v>
      </c>
      <c r="M110" s="75">
        <f t="shared" si="32"/>
        <v>0</v>
      </c>
      <c r="N110" s="75">
        <f t="shared" si="32"/>
        <v>0</v>
      </c>
      <c r="O110" s="67">
        <f t="shared" si="27"/>
        <v>99</v>
      </c>
      <c r="P110" s="43">
        <f t="shared" si="29"/>
        <v>0</v>
      </c>
      <c r="S110" s="89">
        <v>0</v>
      </c>
      <c r="T110" s="89">
        <v>0</v>
      </c>
      <c r="U110" s="89">
        <v>0</v>
      </c>
      <c r="V110" s="89">
        <v>0</v>
      </c>
      <c r="W110" s="89">
        <v>0</v>
      </c>
      <c r="X110" s="89">
        <v>0</v>
      </c>
      <c r="Y110" s="89">
        <v>0</v>
      </c>
      <c r="Z110" s="89">
        <v>0</v>
      </c>
      <c r="AA110" s="89">
        <v>0</v>
      </c>
      <c r="AB110" s="89">
        <v>0</v>
      </c>
      <c r="AC110" s="89">
        <v>0</v>
      </c>
      <c r="AD110" s="89">
        <v>0</v>
      </c>
      <c r="AE110" s="89">
        <v>0</v>
      </c>
      <c r="AF110" s="89">
        <v>0</v>
      </c>
      <c r="AG110" s="89">
        <v>0</v>
      </c>
      <c r="AH110" s="89">
        <v>0</v>
      </c>
      <c r="AI110" s="89">
        <v>16623684</v>
      </c>
      <c r="AJ110" s="89">
        <v>0</v>
      </c>
      <c r="AK110" s="89">
        <v>0</v>
      </c>
      <c r="AL110" s="89">
        <v>0</v>
      </c>
      <c r="AM110" s="89">
        <v>0</v>
      </c>
      <c r="AN110" s="89">
        <v>0</v>
      </c>
      <c r="AO110" s="89">
        <v>0</v>
      </c>
      <c r="AP110" s="89">
        <v>0</v>
      </c>
      <c r="AQ110" s="89">
        <v>0</v>
      </c>
      <c r="AR110" s="89">
        <v>0</v>
      </c>
      <c r="AS110" s="89">
        <v>0</v>
      </c>
      <c r="AT110" s="89">
        <v>0</v>
      </c>
      <c r="AU110" s="89">
        <v>16918222.440000001</v>
      </c>
      <c r="AV110" s="89">
        <v>0</v>
      </c>
      <c r="AW110" s="89">
        <v>0</v>
      </c>
      <c r="AX110" s="89">
        <v>0</v>
      </c>
      <c r="AY110" s="89">
        <v>0</v>
      </c>
      <c r="AZ110" s="89">
        <v>0</v>
      </c>
      <c r="BA110" s="89">
        <v>0</v>
      </c>
      <c r="BB110" s="89">
        <v>0</v>
      </c>
      <c r="BC110" s="89">
        <v>0</v>
      </c>
      <c r="BD110" s="89">
        <v>0</v>
      </c>
      <c r="BE110" s="89">
        <v>0</v>
      </c>
      <c r="BF110" s="89">
        <v>0</v>
      </c>
      <c r="BG110" s="89">
        <v>0</v>
      </c>
      <c r="BH110" s="89">
        <v>0</v>
      </c>
      <c r="BI110" s="89">
        <v>0</v>
      </c>
      <c r="BJ110" s="89">
        <v>0</v>
      </c>
      <c r="BK110" s="89">
        <v>0</v>
      </c>
      <c r="BL110" s="89">
        <v>0</v>
      </c>
      <c r="BM110" s="89">
        <v>0</v>
      </c>
      <c r="BN110" s="89">
        <v>0</v>
      </c>
    </row>
    <row r="111" spans="1:66">
      <c r="A111" s="48" t="s">
        <v>159</v>
      </c>
      <c r="B111" s="48" t="s">
        <v>175</v>
      </c>
      <c r="C111" s="46" t="s">
        <v>728</v>
      </c>
      <c r="D111" s="49" t="s">
        <v>71</v>
      </c>
      <c r="E111" s="49"/>
      <c r="F111" s="75">
        <f t="shared" si="35"/>
        <v>0</v>
      </c>
      <c r="G111" s="75">
        <f t="shared" si="35"/>
        <v>0</v>
      </c>
      <c r="H111" s="75">
        <f t="shared" si="35"/>
        <v>0</v>
      </c>
      <c r="I111" s="75">
        <f t="shared" si="35"/>
        <v>0</v>
      </c>
      <c r="J111" s="67">
        <f t="shared" si="34"/>
        <v>99</v>
      </c>
      <c r="K111" s="126">
        <f t="shared" si="33"/>
        <v>22</v>
      </c>
      <c r="M111" s="75">
        <f t="shared" si="32"/>
        <v>0</v>
      </c>
      <c r="N111" s="75">
        <f t="shared" si="32"/>
        <v>0</v>
      </c>
      <c r="O111" s="67">
        <f t="shared" si="27"/>
        <v>99</v>
      </c>
      <c r="P111" s="43">
        <f t="shared" si="29"/>
        <v>0</v>
      </c>
      <c r="S111" s="89">
        <v>0</v>
      </c>
      <c r="T111" s="89">
        <v>0</v>
      </c>
      <c r="U111" s="89">
        <v>0</v>
      </c>
      <c r="V111" s="89">
        <v>0</v>
      </c>
      <c r="W111" s="89">
        <v>0</v>
      </c>
      <c r="X111" s="89">
        <v>0</v>
      </c>
      <c r="Y111" s="89">
        <v>0</v>
      </c>
      <c r="Z111" s="89">
        <v>0</v>
      </c>
      <c r="AA111" s="89">
        <v>0</v>
      </c>
      <c r="AB111" s="89">
        <v>0</v>
      </c>
      <c r="AC111" s="89">
        <v>0</v>
      </c>
      <c r="AD111" s="89">
        <v>0</v>
      </c>
      <c r="AE111" s="89">
        <v>0</v>
      </c>
      <c r="AF111" s="89">
        <v>0</v>
      </c>
      <c r="AG111" s="89">
        <v>0</v>
      </c>
      <c r="AH111" s="89">
        <v>0</v>
      </c>
      <c r="AI111" s="89">
        <v>0</v>
      </c>
      <c r="AJ111" s="89">
        <v>0</v>
      </c>
      <c r="AK111" s="89">
        <v>0</v>
      </c>
      <c r="AL111" s="89">
        <v>0</v>
      </c>
      <c r="AM111" s="89">
        <v>0</v>
      </c>
      <c r="AN111" s="89">
        <v>0</v>
      </c>
      <c r="AO111" s="89">
        <v>0</v>
      </c>
      <c r="AP111" s="89">
        <v>0</v>
      </c>
      <c r="AQ111" s="89">
        <v>0</v>
      </c>
      <c r="AR111" s="89">
        <v>0</v>
      </c>
      <c r="AS111" s="89">
        <v>0</v>
      </c>
      <c r="AT111" s="89">
        <v>0</v>
      </c>
      <c r="AU111" s="89">
        <v>0</v>
      </c>
      <c r="AV111" s="89">
        <v>0</v>
      </c>
      <c r="AW111" s="89">
        <v>0</v>
      </c>
      <c r="AX111" s="89">
        <v>0</v>
      </c>
      <c r="AY111" s="89">
        <v>0</v>
      </c>
      <c r="AZ111" s="89">
        <v>0</v>
      </c>
      <c r="BA111" s="89">
        <v>0</v>
      </c>
      <c r="BB111" s="89">
        <v>0</v>
      </c>
      <c r="BC111" s="89">
        <v>0</v>
      </c>
      <c r="BD111" s="89">
        <v>0</v>
      </c>
      <c r="BE111" s="89">
        <v>0</v>
      </c>
      <c r="BF111" s="89">
        <v>0</v>
      </c>
      <c r="BG111" s="89">
        <v>0</v>
      </c>
      <c r="BH111" s="89">
        <v>0</v>
      </c>
      <c r="BI111" s="89">
        <v>0</v>
      </c>
      <c r="BJ111" s="89">
        <v>0</v>
      </c>
      <c r="BK111" s="89">
        <v>0</v>
      </c>
      <c r="BL111" s="89">
        <v>0</v>
      </c>
      <c r="BM111" s="89">
        <v>0</v>
      </c>
      <c r="BN111" s="89">
        <v>0</v>
      </c>
    </row>
    <row r="112" spans="1:66">
      <c r="A112" s="48" t="s">
        <v>159</v>
      </c>
      <c r="B112" s="48" t="s">
        <v>175</v>
      </c>
      <c r="C112" s="46" t="s">
        <v>189</v>
      </c>
      <c r="D112" s="49" t="s">
        <v>72</v>
      </c>
      <c r="E112" s="49"/>
      <c r="F112" s="75">
        <f t="shared" si="35"/>
        <v>151610</v>
      </c>
      <c r="G112" s="75">
        <f t="shared" si="35"/>
        <v>148370.65</v>
      </c>
      <c r="H112" s="75">
        <f t="shared" si="35"/>
        <v>147017.20000000001</v>
      </c>
      <c r="I112" s="75">
        <f t="shared" si="35"/>
        <v>33185.300000000003</v>
      </c>
      <c r="J112" s="67">
        <f t="shared" si="34"/>
        <v>-9.1220871513333843E-3</v>
      </c>
      <c r="K112" s="126">
        <f t="shared" si="33"/>
        <v>8</v>
      </c>
      <c r="M112" s="75">
        <f t="shared" ref="M112:N132" si="36">+SUMIFS($S112:$BN112,$S$5:$BN$5,"&gt;="&amp;M$4,$S$5:$BN$5,"&lt;="&amp;M$5)</f>
        <v>30890.61</v>
      </c>
      <c r="N112" s="75">
        <f t="shared" si="36"/>
        <v>33185.300000000003</v>
      </c>
      <c r="O112" s="67">
        <f t="shared" si="27"/>
        <v>7.4284386096616487E-2</v>
      </c>
      <c r="P112" s="43">
        <f>+IF(OR(M112=0,N112=0,E112="Out"),0,COUNTIFS($B$7:$B$144,B112,$O$7:$O$144,"&lt;"&amp;O112)+1)</f>
        <v>5</v>
      </c>
      <c r="S112" s="89">
        <v>13583</v>
      </c>
      <c r="T112" s="89">
        <v>10172</v>
      </c>
      <c r="U112" s="89">
        <v>14514</v>
      </c>
      <c r="V112" s="89">
        <v>10961</v>
      </c>
      <c r="W112" s="89">
        <v>12616</v>
      </c>
      <c r="X112" s="89">
        <v>11723</v>
      </c>
      <c r="Y112" s="89">
        <v>10790</v>
      </c>
      <c r="Z112" s="89">
        <v>12406</v>
      </c>
      <c r="AA112" s="89">
        <v>10601</v>
      </c>
      <c r="AB112" s="89">
        <v>14762</v>
      </c>
      <c r="AC112" s="89">
        <v>10466</v>
      </c>
      <c r="AD112" s="89">
        <v>19016</v>
      </c>
      <c r="AE112" s="89">
        <v>11662.96</v>
      </c>
      <c r="AF112" s="89">
        <v>13414.12</v>
      </c>
      <c r="AG112" s="89">
        <v>11753.62</v>
      </c>
      <c r="AH112" s="89">
        <v>11709.84</v>
      </c>
      <c r="AI112" s="89">
        <v>14833.85</v>
      </c>
      <c r="AJ112" s="89">
        <v>11947.54</v>
      </c>
      <c r="AK112" s="89">
        <v>10425.719999999999</v>
      </c>
      <c r="AL112" s="89">
        <v>12268.35</v>
      </c>
      <c r="AM112" s="89">
        <v>9864.48</v>
      </c>
      <c r="AN112" s="89">
        <v>12667.58</v>
      </c>
      <c r="AO112" s="89">
        <v>10383.82</v>
      </c>
      <c r="AP112" s="89">
        <v>17438.77</v>
      </c>
      <c r="AQ112" s="89">
        <v>10968.96</v>
      </c>
      <c r="AR112" s="89">
        <v>9848.52</v>
      </c>
      <c r="AS112" s="89">
        <v>10073.129999999999</v>
      </c>
      <c r="AT112" s="89">
        <v>11743.11</v>
      </c>
      <c r="AU112" s="89">
        <v>11650.99</v>
      </c>
      <c r="AV112" s="89">
        <v>11034.39</v>
      </c>
      <c r="AW112" s="89">
        <v>13547.01</v>
      </c>
      <c r="AX112" s="89">
        <v>11758.83</v>
      </c>
      <c r="AY112" s="89">
        <v>12867.8</v>
      </c>
      <c r="AZ112" s="89">
        <v>10786.68</v>
      </c>
      <c r="BA112" s="89">
        <v>12222.46</v>
      </c>
      <c r="BB112" s="89">
        <v>20515.32</v>
      </c>
      <c r="BC112" s="89">
        <v>10706.38</v>
      </c>
      <c r="BD112" s="89">
        <v>10518.13</v>
      </c>
      <c r="BE112" s="89">
        <v>11960.79</v>
      </c>
      <c r="BF112" s="89">
        <v>0</v>
      </c>
      <c r="BG112" s="89">
        <v>0</v>
      </c>
      <c r="BH112" s="89">
        <v>0</v>
      </c>
      <c r="BI112" s="89">
        <v>0</v>
      </c>
      <c r="BJ112" s="89">
        <v>0</v>
      </c>
      <c r="BK112" s="89">
        <v>0</v>
      </c>
      <c r="BL112" s="89">
        <v>0</v>
      </c>
      <c r="BM112" s="89">
        <v>0</v>
      </c>
      <c r="BN112" s="89">
        <v>0</v>
      </c>
    </row>
    <row r="113" spans="1:66">
      <c r="A113" s="48" t="s">
        <v>159</v>
      </c>
      <c r="B113" s="48" t="s">
        <v>175</v>
      </c>
      <c r="C113" s="46" t="s">
        <v>189</v>
      </c>
      <c r="D113" s="49" t="s">
        <v>73</v>
      </c>
      <c r="E113" s="49"/>
      <c r="F113" s="75">
        <f t="shared" si="35"/>
        <v>196557.69</v>
      </c>
      <c r="G113" s="75">
        <f t="shared" si="35"/>
        <v>202294.27</v>
      </c>
      <c r="H113" s="75">
        <f t="shared" si="35"/>
        <v>123748.06</v>
      </c>
      <c r="I113" s="75">
        <f t="shared" si="35"/>
        <v>0</v>
      </c>
      <c r="J113" s="67">
        <f t="shared" si="34"/>
        <v>-0.38827698876493139</v>
      </c>
      <c r="K113" s="126">
        <f t="shared" si="33"/>
        <v>2</v>
      </c>
      <c r="M113" s="75">
        <f t="shared" si="36"/>
        <v>40395</v>
      </c>
      <c r="N113" s="75">
        <f t="shared" si="36"/>
        <v>0</v>
      </c>
      <c r="O113" s="67">
        <f t="shared" si="27"/>
        <v>99</v>
      </c>
      <c r="P113" s="43">
        <f t="shared" si="29"/>
        <v>0</v>
      </c>
      <c r="S113" s="89">
        <v>0</v>
      </c>
      <c r="T113" s="89">
        <v>0</v>
      </c>
      <c r="U113" s="89">
        <v>49216.77</v>
      </c>
      <c r="V113" s="89">
        <v>0</v>
      </c>
      <c r="W113" s="89">
        <v>0</v>
      </c>
      <c r="X113" s="89">
        <v>49547.03</v>
      </c>
      <c r="Y113" s="89">
        <v>0</v>
      </c>
      <c r="Z113" s="89">
        <v>0</v>
      </c>
      <c r="AA113" s="89">
        <v>48073.78</v>
      </c>
      <c r="AB113" s="89">
        <v>0</v>
      </c>
      <c r="AC113" s="89">
        <v>0</v>
      </c>
      <c r="AD113" s="89">
        <v>49720.11</v>
      </c>
      <c r="AE113" s="89">
        <v>0</v>
      </c>
      <c r="AF113" s="89">
        <v>0</v>
      </c>
      <c r="AG113" s="89">
        <v>49230.9</v>
      </c>
      <c r="AH113" s="89">
        <v>0</v>
      </c>
      <c r="AI113" s="89">
        <v>0</v>
      </c>
      <c r="AJ113" s="89">
        <v>45159.59</v>
      </c>
      <c r="AK113" s="89">
        <v>0</v>
      </c>
      <c r="AL113" s="89">
        <v>0</v>
      </c>
      <c r="AM113" s="89">
        <v>48073.78</v>
      </c>
      <c r="AN113" s="89">
        <v>0</v>
      </c>
      <c r="AO113" s="89">
        <v>0</v>
      </c>
      <c r="AP113" s="89">
        <v>59830</v>
      </c>
      <c r="AQ113" s="89">
        <v>0</v>
      </c>
      <c r="AR113" s="89">
        <v>0</v>
      </c>
      <c r="AS113" s="89">
        <v>40395</v>
      </c>
      <c r="AT113" s="89">
        <v>0</v>
      </c>
      <c r="AU113" s="89">
        <v>0</v>
      </c>
      <c r="AV113" s="89">
        <v>26052</v>
      </c>
      <c r="AW113" s="89">
        <v>0</v>
      </c>
      <c r="AX113" s="89">
        <v>0</v>
      </c>
      <c r="AY113" s="89">
        <v>31670</v>
      </c>
      <c r="AZ113" s="89">
        <v>0</v>
      </c>
      <c r="BA113" s="89">
        <v>0</v>
      </c>
      <c r="BB113" s="89">
        <v>25631.06</v>
      </c>
      <c r="BC113" s="89">
        <v>0</v>
      </c>
      <c r="BD113" s="89">
        <v>0</v>
      </c>
      <c r="BE113" s="89">
        <v>0</v>
      </c>
      <c r="BF113" s="89">
        <v>0</v>
      </c>
      <c r="BG113" s="89">
        <v>0</v>
      </c>
      <c r="BH113" s="89">
        <v>0</v>
      </c>
      <c r="BI113" s="89">
        <v>0</v>
      </c>
      <c r="BJ113" s="89">
        <v>0</v>
      </c>
      <c r="BK113" s="89">
        <v>0</v>
      </c>
      <c r="BL113" s="89">
        <v>0</v>
      </c>
      <c r="BM113" s="89">
        <v>0</v>
      </c>
      <c r="BN113" s="89">
        <v>0</v>
      </c>
    </row>
    <row r="114" spans="1:66">
      <c r="A114" s="48" t="s">
        <v>159</v>
      </c>
      <c r="B114" s="48" t="s">
        <v>175</v>
      </c>
      <c r="C114" s="46" t="s">
        <v>728</v>
      </c>
      <c r="D114" s="49" t="s">
        <v>74</v>
      </c>
      <c r="E114" s="49"/>
      <c r="F114" s="75">
        <f t="shared" si="35"/>
        <v>271244</v>
      </c>
      <c r="G114" s="75">
        <f t="shared" si="35"/>
        <v>332307.01</v>
      </c>
      <c r="H114" s="75">
        <f t="shared" si="35"/>
        <v>392271.72</v>
      </c>
      <c r="I114" s="75">
        <f t="shared" si="35"/>
        <v>115905.57</v>
      </c>
      <c r="J114" s="67">
        <f t="shared" si="34"/>
        <v>0.18044972930303205</v>
      </c>
      <c r="K114" s="126">
        <f t="shared" si="33"/>
        <v>14</v>
      </c>
      <c r="M114" s="75">
        <f t="shared" si="36"/>
        <v>91038.19</v>
      </c>
      <c r="N114" s="75">
        <f t="shared" si="36"/>
        <v>115905.57</v>
      </c>
      <c r="O114" s="67">
        <f t="shared" si="27"/>
        <v>0.27315327776178333</v>
      </c>
      <c r="P114" s="43">
        <f t="shared" si="29"/>
        <v>9</v>
      </c>
      <c r="S114" s="89">
        <v>20464</v>
      </c>
      <c r="T114" s="89">
        <v>20162</v>
      </c>
      <c r="U114" s="89">
        <v>26051</v>
      </c>
      <c r="V114" s="89">
        <v>21449</v>
      </c>
      <c r="W114" s="89">
        <v>23222</v>
      </c>
      <c r="X114" s="89">
        <v>23085</v>
      </c>
      <c r="Y114" s="89">
        <v>20789</v>
      </c>
      <c r="Z114" s="89">
        <v>23727</v>
      </c>
      <c r="AA114" s="89">
        <v>21214</v>
      </c>
      <c r="AB114" s="89">
        <v>26069</v>
      </c>
      <c r="AC114" s="89">
        <v>21868</v>
      </c>
      <c r="AD114" s="89">
        <v>23144</v>
      </c>
      <c r="AE114" s="89">
        <v>23146.7</v>
      </c>
      <c r="AF114" s="89">
        <v>24824.5</v>
      </c>
      <c r="AG114" s="89">
        <v>29697.95</v>
      </c>
      <c r="AH114" s="89">
        <v>32413.040000000001</v>
      </c>
      <c r="AI114" s="89">
        <v>28155.32</v>
      </c>
      <c r="AJ114" s="89">
        <v>29814.95</v>
      </c>
      <c r="AK114" s="89">
        <v>29046.25</v>
      </c>
      <c r="AL114" s="89">
        <v>31716.14</v>
      </c>
      <c r="AM114" s="89">
        <v>28745.74</v>
      </c>
      <c r="AN114" s="89">
        <v>28541.3</v>
      </c>
      <c r="AO114" s="89">
        <v>17658.87</v>
      </c>
      <c r="AP114" s="89">
        <v>28546.25</v>
      </c>
      <c r="AQ114" s="89">
        <v>33857.58</v>
      </c>
      <c r="AR114" s="89">
        <v>28345</v>
      </c>
      <c r="AS114" s="89">
        <v>28835.61</v>
      </c>
      <c r="AT114" s="89">
        <v>0</v>
      </c>
      <c r="AU114" s="89">
        <v>33966.080000000002</v>
      </c>
      <c r="AV114" s="89">
        <v>39126.230000000003</v>
      </c>
      <c r="AW114" s="89">
        <v>40947.51</v>
      </c>
      <c r="AX114" s="89">
        <v>32007.58</v>
      </c>
      <c r="AY114" s="89">
        <v>36789</v>
      </c>
      <c r="AZ114" s="89">
        <v>35345.25</v>
      </c>
      <c r="BA114" s="89">
        <v>41798.660000000003</v>
      </c>
      <c r="BB114" s="89">
        <v>41253.22</v>
      </c>
      <c r="BC114" s="89">
        <v>42281.57</v>
      </c>
      <c r="BD114" s="89">
        <v>38642.19</v>
      </c>
      <c r="BE114" s="89">
        <v>34981.81</v>
      </c>
      <c r="BF114" s="89">
        <v>0</v>
      </c>
      <c r="BG114" s="89">
        <v>0</v>
      </c>
      <c r="BH114" s="89">
        <v>0</v>
      </c>
      <c r="BI114" s="89">
        <v>0</v>
      </c>
      <c r="BJ114" s="89">
        <v>0</v>
      </c>
      <c r="BK114" s="89">
        <v>0</v>
      </c>
      <c r="BL114" s="89">
        <v>0</v>
      </c>
      <c r="BM114" s="89">
        <v>0</v>
      </c>
      <c r="BN114" s="89">
        <v>0</v>
      </c>
    </row>
    <row r="115" spans="1:66">
      <c r="A115" s="48" t="s">
        <v>159</v>
      </c>
      <c r="B115" s="48" t="s">
        <v>175</v>
      </c>
      <c r="C115" s="46" t="s">
        <v>187</v>
      </c>
      <c r="D115" s="152" t="s">
        <v>75</v>
      </c>
      <c r="E115" s="152"/>
      <c r="F115" s="158">
        <f t="shared" si="35"/>
        <v>2065009.18</v>
      </c>
      <c r="G115" s="158">
        <f t="shared" si="35"/>
        <v>2440816.9900000002</v>
      </c>
      <c r="H115" s="158">
        <f t="shared" si="35"/>
        <v>3117951.46</v>
      </c>
      <c r="I115" s="158">
        <f t="shared" si="35"/>
        <v>0</v>
      </c>
      <c r="J115" s="82">
        <f t="shared" si="34"/>
        <v>0.27742123755046449</v>
      </c>
      <c r="K115" s="126">
        <f t="shared" si="33"/>
        <v>19</v>
      </c>
      <c r="L115" s="83"/>
      <c r="M115" s="158">
        <f t="shared" si="36"/>
        <v>0</v>
      </c>
      <c r="N115" s="158">
        <f>+SUMIFS($S115:$BN115,$S$5:$BN$5,"&gt;="&amp;N$4,$S$5:$BN$5,"&lt;="&amp;N$5)</f>
        <v>0</v>
      </c>
      <c r="O115" s="67">
        <f t="shared" si="27"/>
        <v>99</v>
      </c>
      <c r="P115" s="43">
        <f t="shared" si="29"/>
        <v>0</v>
      </c>
      <c r="S115" s="89">
        <v>0</v>
      </c>
      <c r="T115" s="89">
        <v>0</v>
      </c>
      <c r="U115" s="89">
        <v>0</v>
      </c>
      <c r="V115" s="89">
        <v>0</v>
      </c>
      <c r="W115" s="89">
        <v>0</v>
      </c>
      <c r="X115" s="89">
        <v>0</v>
      </c>
      <c r="Y115" s="89">
        <v>0</v>
      </c>
      <c r="Z115" s="89">
        <v>0</v>
      </c>
      <c r="AA115" s="89">
        <v>0</v>
      </c>
      <c r="AB115" s="89">
        <v>0</v>
      </c>
      <c r="AC115" s="89">
        <v>0</v>
      </c>
      <c r="AD115" s="89">
        <v>2065009.18</v>
      </c>
      <c r="AE115" s="89">
        <v>0</v>
      </c>
      <c r="AF115" s="89">
        <v>0</v>
      </c>
      <c r="AG115" s="89">
        <v>0</v>
      </c>
      <c r="AH115" s="89">
        <v>0</v>
      </c>
      <c r="AI115" s="89">
        <v>0</v>
      </c>
      <c r="AJ115" s="89">
        <v>0</v>
      </c>
      <c r="AK115" s="89">
        <v>0</v>
      </c>
      <c r="AL115" s="89">
        <v>0</v>
      </c>
      <c r="AM115" s="89">
        <v>0</v>
      </c>
      <c r="AN115" s="89">
        <v>0</v>
      </c>
      <c r="AO115" s="89">
        <v>0</v>
      </c>
      <c r="AP115" s="89">
        <v>2440816.9900000002</v>
      </c>
      <c r="AQ115" s="89">
        <v>0</v>
      </c>
      <c r="AR115" s="89">
        <v>0</v>
      </c>
      <c r="AS115" s="89">
        <v>0</v>
      </c>
      <c r="AT115" s="89">
        <v>0</v>
      </c>
      <c r="AU115" s="89">
        <v>0</v>
      </c>
      <c r="AV115" s="89">
        <v>0</v>
      </c>
      <c r="AW115" s="89">
        <v>0</v>
      </c>
      <c r="AX115" s="89">
        <v>0</v>
      </c>
      <c r="AY115" s="89">
        <v>0</v>
      </c>
      <c r="AZ115" s="89">
        <v>0</v>
      </c>
      <c r="BA115" s="89">
        <v>0</v>
      </c>
      <c r="BB115" s="89">
        <v>3117951.46</v>
      </c>
      <c r="BC115" s="89">
        <v>0</v>
      </c>
      <c r="BD115" s="89">
        <v>0</v>
      </c>
      <c r="BE115" s="89">
        <v>0</v>
      </c>
      <c r="BF115" s="89">
        <v>0</v>
      </c>
      <c r="BG115" s="89">
        <v>0</v>
      </c>
      <c r="BH115" s="89">
        <v>0</v>
      </c>
      <c r="BI115" s="89">
        <v>0</v>
      </c>
      <c r="BJ115" s="89">
        <v>0</v>
      </c>
      <c r="BK115" s="89">
        <v>0</v>
      </c>
      <c r="BL115" s="89">
        <v>0</v>
      </c>
      <c r="BM115" s="89">
        <v>0</v>
      </c>
      <c r="BN115" s="89">
        <v>0</v>
      </c>
    </row>
    <row r="116" spans="1:66">
      <c r="A116" s="48" t="s">
        <v>159</v>
      </c>
      <c r="B116" s="48" t="s">
        <v>175</v>
      </c>
      <c r="C116" s="46" t="s">
        <v>211</v>
      </c>
      <c r="D116" s="49" t="s">
        <v>76</v>
      </c>
      <c r="E116" s="49"/>
      <c r="F116" s="75">
        <f t="shared" si="35"/>
        <v>7129362</v>
      </c>
      <c r="G116" s="75">
        <f t="shared" si="35"/>
        <v>7375355</v>
      </c>
      <c r="H116" s="75">
        <f t="shared" si="35"/>
        <v>5967928</v>
      </c>
      <c r="I116" s="75">
        <f t="shared" si="35"/>
        <v>0</v>
      </c>
      <c r="J116" s="67">
        <f t="shared" si="34"/>
        <v>-0.19082837368506331</v>
      </c>
      <c r="K116" s="126">
        <f t="shared" si="33"/>
        <v>4</v>
      </c>
      <c r="M116" s="75">
        <f t="shared" si="36"/>
        <v>0</v>
      </c>
      <c r="N116" s="75">
        <f t="shared" si="36"/>
        <v>0</v>
      </c>
      <c r="O116" s="67">
        <f t="shared" si="27"/>
        <v>99</v>
      </c>
      <c r="P116" s="43">
        <f t="shared" si="29"/>
        <v>0</v>
      </c>
      <c r="S116" s="89">
        <v>0</v>
      </c>
      <c r="T116" s="89">
        <v>0</v>
      </c>
      <c r="U116" s="89">
        <v>0</v>
      </c>
      <c r="V116" s="89">
        <v>0</v>
      </c>
      <c r="W116" s="89">
        <v>0</v>
      </c>
      <c r="X116" s="89">
        <v>0</v>
      </c>
      <c r="Y116" s="89">
        <v>0</v>
      </c>
      <c r="Z116" s="89">
        <v>0</v>
      </c>
      <c r="AA116" s="89">
        <v>0</v>
      </c>
      <c r="AB116" s="89">
        <v>0</v>
      </c>
      <c r="AC116" s="89">
        <v>0</v>
      </c>
      <c r="AD116" s="89">
        <v>7129362</v>
      </c>
      <c r="AE116" s="89">
        <v>0</v>
      </c>
      <c r="AF116" s="89">
        <v>0</v>
      </c>
      <c r="AG116" s="89">
        <v>0</v>
      </c>
      <c r="AH116" s="89">
        <v>0</v>
      </c>
      <c r="AI116" s="89">
        <v>0</v>
      </c>
      <c r="AJ116" s="89">
        <v>0</v>
      </c>
      <c r="AK116" s="89">
        <v>0</v>
      </c>
      <c r="AL116" s="89">
        <v>0</v>
      </c>
      <c r="AM116" s="89">
        <v>0</v>
      </c>
      <c r="AN116" s="89">
        <v>0</v>
      </c>
      <c r="AO116" s="89">
        <v>0</v>
      </c>
      <c r="AP116" s="89">
        <v>7375355</v>
      </c>
      <c r="AQ116" s="89">
        <v>0</v>
      </c>
      <c r="AR116" s="89">
        <v>0</v>
      </c>
      <c r="AS116" s="89">
        <v>0</v>
      </c>
      <c r="AT116" s="89">
        <v>0</v>
      </c>
      <c r="AU116" s="89">
        <v>0</v>
      </c>
      <c r="AV116" s="89">
        <v>0</v>
      </c>
      <c r="AW116" s="89">
        <v>0</v>
      </c>
      <c r="AX116" s="89">
        <v>0</v>
      </c>
      <c r="AY116" s="89">
        <v>0</v>
      </c>
      <c r="AZ116" s="89">
        <v>0</v>
      </c>
      <c r="BA116" s="89">
        <v>0</v>
      </c>
      <c r="BB116" s="89">
        <v>5967928</v>
      </c>
      <c r="BC116" s="89">
        <v>0</v>
      </c>
      <c r="BD116" s="89">
        <v>0</v>
      </c>
      <c r="BE116" s="89">
        <v>0</v>
      </c>
      <c r="BF116" s="89">
        <v>0</v>
      </c>
      <c r="BG116" s="89">
        <v>0</v>
      </c>
      <c r="BH116" s="89">
        <v>0</v>
      </c>
      <c r="BI116" s="89">
        <v>0</v>
      </c>
      <c r="BJ116" s="89">
        <v>0</v>
      </c>
      <c r="BK116" s="89">
        <v>0</v>
      </c>
      <c r="BL116" s="89">
        <v>0</v>
      </c>
      <c r="BM116" s="89">
        <v>0</v>
      </c>
      <c r="BN116" s="89">
        <v>0</v>
      </c>
    </row>
    <row r="117" spans="1:66">
      <c r="A117" s="48" t="s">
        <v>159</v>
      </c>
      <c r="B117" s="48" t="s">
        <v>175</v>
      </c>
      <c r="C117" s="46" t="s">
        <v>186</v>
      </c>
      <c r="D117" s="49" t="s">
        <v>77</v>
      </c>
      <c r="E117" s="49"/>
      <c r="F117" s="75">
        <f t="shared" si="35"/>
        <v>549651.82999999996</v>
      </c>
      <c r="G117" s="75">
        <f t="shared" si="35"/>
        <v>490835.65</v>
      </c>
      <c r="H117" s="75">
        <f t="shared" si="35"/>
        <v>583540.82000000007</v>
      </c>
      <c r="I117" s="75">
        <f t="shared" si="35"/>
        <v>153224.44</v>
      </c>
      <c r="J117" s="67">
        <f t="shared" si="34"/>
        <v>0.18887212043379498</v>
      </c>
      <c r="K117" s="126">
        <f t="shared" si="33"/>
        <v>15</v>
      </c>
      <c r="M117" s="75">
        <f t="shared" si="36"/>
        <v>119466.26</v>
      </c>
      <c r="N117" s="75">
        <f t="shared" si="36"/>
        <v>153224.44</v>
      </c>
      <c r="O117" s="67">
        <f t="shared" si="27"/>
        <v>0.28257501322967682</v>
      </c>
      <c r="P117" s="43">
        <f t="shared" si="29"/>
        <v>10</v>
      </c>
      <c r="S117" s="89">
        <v>0</v>
      </c>
      <c r="T117" s="89">
        <v>0</v>
      </c>
      <c r="U117" s="89">
        <v>135097.5</v>
      </c>
      <c r="V117" s="89">
        <v>0</v>
      </c>
      <c r="W117" s="89">
        <v>0</v>
      </c>
      <c r="X117" s="89">
        <v>137264.09</v>
      </c>
      <c r="Y117" s="89">
        <v>0</v>
      </c>
      <c r="Z117" s="89">
        <v>0</v>
      </c>
      <c r="AA117" s="89">
        <v>137008.19</v>
      </c>
      <c r="AB117" s="89">
        <v>0</v>
      </c>
      <c r="AC117" s="89">
        <v>0</v>
      </c>
      <c r="AD117" s="89">
        <v>140282.04999999999</v>
      </c>
      <c r="AE117" s="89">
        <v>0</v>
      </c>
      <c r="AF117" s="89">
        <v>0</v>
      </c>
      <c r="AG117" s="89">
        <v>128390.09</v>
      </c>
      <c r="AH117" s="89">
        <v>0</v>
      </c>
      <c r="AI117" s="89">
        <v>0</v>
      </c>
      <c r="AJ117" s="89">
        <v>115550.84</v>
      </c>
      <c r="AK117" s="89">
        <v>0</v>
      </c>
      <c r="AL117" s="89">
        <v>0</v>
      </c>
      <c r="AM117" s="89">
        <v>119451.82</v>
      </c>
      <c r="AN117" s="89">
        <v>0</v>
      </c>
      <c r="AO117" s="89">
        <v>0</v>
      </c>
      <c r="AP117" s="89">
        <v>127442.9</v>
      </c>
      <c r="AQ117" s="89">
        <v>0</v>
      </c>
      <c r="AR117" s="89">
        <v>0</v>
      </c>
      <c r="AS117" s="89">
        <v>119466.26</v>
      </c>
      <c r="AT117" s="89">
        <v>0</v>
      </c>
      <c r="AU117" s="89">
        <v>0</v>
      </c>
      <c r="AV117" s="89">
        <v>160631.99</v>
      </c>
      <c r="AW117" s="89">
        <v>0</v>
      </c>
      <c r="AX117" s="89">
        <v>0</v>
      </c>
      <c r="AY117" s="89">
        <v>158578.01999999999</v>
      </c>
      <c r="AZ117" s="89">
        <v>0</v>
      </c>
      <c r="BA117" s="89">
        <v>0</v>
      </c>
      <c r="BB117" s="89">
        <v>144864.54999999999</v>
      </c>
      <c r="BC117" s="89">
        <v>0</v>
      </c>
      <c r="BD117" s="89">
        <v>0</v>
      </c>
      <c r="BE117" s="89">
        <v>153224.44</v>
      </c>
      <c r="BF117" s="89">
        <v>0</v>
      </c>
      <c r="BG117" s="89">
        <v>0</v>
      </c>
      <c r="BH117" s="89">
        <v>0</v>
      </c>
      <c r="BI117" s="89">
        <v>0</v>
      </c>
      <c r="BJ117" s="89">
        <v>0</v>
      </c>
      <c r="BK117" s="89">
        <v>0</v>
      </c>
      <c r="BL117" s="89">
        <v>0</v>
      </c>
      <c r="BM117" s="89">
        <v>0</v>
      </c>
      <c r="BN117" s="89">
        <v>0</v>
      </c>
    </row>
    <row r="118" spans="1:66">
      <c r="A118" s="48" t="s">
        <v>159</v>
      </c>
      <c r="B118" s="48" t="s">
        <v>175</v>
      </c>
      <c r="C118" s="46" t="s">
        <v>189</v>
      </c>
      <c r="D118" s="49" t="s">
        <v>78</v>
      </c>
      <c r="E118" s="49"/>
      <c r="F118" s="75">
        <f t="shared" si="35"/>
        <v>261305</v>
      </c>
      <c r="G118" s="75">
        <f t="shared" si="35"/>
        <v>319129.23</v>
      </c>
      <c r="H118" s="75">
        <f t="shared" si="35"/>
        <v>244511.03</v>
      </c>
      <c r="I118" s="75">
        <f t="shared" si="35"/>
        <v>108709.92000000001</v>
      </c>
      <c r="J118" s="67">
        <f t="shared" si="34"/>
        <v>-0.23381813066762949</v>
      </c>
      <c r="K118" s="126">
        <f t="shared" si="33"/>
        <v>3</v>
      </c>
      <c r="M118" s="75">
        <f t="shared" si="36"/>
        <v>63015.65</v>
      </c>
      <c r="N118" s="75">
        <f t="shared" si="36"/>
        <v>72004.540000000008</v>
      </c>
      <c r="O118" s="67">
        <f t="shared" si="27"/>
        <v>0.14264535873231501</v>
      </c>
      <c r="P118" s="43">
        <f t="shared" si="29"/>
        <v>7</v>
      </c>
      <c r="S118" s="89">
        <v>17404</v>
      </c>
      <c r="T118" s="89">
        <v>16741</v>
      </c>
      <c r="U118" s="89">
        <v>23337</v>
      </c>
      <c r="V118" s="89">
        <v>22560</v>
      </c>
      <c r="W118" s="89">
        <v>26596</v>
      </c>
      <c r="X118" s="89">
        <v>22997</v>
      </c>
      <c r="Y118" s="89">
        <v>24527</v>
      </c>
      <c r="Z118" s="89">
        <v>20403</v>
      </c>
      <c r="AA118" s="89">
        <v>25130</v>
      </c>
      <c r="AB118" s="89">
        <v>20237</v>
      </c>
      <c r="AC118" s="89">
        <v>19742</v>
      </c>
      <c r="AD118" s="89">
        <v>21631</v>
      </c>
      <c r="AE118" s="89">
        <v>18839</v>
      </c>
      <c r="AF118" s="89">
        <v>20630</v>
      </c>
      <c r="AG118" s="89">
        <v>32662</v>
      </c>
      <c r="AH118" s="89">
        <v>35185</v>
      </c>
      <c r="AI118" s="89">
        <v>30408.400000000001</v>
      </c>
      <c r="AJ118" s="89">
        <v>27593.41</v>
      </c>
      <c r="AK118" s="89">
        <v>29139.8</v>
      </c>
      <c r="AL118" s="89">
        <v>30194.400000000001</v>
      </c>
      <c r="AM118" s="89">
        <v>26722.43</v>
      </c>
      <c r="AN118" s="89">
        <v>24270.05</v>
      </c>
      <c r="AO118" s="89">
        <v>22309.38</v>
      </c>
      <c r="AP118" s="89">
        <v>21175.360000000001</v>
      </c>
      <c r="AQ118" s="89">
        <v>21877.9</v>
      </c>
      <c r="AR118" s="89">
        <v>23808.25</v>
      </c>
      <c r="AS118" s="89">
        <v>17329.5</v>
      </c>
      <c r="AT118" s="89">
        <v>0</v>
      </c>
      <c r="AU118" s="89">
        <v>13652.01</v>
      </c>
      <c r="AV118" s="89">
        <v>25975</v>
      </c>
      <c r="AW118" s="89">
        <v>30433.5</v>
      </c>
      <c r="AX118" s="89">
        <v>28696</v>
      </c>
      <c r="AY118" s="89">
        <v>23565</v>
      </c>
      <c r="AZ118" s="89">
        <v>25537</v>
      </c>
      <c r="BA118" s="89">
        <v>21390</v>
      </c>
      <c r="BB118" s="89">
        <v>12246.87</v>
      </c>
      <c r="BC118" s="89">
        <v>20499.8</v>
      </c>
      <c r="BD118" s="89">
        <v>21255.67</v>
      </c>
      <c r="BE118" s="89">
        <v>30249.07</v>
      </c>
      <c r="BF118" s="89">
        <v>36705.379999999997</v>
      </c>
      <c r="BG118" s="89">
        <v>0</v>
      </c>
      <c r="BH118" s="89">
        <v>0</v>
      </c>
      <c r="BI118" s="89">
        <v>0</v>
      </c>
      <c r="BJ118" s="89">
        <v>0</v>
      </c>
      <c r="BK118" s="89">
        <v>0</v>
      </c>
      <c r="BL118" s="89">
        <v>0</v>
      </c>
      <c r="BM118" s="89">
        <v>0</v>
      </c>
      <c r="BN118" s="89">
        <v>0</v>
      </c>
    </row>
    <row r="119" spans="1:66">
      <c r="A119" s="48" t="s">
        <v>159</v>
      </c>
      <c r="B119" s="48" t="s">
        <v>175</v>
      </c>
      <c r="C119" s="46" t="s">
        <v>197</v>
      </c>
      <c r="D119" s="49" t="s">
        <v>79</v>
      </c>
      <c r="E119" s="49"/>
      <c r="F119" s="75">
        <f t="shared" si="35"/>
        <v>647903</v>
      </c>
      <c r="G119" s="75">
        <f t="shared" si="35"/>
        <v>632446</v>
      </c>
      <c r="H119" s="75">
        <f t="shared" si="35"/>
        <v>563976</v>
      </c>
      <c r="I119" s="75">
        <f t="shared" si="35"/>
        <v>155506</v>
      </c>
      <c r="J119" s="67">
        <f t="shared" si="34"/>
        <v>-0.1082622073663206</v>
      </c>
      <c r="K119" s="126">
        <f t="shared" si="33"/>
        <v>7</v>
      </c>
      <c r="M119" s="75">
        <f t="shared" si="36"/>
        <v>134710</v>
      </c>
      <c r="N119" s="75">
        <f t="shared" si="36"/>
        <v>155506</v>
      </c>
      <c r="O119" s="67">
        <f t="shared" si="27"/>
        <v>0.15437606710711899</v>
      </c>
      <c r="P119" s="43">
        <f t="shared" si="29"/>
        <v>8</v>
      </c>
      <c r="S119" s="89">
        <v>49745</v>
      </c>
      <c r="T119" s="89">
        <v>49339</v>
      </c>
      <c r="U119" s="89">
        <v>61375</v>
      </c>
      <c r="V119" s="89">
        <v>55819</v>
      </c>
      <c r="W119" s="89">
        <v>55980</v>
      </c>
      <c r="X119" s="89">
        <v>55541</v>
      </c>
      <c r="Y119" s="89">
        <v>50922</v>
      </c>
      <c r="Z119" s="89">
        <v>56622</v>
      </c>
      <c r="AA119" s="89">
        <v>52567</v>
      </c>
      <c r="AB119" s="89">
        <v>52778</v>
      </c>
      <c r="AC119" s="89">
        <v>52359</v>
      </c>
      <c r="AD119" s="89">
        <v>54856</v>
      </c>
      <c r="AE119" s="89">
        <v>56764</v>
      </c>
      <c r="AF119" s="89">
        <v>47020</v>
      </c>
      <c r="AG119" s="89">
        <v>62270</v>
      </c>
      <c r="AH119" s="89">
        <v>48761</v>
      </c>
      <c r="AI119" s="89">
        <v>56987</v>
      </c>
      <c r="AJ119" s="89">
        <v>52934</v>
      </c>
      <c r="AK119" s="89">
        <v>56096</v>
      </c>
      <c r="AL119" s="89">
        <v>51293</v>
      </c>
      <c r="AM119" s="89">
        <v>47649</v>
      </c>
      <c r="AN119" s="89">
        <v>51432</v>
      </c>
      <c r="AO119" s="89">
        <v>47873</v>
      </c>
      <c r="AP119" s="89">
        <v>53367</v>
      </c>
      <c r="AQ119" s="89">
        <v>48678</v>
      </c>
      <c r="AR119" s="89">
        <v>51636</v>
      </c>
      <c r="AS119" s="89">
        <v>34396</v>
      </c>
      <c r="AT119" s="89">
        <v>0</v>
      </c>
      <c r="AU119" s="89">
        <v>65930</v>
      </c>
      <c r="AV119" s="89">
        <v>62409</v>
      </c>
      <c r="AW119" s="89">
        <v>60766</v>
      </c>
      <c r="AX119" s="89">
        <v>54388</v>
      </c>
      <c r="AY119" s="89">
        <v>46578</v>
      </c>
      <c r="AZ119" s="89">
        <v>50626</v>
      </c>
      <c r="BA119" s="89">
        <v>40707</v>
      </c>
      <c r="BB119" s="89">
        <v>47862</v>
      </c>
      <c r="BC119" s="89">
        <v>50918</v>
      </c>
      <c r="BD119" s="89">
        <v>43187</v>
      </c>
      <c r="BE119" s="89">
        <v>61401</v>
      </c>
      <c r="BF119" s="89">
        <v>0</v>
      </c>
      <c r="BG119" s="89">
        <v>0</v>
      </c>
      <c r="BH119" s="89">
        <v>0</v>
      </c>
      <c r="BI119" s="89">
        <v>0</v>
      </c>
      <c r="BJ119" s="89">
        <v>0</v>
      </c>
      <c r="BK119" s="89">
        <v>0</v>
      </c>
      <c r="BL119" s="89">
        <v>0</v>
      </c>
      <c r="BM119" s="89">
        <v>0</v>
      </c>
      <c r="BN119" s="89">
        <v>0</v>
      </c>
    </row>
    <row r="120" spans="1:66">
      <c r="A120" s="48" t="s">
        <v>159</v>
      </c>
      <c r="B120" s="48" t="s">
        <v>175</v>
      </c>
      <c r="C120" s="46" t="s">
        <v>193</v>
      </c>
      <c r="D120" s="49" t="s">
        <v>80</v>
      </c>
      <c r="E120" s="49"/>
      <c r="F120" s="75">
        <f t="shared" si="35"/>
        <v>890925</v>
      </c>
      <c r="G120" s="75">
        <f t="shared" si="35"/>
        <v>908559.23</v>
      </c>
      <c r="H120" s="75">
        <f t="shared" si="35"/>
        <v>1102935.3899999999</v>
      </c>
      <c r="I120" s="75">
        <f t="shared" si="35"/>
        <v>0</v>
      </c>
      <c r="J120" s="67">
        <f t="shared" si="34"/>
        <v>0.2139388975223992</v>
      </c>
      <c r="K120" s="126">
        <f t="shared" si="33"/>
        <v>18</v>
      </c>
      <c r="M120" s="75">
        <f t="shared" si="36"/>
        <v>0</v>
      </c>
      <c r="N120" s="75">
        <f t="shared" si="36"/>
        <v>0</v>
      </c>
      <c r="O120" s="67">
        <f t="shared" si="27"/>
        <v>99</v>
      </c>
      <c r="P120" s="43">
        <f t="shared" si="29"/>
        <v>0</v>
      </c>
      <c r="S120" s="89">
        <v>0</v>
      </c>
      <c r="T120" s="89">
        <v>0</v>
      </c>
      <c r="U120" s="89">
        <v>0</v>
      </c>
      <c r="V120" s="89">
        <v>0</v>
      </c>
      <c r="W120" s="89">
        <v>0</v>
      </c>
      <c r="X120" s="89">
        <v>0</v>
      </c>
      <c r="Y120" s="89">
        <v>0</v>
      </c>
      <c r="Z120" s="89">
        <v>0</v>
      </c>
      <c r="AA120" s="89">
        <v>0</v>
      </c>
      <c r="AB120" s="89">
        <v>0</v>
      </c>
      <c r="AC120" s="89">
        <v>0</v>
      </c>
      <c r="AD120" s="89">
        <v>890925</v>
      </c>
      <c r="AE120" s="89">
        <v>0</v>
      </c>
      <c r="AF120" s="89">
        <v>0</v>
      </c>
      <c r="AG120" s="89">
        <v>0</v>
      </c>
      <c r="AH120" s="89">
        <v>0</v>
      </c>
      <c r="AI120" s="89">
        <v>0</v>
      </c>
      <c r="AJ120" s="89">
        <v>0</v>
      </c>
      <c r="AK120" s="89">
        <v>0</v>
      </c>
      <c r="AL120" s="89">
        <v>0</v>
      </c>
      <c r="AM120" s="89">
        <v>0</v>
      </c>
      <c r="AN120" s="89">
        <v>0</v>
      </c>
      <c r="AO120" s="89">
        <v>0</v>
      </c>
      <c r="AP120" s="89">
        <v>908559.23</v>
      </c>
      <c r="AQ120" s="89">
        <v>0</v>
      </c>
      <c r="AR120" s="89">
        <v>0</v>
      </c>
      <c r="AS120" s="89">
        <v>0</v>
      </c>
      <c r="AT120" s="89">
        <v>0</v>
      </c>
      <c r="AU120" s="89">
        <v>0</v>
      </c>
      <c r="AV120" s="89">
        <v>0</v>
      </c>
      <c r="AW120" s="89">
        <v>0</v>
      </c>
      <c r="AX120" s="89">
        <v>0</v>
      </c>
      <c r="AY120" s="89">
        <v>0</v>
      </c>
      <c r="AZ120" s="89">
        <v>0</v>
      </c>
      <c r="BA120" s="89">
        <v>0</v>
      </c>
      <c r="BB120" s="89">
        <v>1102935.3899999999</v>
      </c>
      <c r="BC120" s="89">
        <v>0</v>
      </c>
      <c r="BD120" s="89">
        <v>0</v>
      </c>
      <c r="BE120" s="89">
        <v>0</v>
      </c>
      <c r="BF120" s="89">
        <v>0</v>
      </c>
      <c r="BG120" s="89">
        <v>0</v>
      </c>
      <c r="BH120" s="89">
        <v>0</v>
      </c>
      <c r="BI120" s="89">
        <v>0</v>
      </c>
      <c r="BJ120" s="89">
        <v>0</v>
      </c>
      <c r="BK120" s="89">
        <v>0</v>
      </c>
      <c r="BL120" s="89">
        <v>0</v>
      </c>
      <c r="BM120" s="89">
        <v>0</v>
      </c>
      <c r="BN120" s="89">
        <v>0</v>
      </c>
    </row>
    <row r="121" spans="1:66">
      <c r="A121" s="48" t="s">
        <v>159</v>
      </c>
      <c r="B121" s="48" t="s">
        <v>175</v>
      </c>
      <c r="C121" s="46" t="s">
        <v>193</v>
      </c>
      <c r="D121" s="49" t="s">
        <v>81</v>
      </c>
      <c r="E121" s="49"/>
      <c r="F121" s="75">
        <f t="shared" si="35"/>
        <v>327709.28999999998</v>
      </c>
      <c r="G121" s="75">
        <f t="shared" si="35"/>
        <v>252521.34000000003</v>
      </c>
      <c r="H121" s="75">
        <f t="shared" si="35"/>
        <v>0</v>
      </c>
      <c r="I121" s="75">
        <f t="shared" si="35"/>
        <v>0</v>
      </c>
      <c r="J121" s="67">
        <f t="shared" si="34"/>
        <v>99</v>
      </c>
      <c r="K121" s="126">
        <f t="shared" si="33"/>
        <v>22</v>
      </c>
      <c r="M121" s="75">
        <f t="shared" si="36"/>
        <v>0</v>
      </c>
      <c r="N121" s="75">
        <f t="shared" si="36"/>
        <v>0</v>
      </c>
      <c r="O121" s="67">
        <f t="shared" si="27"/>
        <v>99</v>
      </c>
      <c r="P121" s="43">
        <f t="shared" si="29"/>
        <v>0</v>
      </c>
      <c r="S121" s="89">
        <v>0</v>
      </c>
      <c r="T121" s="89">
        <v>0</v>
      </c>
      <c r="U121" s="89">
        <v>84809.32</v>
      </c>
      <c r="V121" s="89">
        <v>0</v>
      </c>
      <c r="W121" s="89">
        <v>0</v>
      </c>
      <c r="X121" s="89">
        <v>89675.36</v>
      </c>
      <c r="Y121" s="89">
        <v>0</v>
      </c>
      <c r="Z121" s="89">
        <v>0</v>
      </c>
      <c r="AA121" s="89">
        <v>80601.55</v>
      </c>
      <c r="AB121" s="89">
        <v>0</v>
      </c>
      <c r="AC121" s="89">
        <v>0</v>
      </c>
      <c r="AD121" s="89">
        <v>72623.06</v>
      </c>
      <c r="AE121" s="89">
        <v>0</v>
      </c>
      <c r="AF121" s="89">
        <v>0</v>
      </c>
      <c r="AG121" s="89">
        <v>65854.240000000005</v>
      </c>
      <c r="AH121" s="89">
        <v>0</v>
      </c>
      <c r="AI121" s="89">
        <v>0</v>
      </c>
      <c r="AJ121" s="89">
        <v>68290.59</v>
      </c>
      <c r="AK121" s="89">
        <v>0</v>
      </c>
      <c r="AL121" s="89">
        <v>0</v>
      </c>
      <c r="AM121" s="89">
        <v>62244.29</v>
      </c>
      <c r="AN121" s="89">
        <v>0</v>
      </c>
      <c r="AO121" s="89">
        <v>0</v>
      </c>
      <c r="AP121" s="89">
        <v>56132.22</v>
      </c>
      <c r="AQ121" s="89">
        <v>0</v>
      </c>
      <c r="AR121" s="89">
        <v>0</v>
      </c>
      <c r="AS121" s="89">
        <v>0</v>
      </c>
      <c r="AT121" s="89">
        <v>0</v>
      </c>
      <c r="AU121" s="89">
        <v>0</v>
      </c>
      <c r="AV121" s="89">
        <v>0</v>
      </c>
      <c r="AW121" s="89">
        <v>0</v>
      </c>
      <c r="AX121" s="89">
        <v>0</v>
      </c>
      <c r="AY121" s="89">
        <v>0</v>
      </c>
      <c r="AZ121" s="89">
        <v>0</v>
      </c>
      <c r="BA121" s="89">
        <v>0</v>
      </c>
      <c r="BB121" s="89">
        <v>0</v>
      </c>
      <c r="BC121" s="89">
        <v>0</v>
      </c>
      <c r="BD121" s="89">
        <v>0</v>
      </c>
      <c r="BE121" s="89">
        <v>0</v>
      </c>
      <c r="BF121" s="89">
        <v>0</v>
      </c>
      <c r="BG121" s="89">
        <v>0</v>
      </c>
      <c r="BH121" s="89">
        <v>0</v>
      </c>
      <c r="BI121" s="89">
        <v>0</v>
      </c>
      <c r="BJ121" s="89">
        <v>0</v>
      </c>
      <c r="BK121" s="89">
        <v>0</v>
      </c>
      <c r="BL121" s="89">
        <v>0</v>
      </c>
      <c r="BM121" s="89">
        <v>0</v>
      </c>
      <c r="BN121" s="89">
        <v>0</v>
      </c>
    </row>
    <row r="122" spans="1:66">
      <c r="A122" s="48" t="s">
        <v>159</v>
      </c>
      <c r="B122" s="48" t="s">
        <v>175</v>
      </c>
      <c r="C122" s="46" t="s">
        <v>188</v>
      </c>
      <c r="D122" s="49" t="s">
        <v>82</v>
      </c>
      <c r="E122" s="49"/>
      <c r="F122" s="75">
        <f t="shared" si="35"/>
        <v>24238219.649999999</v>
      </c>
      <c r="G122" s="75">
        <f t="shared" si="35"/>
        <v>24576239</v>
      </c>
      <c r="H122" s="75">
        <f t="shared" si="35"/>
        <v>24492432</v>
      </c>
      <c r="I122" s="75">
        <f t="shared" si="35"/>
        <v>26955106.77</v>
      </c>
      <c r="J122" s="67">
        <f t="shared" si="34"/>
        <v>-3.4100823970665325E-3</v>
      </c>
      <c r="K122" s="126">
        <f t="shared" si="33"/>
        <v>9</v>
      </c>
      <c r="M122" s="75">
        <f t="shared" si="36"/>
        <v>24492432</v>
      </c>
      <c r="N122" s="75">
        <f t="shared" si="36"/>
        <v>26955106.77</v>
      </c>
      <c r="O122" s="67">
        <f t="shared" si="27"/>
        <v>0.10054839674557429</v>
      </c>
      <c r="P122" s="43">
        <f t="shared" si="29"/>
        <v>6</v>
      </c>
      <c r="S122" s="89">
        <v>24238219.649999999</v>
      </c>
      <c r="T122" s="89">
        <v>0</v>
      </c>
      <c r="U122" s="89">
        <v>0</v>
      </c>
      <c r="V122" s="89">
        <v>0</v>
      </c>
      <c r="W122" s="89">
        <v>0</v>
      </c>
      <c r="X122" s="89">
        <v>0</v>
      </c>
      <c r="Y122" s="89">
        <v>0</v>
      </c>
      <c r="Z122" s="89">
        <v>0</v>
      </c>
      <c r="AA122" s="89">
        <v>0</v>
      </c>
      <c r="AB122" s="89">
        <v>0</v>
      </c>
      <c r="AC122" s="89">
        <v>0</v>
      </c>
      <c r="AD122" s="89">
        <v>0</v>
      </c>
      <c r="AE122" s="89">
        <v>24576239</v>
      </c>
      <c r="AF122" s="89">
        <v>0</v>
      </c>
      <c r="AG122" s="89">
        <v>0</v>
      </c>
      <c r="AH122" s="89">
        <v>0</v>
      </c>
      <c r="AI122" s="89">
        <v>0</v>
      </c>
      <c r="AJ122" s="89">
        <v>0</v>
      </c>
      <c r="AK122" s="89">
        <v>0</v>
      </c>
      <c r="AL122" s="89">
        <v>0</v>
      </c>
      <c r="AM122" s="89">
        <v>0</v>
      </c>
      <c r="AN122" s="89">
        <v>0</v>
      </c>
      <c r="AO122" s="89">
        <v>0</v>
      </c>
      <c r="AP122" s="89">
        <v>0</v>
      </c>
      <c r="AQ122" s="89">
        <v>24492432</v>
      </c>
      <c r="AR122" s="89">
        <v>0</v>
      </c>
      <c r="AS122" s="89">
        <v>0</v>
      </c>
      <c r="AT122" s="89">
        <v>0</v>
      </c>
      <c r="AU122" s="89">
        <v>0</v>
      </c>
      <c r="AV122" s="89">
        <v>0</v>
      </c>
      <c r="AW122" s="89">
        <v>0</v>
      </c>
      <c r="AX122" s="89">
        <v>0</v>
      </c>
      <c r="AY122" s="89">
        <v>0</v>
      </c>
      <c r="AZ122" s="89">
        <v>0</v>
      </c>
      <c r="BA122" s="89">
        <v>0</v>
      </c>
      <c r="BB122" s="89">
        <v>0</v>
      </c>
      <c r="BC122" s="89">
        <v>26955106.77</v>
      </c>
      <c r="BD122" s="89">
        <v>0</v>
      </c>
      <c r="BE122" s="89">
        <v>0</v>
      </c>
      <c r="BF122" s="89">
        <v>0</v>
      </c>
      <c r="BG122" s="89">
        <v>0</v>
      </c>
      <c r="BH122" s="89">
        <v>0</v>
      </c>
      <c r="BI122" s="89">
        <v>0</v>
      </c>
      <c r="BJ122" s="89">
        <v>0</v>
      </c>
      <c r="BK122" s="89">
        <v>0</v>
      </c>
      <c r="BL122" s="89">
        <v>0</v>
      </c>
      <c r="BM122" s="89">
        <v>0</v>
      </c>
      <c r="BN122" s="89">
        <v>0</v>
      </c>
    </row>
    <row r="123" spans="1:66">
      <c r="A123" s="48" t="s">
        <v>159</v>
      </c>
      <c r="B123" s="48" t="s">
        <v>175</v>
      </c>
      <c r="C123" s="46" t="s">
        <v>728</v>
      </c>
      <c r="D123" s="49" t="s">
        <v>83</v>
      </c>
      <c r="E123" s="49"/>
      <c r="F123" s="75">
        <f t="shared" si="35"/>
        <v>402943</v>
      </c>
      <c r="G123" s="75">
        <f t="shared" si="35"/>
        <v>541551.0199999999</v>
      </c>
      <c r="H123" s="75">
        <f t="shared" si="35"/>
        <v>830080.89999999991</v>
      </c>
      <c r="I123" s="75">
        <f t="shared" si="35"/>
        <v>296822.29000000004</v>
      </c>
      <c r="J123" s="67">
        <f t="shared" si="34"/>
        <v>0.53278429795959037</v>
      </c>
      <c r="K123" s="126">
        <f t="shared" si="33"/>
        <v>20</v>
      </c>
      <c r="M123" s="75">
        <f t="shared" si="36"/>
        <v>160783.32</v>
      </c>
      <c r="N123" s="75">
        <f t="shared" si="36"/>
        <v>296822.29000000004</v>
      </c>
      <c r="O123" s="67">
        <f t="shared" si="27"/>
        <v>0.84610126224536242</v>
      </c>
      <c r="P123" s="43">
        <f t="shared" si="29"/>
        <v>14</v>
      </c>
      <c r="S123" s="89">
        <v>26926</v>
      </c>
      <c r="T123" s="89">
        <v>28919</v>
      </c>
      <c r="U123" s="89">
        <v>35619</v>
      </c>
      <c r="V123" s="89">
        <v>33649</v>
      </c>
      <c r="W123" s="89">
        <v>33433</v>
      </c>
      <c r="X123" s="89">
        <v>32556</v>
      </c>
      <c r="Y123" s="89">
        <v>34008</v>
      </c>
      <c r="Z123" s="89">
        <v>34227</v>
      </c>
      <c r="AA123" s="89">
        <v>34224</v>
      </c>
      <c r="AB123" s="89">
        <v>34480</v>
      </c>
      <c r="AC123" s="89">
        <v>35069</v>
      </c>
      <c r="AD123" s="89">
        <v>39833</v>
      </c>
      <c r="AE123" s="89">
        <v>46382</v>
      </c>
      <c r="AF123" s="89">
        <v>47032</v>
      </c>
      <c r="AG123" s="89">
        <v>53012</v>
      </c>
      <c r="AH123" s="89">
        <v>47147.15</v>
      </c>
      <c r="AI123" s="89">
        <v>47148.98</v>
      </c>
      <c r="AJ123" s="89">
        <v>41849.1</v>
      </c>
      <c r="AK123" s="89">
        <v>45114.55</v>
      </c>
      <c r="AL123" s="89">
        <v>48356.06</v>
      </c>
      <c r="AM123" s="89">
        <v>40433.550000000003</v>
      </c>
      <c r="AN123" s="89">
        <v>37712.239999999998</v>
      </c>
      <c r="AO123" s="89">
        <v>40351.870000000003</v>
      </c>
      <c r="AP123" s="89">
        <v>47011.519999999997</v>
      </c>
      <c r="AQ123" s="89">
        <v>48382.71</v>
      </c>
      <c r="AR123" s="89">
        <v>51442.87</v>
      </c>
      <c r="AS123" s="89">
        <v>60957.74</v>
      </c>
      <c r="AT123" s="89">
        <v>61245.26</v>
      </c>
      <c r="AU123" s="89">
        <v>74104.960000000006</v>
      </c>
      <c r="AV123" s="89">
        <v>51041.440000000002</v>
      </c>
      <c r="AW123" s="89">
        <v>79524.899999999994</v>
      </c>
      <c r="AX123" s="89">
        <v>72444.17</v>
      </c>
      <c r="AY123" s="89">
        <v>79589.919999999998</v>
      </c>
      <c r="AZ123" s="89">
        <v>81978.7</v>
      </c>
      <c r="BA123" s="89">
        <v>83329.429999999993</v>
      </c>
      <c r="BB123" s="89">
        <v>86038.8</v>
      </c>
      <c r="BC123" s="89">
        <v>95521.82</v>
      </c>
      <c r="BD123" s="89">
        <v>85596.12</v>
      </c>
      <c r="BE123" s="89">
        <v>115704.35</v>
      </c>
      <c r="BF123" s="89">
        <v>0</v>
      </c>
      <c r="BG123" s="89">
        <v>0</v>
      </c>
      <c r="BH123" s="89">
        <v>0</v>
      </c>
      <c r="BI123" s="89">
        <v>0</v>
      </c>
      <c r="BJ123" s="89">
        <v>0</v>
      </c>
      <c r="BK123" s="89">
        <v>0</v>
      </c>
      <c r="BL123" s="89">
        <v>0</v>
      </c>
      <c r="BM123" s="89">
        <v>0</v>
      </c>
      <c r="BN123" s="89">
        <v>0</v>
      </c>
    </row>
    <row r="124" spans="1:66">
      <c r="A124" s="48" t="s">
        <v>159</v>
      </c>
      <c r="B124" s="48" t="s">
        <v>175</v>
      </c>
      <c r="C124" s="46" t="s">
        <v>189</v>
      </c>
      <c r="D124" s="169" t="s">
        <v>827</v>
      </c>
      <c r="E124" s="49"/>
      <c r="F124" s="75">
        <f t="shared" si="35"/>
        <v>0</v>
      </c>
      <c r="G124" s="75">
        <f t="shared" si="35"/>
        <v>0</v>
      </c>
      <c r="H124" s="75">
        <f t="shared" si="35"/>
        <v>326302.15000000002</v>
      </c>
      <c r="I124" s="75">
        <f t="shared" si="35"/>
        <v>154351.87</v>
      </c>
      <c r="J124" s="67">
        <f t="shared" si="34"/>
        <v>0</v>
      </c>
      <c r="K124" s="126">
        <f t="shared" si="33"/>
        <v>10</v>
      </c>
      <c r="M124" s="75">
        <f>+SUMIFS($S124:$BN124,$S$5:$BN$5,"&gt;="&amp;M$4,$S$5:$BN$5,"&lt;="&amp;M$5)</f>
        <v>0</v>
      </c>
      <c r="N124" s="75">
        <f t="shared" si="36"/>
        <v>110727.44</v>
      </c>
      <c r="O124" s="67">
        <f t="shared" si="27"/>
        <v>0</v>
      </c>
      <c r="P124" s="43">
        <f t="shared" si="29"/>
        <v>0</v>
      </c>
      <c r="S124" s="89">
        <v>0</v>
      </c>
      <c r="T124" s="89">
        <v>0</v>
      </c>
      <c r="U124" s="89">
        <v>0</v>
      </c>
      <c r="V124" s="89">
        <v>0</v>
      </c>
      <c r="W124" s="89">
        <v>0</v>
      </c>
      <c r="X124" s="89">
        <v>0</v>
      </c>
      <c r="Y124" s="89">
        <v>0</v>
      </c>
      <c r="Z124" s="89">
        <v>0</v>
      </c>
      <c r="AA124" s="89">
        <v>0</v>
      </c>
      <c r="AB124" s="89">
        <v>0</v>
      </c>
      <c r="AC124" s="89">
        <v>0</v>
      </c>
      <c r="AD124" s="89">
        <v>0</v>
      </c>
      <c r="AE124" s="89">
        <v>0</v>
      </c>
      <c r="AF124" s="89">
        <v>0</v>
      </c>
      <c r="AG124" s="89">
        <v>0</v>
      </c>
      <c r="AH124" s="89">
        <v>0</v>
      </c>
      <c r="AI124" s="89">
        <v>0</v>
      </c>
      <c r="AJ124" s="89">
        <v>0</v>
      </c>
      <c r="AK124" s="89">
        <v>0</v>
      </c>
      <c r="AL124" s="89">
        <v>0</v>
      </c>
      <c r="AM124" s="89">
        <v>0</v>
      </c>
      <c r="AN124" s="89">
        <v>0</v>
      </c>
      <c r="AO124" s="89">
        <v>0</v>
      </c>
      <c r="AP124" s="89">
        <v>0</v>
      </c>
      <c r="AQ124" s="89">
        <v>0</v>
      </c>
      <c r="AR124" s="89">
        <v>0</v>
      </c>
      <c r="AS124" s="89">
        <v>0</v>
      </c>
      <c r="AT124" s="89">
        <v>0</v>
      </c>
      <c r="AU124" s="89">
        <v>0</v>
      </c>
      <c r="AV124" s="89">
        <v>0</v>
      </c>
      <c r="AW124" s="89">
        <v>0</v>
      </c>
      <c r="AX124" s="89">
        <v>0</v>
      </c>
      <c r="AY124" s="89">
        <v>0</v>
      </c>
      <c r="AZ124" s="89">
        <v>0</v>
      </c>
      <c r="BA124" s="89">
        <v>0</v>
      </c>
      <c r="BB124" s="89">
        <v>326302.15000000002</v>
      </c>
      <c r="BC124" s="89">
        <v>39894</v>
      </c>
      <c r="BD124" s="89">
        <v>29442.06</v>
      </c>
      <c r="BE124" s="89">
        <v>41391.379999999997</v>
      </c>
      <c r="BF124" s="89">
        <v>43624.43</v>
      </c>
      <c r="BG124" s="89"/>
      <c r="BH124" s="89"/>
      <c r="BI124" s="89"/>
      <c r="BJ124" s="89"/>
      <c r="BK124" s="89"/>
      <c r="BL124" s="89"/>
      <c r="BM124" s="89"/>
      <c r="BN124" s="89"/>
    </row>
    <row r="125" spans="1:66">
      <c r="A125" s="48" t="s">
        <v>159</v>
      </c>
      <c r="B125" s="48" t="s">
        <v>175</v>
      </c>
      <c r="C125" s="46" t="s">
        <v>728</v>
      </c>
      <c r="D125" s="49" t="s">
        <v>84</v>
      </c>
      <c r="E125" s="49" t="s">
        <v>782</v>
      </c>
      <c r="F125" s="75">
        <f t="shared" si="35"/>
        <v>172622</v>
      </c>
      <c r="G125" s="75">
        <f t="shared" si="35"/>
        <v>134570.87000000002</v>
      </c>
      <c r="H125" s="75">
        <f t="shared" si="35"/>
        <v>0</v>
      </c>
      <c r="I125" s="75">
        <f t="shared" si="35"/>
        <v>0</v>
      </c>
      <c r="J125" s="67">
        <f t="shared" si="34"/>
        <v>99</v>
      </c>
      <c r="K125" s="126">
        <f t="shared" si="33"/>
        <v>0</v>
      </c>
      <c r="M125" s="75">
        <f t="shared" si="36"/>
        <v>0</v>
      </c>
      <c r="N125" s="75">
        <f t="shared" si="36"/>
        <v>0</v>
      </c>
      <c r="O125" s="67">
        <f t="shared" si="27"/>
        <v>99</v>
      </c>
      <c r="P125" s="43">
        <f t="shared" si="29"/>
        <v>0</v>
      </c>
      <c r="S125" s="89">
        <v>16941</v>
      </c>
      <c r="T125" s="89">
        <v>16420</v>
      </c>
      <c r="U125" s="89">
        <v>16597</v>
      </c>
      <c r="V125" s="89">
        <v>11960</v>
      </c>
      <c r="W125" s="89">
        <v>16890</v>
      </c>
      <c r="X125" s="89">
        <v>13792</v>
      </c>
      <c r="Y125" s="89">
        <v>11701</v>
      </c>
      <c r="Z125" s="89">
        <v>11701</v>
      </c>
      <c r="AA125" s="89">
        <v>13859</v>
      </c>
      <c r="AB125" s="89">
        <v>15749</v>
      </c>
      <c r="AC125" s="89">
        <v>12892</v>
      </c>
      <c r="AD125" s="89">
        <v>14120</v>
      </c>
      <c r="AE125" s="89">
        <v>15653</v>
      </c>
      <c r="AF125" s="89">
        <v>13753</v>
      </c>
      <c r="AG125" s="89">
        <v>13272.5</v>
      </c>
      <c r="AH125" s="89">
        <v>15981.44</v>
      </c>
      <c r="AI125" s="89">
        <v>17229.2</v>
      </c>
      <c r="AJ125" s="89">
        <v>14778.18</v>
      </c>
      <c r="AK125" s="89">
        <v>13837.63</v>
      </c>
      <c r="AL125" s="89">
        <v>15837.63</v>
      </c>
      <c r="AM125" s="89">
        <v>14228.29</v>
      </c>
      <c r="AN125" s="89">
        <v>0</v>
      </c>
      <c r="AO125" s="89">
        <v>0</v>
      </c>
      <c r="AP125" s="89">
        <v>0</v>
      </c>
      <c r="AQ125" s="89">
        <v>0</v>
      </c>
      <c r="AR125" s="89">
        <v>0</v>
      </c>
      <c r="AS125" s="89">
        <v>0</v>
      </c>
      <c r="AT125" s="89">
        <v>0</v>
      </c>
      <c r="AU125" s="89">
        <v>0</v>
      </c>
      <c r="AV125" s="89">
        <v>0</v>
      </c>
      <c r="AW125" s="89">
        <v>0</v>
      </c>
      <c r="AX125" s="89">
        <v>0</v>
      </c>
      <c r="AY125" s="89">
        <v>0</v>
      </c>
      <c r="AZ125" s="89">
        <v>0</v>
      </c>
      <c r="BA125" s="89">
        <v>0</v>
      </c>
      <c r="BB125" s="89">
        <v>0</v>
      </c>
      <c r="BC125" s="89">
        <v>0</v>
      </c>
      <c r="BD125" s="89">
        <v>0</v>
      </c>
      <c r="BE125" s="89">
        <v>0</v>
      </c>
      <c r="BF125" s="89">
        <v>0</v>
      </c>
      <c r="BG125" s="89">
        <v>0</v>
      </c>
      <c r="BH125" s="89">
        <v>0</v>
      </c>
      <c r="BI125" s="89">
        <v>0</v>
      </c>
      <c r="BJ125" s="89">
        <v>0</v>
      </c>
      <c r="BK125" s="89">
        <v>0</v>
      </c>
      <c r="BL125" s="89">
        <v>0</v>
      </c>
      <c r="BM125" s="89">
        <v>0</v>
      </c>
      <c r="BN125" s="89">
        <v>0</v>
      </c>
    </row>
    <row r="126" spans="1:66">
      <c r="A126" s="48" t="s">
        <v>159</v>
      </c>
      <c r="B126" s="48" t="s">
        <v>175</v>
      </c>
      <c r="C126" s="46" t="s">
        <v>728</v>
      </c>
      <c r="D126" s="49" t="s">
        <v>85</v>
      </c>
      <c r="E126" s="49"/>
      <c r="F126" s="75">
        <f t="shared" si="35"/>
        <v>508127</v>
      </c>
      <c r="G126" s="75">
        <f t="shared" si="35"/>
        <v>637816.47000000009</v>
      </c>
      <c r="H126" s="75">
        <f t="shared" si="35"/>
        <v>711806.54</v>
      </c>
      <c r="I126" s="75">
        <f t="shared" si="35"/>
        <v>229195.41</v>
      </c>
      <c r="J126" s="67">
        <f t="shared" si="34"/>
        <v>0.11600526715780786</v>
      </c>
      <c r="K126" s="126">
        <f t="shared" si="33"/>
        <v>13</v>
      </c>
      <c r="M126" s="75">
        <f t="shared" si="36"/>
        <v>128665.61</v>
      </c>
      <c r="N126" s="75">
        <f t="shared" si="36"/>
        <v>229195.41</v>
      </c>
      <c r="O126" s="67">
        <f t="shared" si="27"/>
        <v>0.78132610570921013</v>
      </c>
      <c r="P126" s="43">
        <f t="shared" si="29"/>
        <v>13</v>
      </c>
      <c r="S126" s="89">
        <v>0</v>
      </c>
      <c r="T126" s="89">
        <v>0</v>
      </c>
      <c r="U126" s="89">
        <v>123450</v>
      </c>
      <c r="V126" s="89">
        <v>0</v>
      </c>
      <c r="W126" s="89">
        <v>0</v>
      </c>
      <c r="X126" s="89">
        <v>122486</v>
      </c>
      <c r="Y126" s="89">
        <v>0</v>
      </c>
      <c r="Z126" s="89">
        <v>0</v>
      </c>
      <c r="AA126" s="89">
        <v>126296</v>
      </c>
      <c r="AB126" s="89">
        <v>0</v>
      </c>
      <c r="AC126" s="89">
        <v>0</v>
      </c>
      <c r="AD126" s="89">
        <v>135895</v>
      </c>
      <c r="AE126" s="89">
        <v>0</v>
      </c>
      <c r="AF126" s="89">
        <v>0</v>
      </c>
      <c r="AG126" s="89">
        <v>178049.66</v>
      </c>
      <c r="AH126" s="89">
        <v>0</v>
      </c>
      <c r="AI126" s="89">
        <v>0</v>
      </c>
      <c r="AJ126" s="89">
        <v>172890.41</v>
      </c>
      <c r="AK126" s="89">
        <v>0</v>
      </c>
      <c r="AL126" s="89">
        <v>0</v>
      </c>
      <c r="AM126" s="89">
        <v>156730.35</v>
      </c>
      <c r="AN126" s="89">
        <v>0</v>
      </c>
      <c r="AO126" s="89">
        <v>0</v>
      </c>
      <c r="AP126" s="89">
        <v>130146.05</v>
      </c>
      <c r="AQ126" s="89">
        <v>0</v>
      </c>
      <c r="AR126" s="89">
        <v>0</v>
      </c>
      <c r="AS126" s="89">
        <v>128665.61</v>
      </c>
      <c r="AT126" s="89">
        <v>0</v>
      </c>
      <c r="AU126" s="89">
        <v>0</v>
      </c>
      <c r="AV126" s="89">
        <v>176367.1</v>
      </c>
      <c r="AW126" s="89">
        <v>0</v>
      </c>
      <c r="AX126" s="89">
        <v>0</v>
      </c>
      <c r="AY126" s="89">
        <v>221597.95</v>
      </c>
      <c r="AZ126" s="89">
        <v>0</v>
      </c>
      <c r="BA126" s="89">
        <v>0</v>
      </c>
      <c r="BB126" s="89">
        <v>185175.88</v>
      </c>
      <c r="BC126" s="89">
        <v>0</v>
      </c>
      <c r="BD126" s="89">
        <v>0</v>
      </c>
      <c r="BE126" s="89">
        <v>229195.41</v>
      </c>
      <c r="BF126" s="89">
        <v>0</v>
      </c>
      <c r="BG126" s="89">
        <v>0</v>
      </c>
      <c r="BH126" s="89">
        <v>0</v>
      </c>
      <c r="BI126" s="89">
        <v>0</v>
      </c>
      <c r="BJ126" s="89">
        <v>0</v>
      </c>
      <c r="BK126" s="89">
        <v>0</v>
      </c>
      <c r="BL126" s="89">
        <v>0</v>
      </c>
      <c r="BM126" s="89">
        <v>0</v>
      </c>
      <c r="BN126" s="89">
        <v>0</v>
      </c>
    </row>
    <row r="127" spans="1:66">
      <c r="A127" s="48" t="s">
        <v>159</v>
      </c>
      <c r="B127" s="48" t="s">
        <v>175</v>
      </c>
      <c r="C127" s="46" t="s">
        <v>728</v>
      </c>
      <c r="D127" s="49" t="s">
        <v>86</v>
      </c>
      <c r="E127" s="49"/>
      <c r="F127" s="75">
        <f t="shared" si="35"/>
        <v>494900</v>
      </c>
      <c r="G127" s="75">
        <f t="shared" si="35"/>
        <v>519591.63</v>
      </c>
      <c r="H127" s="75">
        <f t="shared" si="35"/>
        <v>626741.11</v>
      </c>
      <c r="I127" s="75">
        <f t="shared" si="35"/>
        <v>292620.94</v>
      </c>
      <c r="J127" s="67">
        <f t="shared" si="34"/>
        <v>0.20621864135879167</v>
      </c>
      <c r="K127" s="126">
        <f t="shared" si="33"/>
        <v>17</v>
      </c>
      <c r="M127" s="75">
        <f t="shared" si="36"/>
        <v>115543.65999999999</v>
      </c>
      <c r="N127" s="75">
        <f t="shared" si="36"/>
        <v>221919.93</v>
      </c>
      <c r="O127" s="67">
        <f t="shared" si="27"/>
        <v>0.92065864972599976</v>
      </c>
      <c r="P127" s="43">
        <f t="shared" si="29"/>
        <v>15</v>
      </c>
      <c r="S127" s="89">
        <v>40327</v>
      </c>
      <c r="T127" s="89">
        <v>37480</v>
      </c>
      <c r="U127" s="89">
        <v>42322</v>
      </c>
      <c r="V127" s="89">
        <v>35610</v>
      </c>
      <c r="W127" s="89">
        <v>37833</v>
      </c>
      <c r="X127" s="89">
        <v>39153</v>
      </c>
      <c r="Y127" s="89">
        <v>39842</v>
      </c>
      <c r="Z127" s="89">
        <v>41891</v>
      </c>
      <c r="AA127" s="89">
        <v>38857</v>
      </c>
      <c r="AB127" s="89">
        <v>38605</v>
      </c>
      <c r="AC127" s="89">
        <v>36281</v>
      </c>
      <c r="AD127" s="89">
        <v>66699</v>
      </c>
      <c r="AE127" s="89">
        <v>37845</v>
      </c>
      <c r="AF127" s="89">
        <v>35289</v>
      </c>
      <c r="AG127" s="89">
        <v>45210</v>
      </c>
      <c r="AH127" s="89">
        <v>40099</v>
      </c>
      <c r="AI127" s="89">
        <v>37819.49</v>
      </c>
      <c r="AJ127" s="89">
        <v>46230.400000000001</v>
      </c>
      <c r="AK127" s="89">
        <v>42475.360000000001</v>
      </c>
      <c r="AL127" s="89">
        <v>43200.3</v>
      </c>
      <c r="AM127" s="89">
        <v>41828.839999999997</v>
      </c>
      <c r="AN127" s="89">
        <v>40678.29</v>
      </c>
      <c r="AO127" s="89">
        <v>40588.97</v>
      </c>
      <c r="AP127" s="89">
        <v>68326.98</v>
      </c>
      <c r="AQ127" s="89">
        <v>45577.25</v>
      </c>
      <c r="AR127" s="89">
        <v>43459.77</v>
      </c>
      <c r="AS127" s="89">
        <v>26506.639999999999</v>
      </c>
      <c r="AT127" s="89">
        <v>2977.45</v>
      </c>
      <c r="AU127" s="89">
        <v>37603.94</v>
      </c>
      <c r="AV127" s="89">
        <v>55878.33</v>
      </c>
      <c r="AW127" s="89">
        <v>70622.490000000005</v>
      </c>
      <c r="AX127" s="89">
        <v>64105.45</v>
      </c>
      <c r="AY127" s="89">
        <v>66948.91</v>
      </c>
      <c r="AZ127" s="89">
        <v>63180.35</v>
      </c>
      <c r="BA127" s="89">
        <v>50630.63</v>
      </c>
      <c r="BB127" s="89">
        <v>99249.9</v>
      </c>
      <c r="BC127" s="89">
        <v>69400.289999999994</v>
      </c>
      <c r="BD127" s="89">
        <v>64534.16</v>
      </c>
      <c r="BE127" s="89">
        <v>87985.48</v>
      </c>
      <c r="BF127" s="89">
        <v>70701.009999999995</v>
      </c>
      <c r="BG127" s="89">
        <v>0</v>
      </c>
      <c r="BH127" s="89">
        <v>0</v>
      </c>
      <c r="BI127" s="89">
        <v>0</v>
      </c>
      <c r="BJ127" s="89">
        <v>0</v>
      </c>
      <c r="BK127" s="89">
        <v>0</v>
      </c>
      <c r="BL127" s="89">
        <v>0</v>
      </c>
      <c r="BM127" s="89">
        <v>0</v>
      </c>
      <c r="BN127" s="89">
        <v>0</v>
      </c>
    </row>
    <row r="128" spans="1:66">
      <c r="A128" s="48" t="s">
        <v>159</v>
      </c>
      <c r="B128" s="48" t="s">
        <v>175</v>
      </c>
      <c r="C128" s="46" t="s">
        <v>216</v>
      </c>
      <c r="D128" s="169" t="s">
        <v>558</v>
      </c>
      <c r="E128" s="49"/>
      <c r="F128" s="75">
        <f t="shared" ref="F128:I144" si="37">+SUMIF($S$4:$BN$4,F$5,$S128:$BN128)</f>
        <v>908485</v>
      </c>
      <c r="G128" s="75">
        <f t="shared" si="37"/>
        <v>698988</v>
      </c>
      <c r="H128" s="75">
        <f t="shared" si="37"/>
        <v>398179</v>
      </c>
      <c r="I128" s="75">
        <f t="shared" si="37"/>
        <v>124527</v>
      </c>
      <c r="J128" s="67">
        <f t="shared" si="34"/>
        <v>-0.43034930499522167</v>
      </c>
      <c r="K128" s="126">
        <f t="shared" si="33"/>
        <v>1</v>
      </c>
      <c r="M128" s="75">
        <f t="shared" si="36"/>
        <v>205397</v>
      </c>
      <c r="N128" s="75">
        <f t="shared" si="36"/>
        <v>93811</v>
      </c>
      <c r="O128" s="67">
        <f t="shared" si="27"/>
        <v>-0.54326986275359423</v>
      </c>
      <c r="P128" s="43">
        <f t="shared" si="29"/>
        <v>1</v>
      </c>
      <c r="S128" s="89">
        <v>82025</v>
      </c>
      <c r="T128" s="89">
        <v>85980</v>
      </c>
      <c r="U128" s="89">
        <v>79095</v>
      </c>
      <c r="V128" s="89">
        <v>67625</v>
      </c>
      <c r="W128" s="89">
        <v>65580</v>
      </c>
      <c r="X128" s="89">
        <v>71070</v>
      </c>
      <c r="Y128" s="89">
        <v>89731</v>
      </c>
      <c r="Z128" s="89">
        <v>72299</v>
      </c>
      <c r="AA128" s="89">
        <v>74745</v>
      </c>
      <c r="AB128" s="89">
        <v>79745</v>
      </c>
      <c r="AC128" s="89">
        <v>56575</v>
      </c>
      <c r="AD128" s="89">
        <v>84015</v>
      </c>
      <c r="AE128" s="89">
        <v>60440</v>
      </c>
      <c r="AF128" s="89">
        <v>62885</v>
      </c>
      <c r="AG128" s="89">
        <v>54772</v>
      </c>
      <c r="AH128" s="89">
        <v>48970</v>
      </c>
      <c r="AI128" s="89">
        <v>51140</v>
      </c>
      <c r="AJ128" s="89">
        <v>52310</v>
      </c>
      <c r="AK128" s="89">
        <v>60495</v>
      </c>
      <c r="AL128" s="89">
        <v>69880</v>
      </c>
      <c r="AM128" s="89">
        <v>56700</v>
      </c>
      <c r="AN128" s="89">
        <v>68240</v>
      </c>
      <c r="AO128" s="89">
        <v>58525</v>
      </c>
      <c r="AP128" s="89">
        <v>54631</v>
      </c>
      <c r="AQ128" s="89">
        <v>63110</v>
      </c>
      <c r="AR128" s="89">
        <v>67952</v>
      </c>
      <c r="AS128" s="89">
        <v>74335</v>
      </c>
      <c r="AT128" s="89">
        <v>46550</v>
      </c>
      <c r="AU128" s="89">
        <v>48420</v>
      </c>
      <c r="AV128" s="89">
        <v>51220</v>
      </c>
      <c r="AW128" s="89">
        <v>46592</v>
      </c>
      <c r="AX128" s="89">
        <v>0</v>
      </c>
      <c r="AY128" s="89">
        <v>0</v>
      </c>
      <c r="AZ128" s="89">
        <v>0</v>
      </c>
      <c r="BA128" s="89">
        <v>0</v>
      </c>
      <c r="BB128" s="89">
        <v>0</v>
      </c>
      <c r="BC128" s="89">
        <v>31363</v>
      </c>
      <c r="BD128" s="89">
        <v>30346</v>
      </c>
      <c r="BE128" s="89">
        <v>32102</v>
      </c>
      <c r="BF128" s="89">
        <v>30716</v>
      </c>
      <c r="BG128" s="89">
        <v>0</v>
      </c>
      <c r="BH128" s="89">
        <v>0</v>
      </c>
      <c r="BI128" s="89">
        <v>0</v>
      </c>
      <c r="BJ128" s="89">
        <v>0</v>
      </c>
      <c r="BK128" s="89">
        <v>0</v>
      </c>
      <c r="BL128" s="89">
        <v>0</v>
      </c>
      <c r="BM128" s="89">
        <v>0</v>
      </c>
      <c r="BN128" s="89">
        <v>0</v>
      </c>
    </row>
    <row r="129" spans="1:66">
      <c r="A129" s="48" t="s">
        <v>159</v>
      </c>
      <c r="B129" s="48" t="s">
        <v>175</v>
      </c>
      <c r="C129" s="46" t="s">
        <v>728</v>
      </c>
      <c r="D129" s="169" t="s">
        <v>858</v>
      </c>
      <c r="E129" s="49"/>
      <c r="F129" s="75">
        <f t="shared" si="37"/>
        <v>822929.91</v>
      </c>
      <c r="G129" s="75">
        <f t="shared" si="37"/>
        <v>863472.08000000007</v>
      </c>
      <c r="H129" s="75">
        <f t="shared" si="37"/>
        <v>741002.07</v>
      </c>
      <c r="I129" s="75">
        <f t="shared" si="37"/>
        <v>160687.22</v>
      </c>
      <c r="J129" s="67">
        <f t="shared" si="34"/>
        <v>-0.14183436017989154</v>
      </c>
      <c r="K129" s="126">
        <f t="shared" si="33"/>
        <v>6</v>
      </c>
      <c r="M129" s="75">
        <f t="shared" si="36"/>
        <v>232820.28</v>
      </c>
      <c r="N129" s="75">
        <f t="shared" si="36"/>
        <v>160687.22</v>
      </c>
      <c r="O129" s="67">
        <f t="shared" si="27"/>
        <v>-0.30982292436036929</v>
      </c>
      <c r="P129" s="43">
        <f t="shared" si="29"/>
        <v>2</v>
      </c>
      <c r="S129" s="89">
        <v>0</v>
      </c>
      <c r="T129" s="89">
        <v>0</v>
      </c>
      <c r="U129" s="89">
        <v>200422.02</v>
      </c>
      <c r="V129" s="89">
        <v>0</v>
      </c>
      <c r="W129" s="89">
        <v>0</v>
      </c>
      <c r="X129" s="89">
        <v>189642.64</v>
      </c>
      <c r="Y129" s="89">
        <v>0</v>
      </c>
      <c r="Z129" s="89">
        <v>0</v>
      </c>
      <c r="AA129" s="89">
        <v>202375.61</v>
      </c>
      <c r="AB129" s="89">
        <v>0</v>
      </c>
      <c r="AC129" s="89">
        <v>0</v>
      </c>
      <c r="AD129" s="89">
        <v>230489.64</v>
      </c>
      <c r="AE129" s="89">
        <v>0</v>
      </c>
      <c r="AF129" s="89">
        <v>0</v>
      </c>
      <c r="AG129" s="89">
        <v>188486.9</v>
      </c>
      <c r="AH129" s="89">
        <v>0</v>
      </c>
      <c r="AI129" s="89">
        <v>0</v>
      </c>
      <c r="AJ129" s="89">
        <v>162000.59</v>
      </c>
      <c r="AK129" s="89">
        <v>0</v>
      </c>
      <c r="AL129" s="89">
        <v>0</v>
      </c>
      <c r="AM129" s="89">
        <v>253869.67</v>
      </c>
      <c r="AN129" s="89">
        <v>0</v>
      </c>
      <c r="AO129" s="89">
        <v>0</v>
      </c>
      <c r="AP129" s="89">
        <v>259114.92</v>
      </c>
      <c r="AQ129" s="89">
        <v>0</v>
      </c>
      <c r="AR129" s="89">
        <v>0</v>
      </c>
      <c r="AS129" s="89">
        <v>232820.28</v>
      </c>
      <c r="AT129" s="89">
        <v>0</v>
      </c>
      <c r="AU129" s="89">
        <v>0</v>
      </c>
      <c r="AV129" s="89">
        <v>158143.70000000001</v>
      </c>
      <c r="AW129" s="89">
        <v>0</v>
      </c>
      <c r="AX129" s="89">
        <v>0</v>
      </c>
      <c r="AY129" s="89">
        <v>169286.09</v>
      </c>
      <c r="AZ129" s="89">
        <v>0</v>
      </c>
      <c r="BA129" s="89">
        <v>0</v>
      </c>
      <c r="BB129" s="89">
        <v>180752</v>
      </c>
      <c r="BC129" s="89">
        <v>0</v>
      </c>
      <c r="BD129" s="89">
        <v>0</v>
      </c>
      <c r="BE129" s="89">
        <v>160687.22</v>
      </c>
      <c r="BF129" s="89">
        <v>0</v>
      </c>
      <c r="BG129" s="89">
        <v>0</v>
      </c>
      <c r="BH129" s="89">
        <v>0</v>
      </c>
      <c r="BI129" s="89">
        <v>0</v>
      </c>
      <c r="BJ129" s="89">
        <v>0</v>
      </c>
      <c r="BK129" s="89">
        <v>0</v>
      </c>
      <c r="BL129" s="89">
        <v>0</v>
      </c>
      <c r="BM129" s="89">
        <v>0</v>
      </c>
      <c r="BN129" s="89">
        <v>0</v>
      </c>
    </row>
    <row r="130" spans="1:66">
      <c r="A130" s="48" t="s">
        <v>159</v>
      </c>
      <c r="B130" s="48" t="s">
        <v>175</v>
      </c>
      <c r="C130" s="46" t="s">
        <v>728</v>
      </c>
      <c r="D130" s="49" t="s">
        <v>89</v>
      </c>
      <c r="E130" s="49" t="s">
        <v>782</v>
      </c>
      <c r="F130" s="75">
        <f t="shared" si="37"/>
        <v>65363</v>
      </c>
      <c r="G130" s="75">
        <f t="shared" si="37"/>
        <v>0</v>
      </c>
      <c r="H130" s="75">
        <f t="shared" si="37"/>
        <v>0</v>
      </c>
      <c r="I130" s="75">
        <f t="shared" si="37"/>
        <v>0</v>
      </c>
      <c r="J130" s="67">
        <f t="shared" si="34"/>
        <v>99</v>
      </c>
      <c r="K130" s="126">
        <f t="shared" si="33"/>
        <v>0</v>
      </c>
      <c r="M130" s="75">
        <f t="shared" si="36"/>
        <v>0</v>
      </c>
      <c r="N130" s="75">
        <f t="shared" si="36"/>
        <v>0</v>
      </c>
      <c r="O130" s="67">
        <f t="shared" si="27"/>
        <v>99</v>
      </c>
      <c r="P130" s="43">
        <f t="shared" si="29"/>
        <v>0</v>
      </c>
      <c r="S130" s="89">
        <v>6160</v>
      </c>
      <c r="T130" s="89">
        <v>7269</v>
      </c>
      <c r="U130" s="89">
        <v>8525</v>
      </c>
      <c r="V130" s="89">
        <v>8873</v>
      </c>
      <c r="W130" s="89">
        <v>7588</v>
      </c>
      <c r="X130" s="89">
        <v>4482</v>
      </c>
      <c r="Y130" s="89">
        <v>8147</v>
      </c>
      <c r="Z130" s="89">
        <v>6670</v>
      </c>
      <c r="AA130" s="89">
        <v>4102</v>
      </c>
      <c r="AB130" s="89">
        <v>307</v>
      </c>
      <c r="AC130" s="89">
        <v>323</v>
      </c>
      <c r="AD130" s="89">
        <v>2917</v>
      </c>
      <c r="AE130" s="89">
        <v>0</v>
      </c>
      <c r="AF130" s="89">
        <v>0</v>
      </c>
      <c r="AG130" s="89">
        <v>0</v>
      </c>
      <c r="AH130" s="89">
        <v>0</v>
      </c>
      <c r="AI130" s="89">
        <v>0</v>
      </c>
      <c r="AJ130" s="89">
        <v>0</v>
      </c>
      <c r="AK130" s="89">
        <v>0</v>
      </c>
      <c r="AL130" s="89">
        <v>0</v>
      </c>
      <c r="AM130" s="89">
        <v>0</v>
      </c>
      <c r="AN130" s="89">
        <v>0</v>
      </c>
      <c r="AO130" s="89">
        <v>0</v>
      </c>
      <c r="AP130" s="89">
        <v>0</v>
      </c>
      <c r="AQ130" s="89">
        <v>0</v>
      </c>
      <c r="AR130" s="89">
        <v>0</v>
      </c>
      <c r="AS130" s="89">
        <v>0</v>
      </c>
      <c r="AT130" s="89">
        <v>0</v>
      </c>
      <c r="AU130" s="89">
        <v>0</v>
      </c>
      <c r="AV130" s="89">
        <v>0</v>
      </c>
      <c r="AW130" s="89">
        <v>0</v>
      </c>
      <c r="AX130" s="89">
        <v>0</v>
      </c>
      <c r="AY130" s="89">
        <v>0</v>
      </c>
      <c r="AZ130" s="89">
        <v>0</v>
      </c>
      <c r="BA130" s="89">
        <v>0</v>
      </c>
      <c r="BB130" s="89">
        <v>0</v>
      </c>
      <c r="BC130" s="89">
        <v>0</v>
      </c>
      <c r="BD130" s="89">
        <v>0</v>
      </c>
      <c r="BE130" s="89">
        <v>0</v>
      </c>
      <c r="BF130" s="89">
        <v>0</v>
      </c>
      <c r="BG130" s="89">
        <v>0</v>
      </c>
      <c r="BH130" s="89">
        <v>0</v>
      </c>
      <c r="BI130" s="89">
        <v>0</v>
      </c>
      <c r="BJ130" s="89">
        <v>0</v>
      </c>
      <c r="BK130" s="89">
        <v>0</v>
      </c>
      <c r="BL130" s="89">
        <v>0</v>
      </c>
      <c r="BM130" s="89">
        <v>0</v>
      </c>
      <c r="BN130" s="89">
        <v>0</v>
      </c>
    </row>
    <row r="131" spans="1:66">
      <c r="A131" s="48" t="s">
        <v>159</v>
      </c>
      <c r="B131" s="48" t="s">
        <v>175</v>
      </c>
      <c r="C131" s="46" t="s">
        <v>193</v>
      </c>
      <c r="D131" s="49" t="s">
        <v>90</v>
      </c>
      <c r="E131" s="49"/>
      <c r="F131" s="75">
        <f t="shared" si="37"/>
        <v>84215</v>
      </c>
      <c r="G131" s="75">
        <f t="shared" si="37"/>
        <v>85170.989999999991</v>
      </c>
      <c r="H131" s="75">
        <f t="shared" si="37"/>
        <v>91626.39</v>
      </c>
      <c r="I131" s="75">
        <f t="shared" si="37"/>
        <v>26819.99</v>
      </c>
      <c r="J131" s="67">
        <f t="shared" si="34"/>
        <v>7.5793412757090284E-2</v>
      </c>
      <c r="K131" s="126">
        <f t="shared" si="33"/>
        <v>12</v>
      </c>
      <c r="M131" s="75">
        <f t="shared" si="36"/>
        <v>16266.34</v>
      </c>
      <c r="N131" s="75">
        <f t="shared" si="36"/>
        <v>26819.99</v>
      </c>
      <c r="O131" s="67">
        <f t="shared" si="27"/>
        <v>0.64880298825673144</v>
      </c>
      <c r="P131" s="43">
        <f t="shared" si="29"/>
        <v>11</v>
      </c>
      <c r="S131" s="89">
        <v>0</v>
      </c>
      <c r="T131" s="89">
        <v>0</v>
      </c>
      <c r="U131" s="89">
        <v>22902</v>
      </c>
      <c r="V131" s="89">
        <v>0</v>
      </c>
      <c r="W131" s="89">
        <v>0</v>
      </c>
      <c r="X131" s="89">
        <v>25132</v>
      </c>
      <c r="Y131" s="89">
        <v>0</v>
      </c>
      <c r="Z131" s="89">
        <v>0</v>
      </c>
      <c r="AA131" s="89">
        <v>20643</v>
      </c>
      <c r="AB131" s="89">
        <v>0</v>
      </c>
      <c r="AC131" s="89">
        <v>0</v>
      </c>
      <c r="AD131" s="89">
        <v>15538</v>
      </c>
      <c r="AE131" s="89">
        <v>0</v>
      </c>
      <c r="AF131" s="89">
        <v>0</v>
      </c>
      <c r="AG131" s="89">
        <v>20572.080000000002</v>
      </c>
      <c r="AH131" s="89">
        <v>0</v>
      </c>
      <c r="AI131" s="89">
        <v>0</v>
      </c>
      <c r="AJ131" s="89">
        <v>27373.42</v>
      </c>
      <c r="AK131" s="89">
        <v>0</v>
      </c>
      <c r="AL131" s="89">
        <v>0</v>
      </c>
      <c r="AM131" s="89">
        <v>22204.09</v>
      </c>
      <c r="AN131" s="89">
        <v>0</v>
      </c>
      <c r="AO131" s="89">
        <v>0</v>
      </c>
      <c r="AP131" s="89">
        <v>15021.4</v>
      </c>
      <c r="AQ131" s="89">
        <v>0</v>
      </c>
      <c r="AR131" s="89">
        <v>0</v>
      </c>
      <c r="AS131" s="89">
        <v>16266.34</v>
      </c>
      <c r="AT131" s="89">
        <v>0</v>
      </c>
      <c r="AU131" s="89">
        <v>0</v>
      </c>
      <c r="AV131" s="89">
        <v>21547.17</v>
      </c>
      <c r="AW131" s="89">
        <v>0</v>
      </c>
      <c r="AX131" s="89">
        <v>0</v>
      </c>
      <c r="AY131" s="89">
        <v>32899.83</v>
      </c>
      <c r="AZ131" s="89">
        <v>0</v>
      </c>
      <c r="BA131" s="89">
        <v>0</v>
      </c>
      <c r="BB131" s="89">
        <v>20913.05</v>
      </c>
      <c r="BC131" s="89">
        <v>0</v>
      </c>
      <c r="BD131" s="89">
        <v>0</v>
      </c>
      <c r="BE131" s="89">
        <v>26819.99</v>
      </c>
      <c r="BF131" s="89">
        <v>0</v>
      </c>
      <c r="BG131" s="89">
        <v>0</v>
      </c>
      <c r="BH131" s="89">
        <v>0</v>
      </c>
      <c r="BI131" s="89">
        <v>0</v>
      </c>
      <c r="BJ131" s="89">
        <v>0</v>
      </c>
      <c r="BK131" s="89">
        <v>0</v>
      </c>
      <c r="BL131" s="89">
        <v>0</v>
      </c>
      <c r="BM131" s="89">
        <v>0</v>
      </c>
      <c r="BN131" s="89">
        <v>0</v>
      </c>
    </row>
    <row r="132" spans="1:66">
      <c r="A132" s="48" t="s">
        <v>159</v>
      </c>
      <c r="B132" s="48" t="s">
        <v>175</v>
      </c>
      <c r="C132" s="46" t="s">
        <v>193</v>
      </c>
      <c r="D132" s="169" t="s">
        <v>859</v>
      </c>
      <c r="E132" s="49"/>
      <c r="F132" s="75">
        <f t="shared" si="37"/>
        <v>289604</v>
      </c>
      <c r="G132" s="75">
        <f t="shared" si="37"/>
        <v>278027.08</v>
      </c>
      <c r="H132" s="75">
        <f t="shared" si="37"/>
        <v>330827.71000000002</v>
      </c>
      <c r="I132" s="75">
        <f t="shared" si="37"/>
        <v>0</v>
      </c>
      <c r="J132" s="67">
        <f t="shared" si="34"/>
        <v>0.18991182441652807</v>
      </c>
      <c r="K132" s="126">
        <f t="shared" si="33"/>
        <v>16</v>
      </c>
      <c r="M132" s="75">
        <f t="shared" si="36"/>
        <v>59651.54</v>
      </c>
      <c r="N132" s="75">
        <f t="shared" si="36"/>
        <v>0</v>
      </c>
      <c r="O132" s="67">
        <f t="shared" si="27"/>
        <v>99</v>
      </c>
      <c r="P132" s="43">
        <f t="shared" si="29"/>
        <v>0</v>
      </c>
      <c r="S132" s="89">
        <v>0</v>
      </c>
      <c r="T132" s="89">
        <v>0</v>
      </c>
      <c r="U132" s="89">
        <v>71709</v>
      </c>
      <c r="V132" s="89">
        <v>0</v>
      </c>
      <c r="W132" s="89">
        <v>0</v>
      </c>
      <c r="X132" s="89">
        <v>74904</v>
      </c>
      <c r="Y132" s="89">
        <v>0</v>
      </c>
      <c r="Z132" s="89">
        <v>0</v>
      </c>
      <c r="AA132" s="89">
        <v>73336</v>
      </c>
      <c r="AB132" s="89">
        <v>0</v>
      </c>
      <c r="AC132" s="89">
        <v>0</v>
      </c>
      <c r="AD132" s="89">
        <v>69655</v>
      </c>
      <c r="AE132" s="89">
        <v>0</v>
      </c>
      <c r="AF132" s="89">
        <v>0</v>
      </c>
      <c r="AG132" s="89">
        <v>73545</v>
      </c>
      <c r="AH132" s="89">
        <v>0</v>
      </c>
      <c r="AI132" s="89">
        <v>0</v>
      </c>
      <c r="AJ132" s="89">
        <v>74102.41</v>
      </c>
      <c r="AK132" s="89">
        <v>0</v>
      </c>
      <c r="AL132" s="89">
        <v>0</v>
      </c>
      <c r="AM132" s="89">
        <v>65268.71</v>
      </c>
      <c r="AN132" s="89">
        <v>0</v>
      </c>
      <c r="AO132" s="89">
        <v>0</v>
      </c>
      <c r="AP132" s="89">
        <v>65110.96</v>
      </c>
      <c r="AQ132" s="89">
        <v>0</v>
      </c>
      <c r="AR132" s="89">
        <v>0</v>
      </c>
      <c r="AS132" s="89">
        <v>59651.54</v>
      </c>
      <c r="AT132" s="89">
        <v>0</v>
      </c>
      <c r="AU132" s="89">
        <v>0</v>
      </c>
      <c r="AV132" s="89">
        <v>70274.720000000001</v>
      </c>
      <c r="AW132" s="89">
        <v>0</v>
      </c>
      <c r="AX132" s="89">
        <v>0</v>
      </c>
      <c r="AY132" s="89">
        <v>70230.710000000006</v>
      </c>
      <c r="AZ132" s="89">
        <v>0</v>
      </c>
      <c r="BA132" s="89">
        <v>0</v>
      </c>
      <c r="BB132" s="89">
        <v>130670.74</v>
      </c>
      <c r="BC132" s="89">
        <v>0</v>
      </c>
      <c r="BD132" s="89">
        <v>0</v>
      </c>
      <c r="BE132" s="89">
        <v>0</v>
      </c>
      <c r="BF132" s="89">
        <v>0</v>
      </c>
      <c r="BG132" s="89">
        <v>0</v>
      </c>
      <c r="BH132" s="89">
        <v>0</v>
      </c>
      <c r="BI132" s="89">
        <v>0</v>
      </c>
      <c r="BJ132" s="89">
        <v>0</v>
      </c>
      <c r="BK132" s="89">
        <v>0</v>
      </c>
      <c r="BL132" s="89">
        <v>0</v>
      </c>
      <c r="BM132" s="89">
        <v>0</v>
      </c>
      <c r="BN132" s="89">
        <v>0</v>
      </c>
    </row>
    <row r="133" spans="1:66">
      <c r="A133" s="48" t="s">
        <v>159</v>
      </c>
      <c r="B133" s="48" t="s">
        <v>175</v>
      </c>
      <c r="C133" s="46" t="s">
        <v>728</v>
      </c>
      <c r="D133" s="49" t="s">
        <v>92</v>
      </c>
      <c r="E133" s="49"/>
      <c r="F133" s="75">
        <f t="shared" si="37"/>
        <v>357958.17000000004</v>
      </c>
      <c r="G133" s="75">
        <f t="shared" si="37"/>
        <v>914699.35</v>
      </c>
      <c r="H133" s="75">
        <f t="shared" si="37"/>
        <v>775321.94000000006</v>
      </c>
      <c r="I133" s="75">
        <f t="shared" si="37"/>
        <v>0</v>
      </c>
      <c r="J133" s="67">
        <f t="shared" si="34"/>
        <v>-0.15237510554697553</v>
      </c>
      <c r="K133" s="126">
        <f t="shared" si="33"/>
        <v>5</v>
      </c>
      <c r="M133" s="75">
        <f t="shared" ref="M133:N144" si="38">+SUMIFS($S133:$BN133,$S$5:$BN$5,"&gt;="&amp;M$4,$S$5:$BN$5,"&lt;="&amp;M$5)</f>
        <v>201876.83</v>
      </c>
      <c r="N133" s="75">
        <f t="shared" si="38"/>
        <v>0</v>
      </c>
      <c r="O133" s="67">
        <f t="shared" si="27"/>
        <v>99</v>
      </c>
      <c r="P133" s="43">
        <f t="shared" si="29"/>
        <v>0</v>
      </c>
      <c r="S133" s="89">
        <v>0</v>
      </c>
      <c r="T133" s="89">
        <v>0</v>
      </c>
      <c r="U133" s="89">
        <v>0</v>
      </c>
      <c r="V133" s="89">
        <v>0</v>
      </c>
      <c r="W133" s="89">
        <v>0</v>
      </c>
      <c r="X133" s="89">
        <v>0</v>
      </c>
      <c r="Y133" s="89">
        <v>0</v>
      </c>
      <c r="Z133" s="89">
        <v>0</v>
      </c>
      <c r="AA133" s="89">
        <v>144094.72</v>
      </c>
      <c r="AB133" s="89">
        <v>0</v>
      </c>
      <c r="AC133" s="89">
        <v>0</v>
      </c>
      <c r="AD133" s="89">
        <v>213863.45</v>
      </c>
      <c r="AE133" s="89">
        <v>0</v>
      </c>
      <c r="AF133" s="89">
        <v>0</v>
      </c>
      <c r="AG133" s="89">
        <v>220185.86</v>
      </c>
      <c r="AH133" s="89">
        <v>0</v>
      </c>
      <c r="AI133" s="89">
        <v>0</v>
      </c>
      <c r="AJ133" s="89">
        <v>219838.33</v>
      </c>
      <c r="AK133" s="89">
        <v>0</v>
      </c>
      <c r="AL133" s="89">
        <v>0</v>
      </c>
      <c r="AM133" s="89">
        <v>233115.49</v>
      </c>
      <c r="AN133" s="89">
        <v>0</v>
      </c>
      <c r="AO133" s="89">
        <v>0</v>
      </c>
      <c r="AP133" s="89">
        <v>241559.67</v>
      </c>
      <c r="AQ133" s="89">
        <v>0</v>
      </c>
      <c r="AR133" s="89">
        <v>0</v>
      </c>
      <c r="AS133" s="89">
        <v>201876.83</v>
      </c>
      <c r="AT133" s="89">
        <v>0</v>
      </c>
      <c r="AU133" s="89">
        <v>0</v>
      </c>
      <c r="AV133" s="89">
        <v>152086.19</v>
      </c>
      <c r="AW133" s="89">
        <v>0</v>
      </c>
      <c r="AX133" s="89">
        <v>0</v>
      </c>
      <c r="AY133" s="89">
        <v>215153.32</v>
      </c>
      <c r="AZ133" s="89">
        <v>0</v>
      </c>
      <c r="BA133" s="89">
        <v>0</v>
      </c>
      <c r="BB133" s="89">
        <v>206205.6</v>
      </c>
      <c r="BC133" s="89">
        <v>0</v>
      </c>
      <c r="BD133" s="89">
        <v>0</v>
      </c>
      <c r="BE133" s="89">
        <v>0</v>
      </c>
      <c r="BF133" s="89">
        <v>0</v>
      </c>
      <c r="BG133" s="89">
        <v>0</v>
      </c>
      <c r="BH133" s="89">
        <v>0</v>
      </c>
      <c r="BI133" s="89">
        <v>0</v>
      </c>
      <c r="BJ133" s="89">
        <v>0</v>
      </c>
      <c r="BK133" s="89">
        <v>0</v>
      </c>
      <c r="BL133" s="89">
        <v>0</v>
      </c>
      <c r="BM133" s="89">
        <v>0</v>
      </c>
      <c r="BN133" s="89">
        <v>0</v>
      </c>
    </row>
    <row r="134" spans="1:66">
      <c r="A134" s="48" t="s">
        <v>159</v>
      </c>
      <c r="B134" s="48" t="s">
        <v>175</v>
      </c>
      <c r="C134" s="46" t="s">
        <v>189</v>
      </c>
      <c r="D134" s="49" t="s">
        <v>93</v>
      </c>
      <c r="E134" s="49"/>
      <c r="F134" s="75">
        <f t="shared" si="37"/>
        <v>0</v>
      </c>
      <c r="G134" s="75">
        <f t="shared" si="37"/>
        <v>5941</v>
      </c>
      <c r="H134" s="75">
        <f t="shared" si="37"/>
        <v>39324</v>
      </c>
      <c r="I134" s="75">
        <f t="shared" si="37"/>
        <v>17790</v>
      </c>
      <c r="J134" s="67">
        <f t="shared" si="34"/>
        <v>5.6190876956741294</v>
      </c>
      <c r="K134" s="126">
        <f t="shared" si="33"/>
        <v>21</v>
      </c>
      <c r="M134" s="75">
        <f t="shared" si="38"/>
        <v>10520</v>
      </c>
      <c r="N134" s="75">
        <f t="shared" si="38"/>
        <v>17790</v>
      </c>
      <c r="O134" s="67">
        <f t="shared" si="27"/>
        <v>0.69106463878326996</v>
      </c>
      <c r="P134" s="43">
        <f t="shared" si="29"/>
        <v>12</v>
      </c>
      <c r="S134" s="89">
        <v>0</v>
      </c>
      <c r="T134" s="89">
        <v>0</v>
      </c>
      <c r="U134" s="89">
        <v>0</v>
      </c>
      <c r="V134" s="89">
        <v>0</v>
      </c>
      <c r="W134" s="89">
        <v>0</v>
      </c>
      <c r="X134" s="89">
        <v>0</v>
      </c>
      <c r="Y134" s="89">
        <v>0</v>
      </c>
      <c r="Z134" s="89">
        <v>0</v>
      </c>
      <c r="AA134" s="89">
        <v>0</v>
      </c>
      <c r="AB134" s="89">
        <v>0</v>
      </c>
      <c r="AC134" s="89">
        <v>0</v>
      </c>
      <c r="AD134" s="89">
        <v>0</v>
      </c>
      <c r="AE134" s="89">
        <v>0</v>
      </c>
      <c r="AF134" s="89">
        <v>0</v>
      </c>
      <c r="AG134" s="89">
        <v>0</v>
      </c>
      <c r="AH134" s="89">
        <v>0</v>
      </c>
      <c r="AI134" s="89">
        <v>0</v>
      </c>
      <c r="AJ134" s="89">
        <v>0</v>
      </c>
      <c r="AK134" s="89">
        <v>0</v>
      </c>
      <c r="AL134" s="89">
        <v>0</v>
      </c>
      <c r="AM134" s="89">
        <v>0</v>
      </c>
      <c r="AN134" s="89">
        <v>0</v>
      </c>
      <c r="AO134" s="89">
        <v>0</v>
      </c>
      <c r="AP134" s="89">
        <v>5941</v>
      </c>
      <c r="AQ134" s="89">
        <v>6251</v>
      </c>
      <c r="AR134" s="89">
        <v>4269</v>
      </c>
      <c r="AS134" s="89">
        <v>0</v>
      </c>
      <c r="AT134" s="89">
        <v>0</v>
      </c>
      <c r="AU134" s="89">
        <v>0</v>
      </c>
      <c r="AV134" s="89">
        <v>0</v>
      </c>
      <c r="AW134" s="89">
        <v>3038</v>
      </c>
      <c r="AX134" s="89">
        <v>2830</v>
      </c>
      <c r="AY134" s="89">
        <v>4302</v>
      </c>
      <c r="AZ134" s="89">
        <v>4974</v>
      </c>
      <c r="BA134" s="89">
        <v>6390</v>
      </c>
      <c r="BB134" s="89">
        <v>7270</v>
      </c>
      <c r="BC134" s="89">
        <v>4360</v>
      </c>
      <c r="BD134" s="89">
        <v>6840</v>
      </c>
      <c r="BE134" s="89">
        <v>6590</v>
      </c>
      <c r="BF134" s="89">
        <v>0</v>
      </c>
      <c r="BG134" s="89">
        <v>0</v>
      </c>
      <c r="BH134" s="89">
        <v>0</v>
      </c>
      <c r="BI134" s="89">
        <v>0</v>
      </c>
      <c r="BJ134" s="89">
        <v>0</v>
      </c>
      <c r="BK134" s="89">
        <v>0</v>
      </c>
      <c r="BL134" s="89">
        <v>0</v>
      </c>
      <c r="BM134" s="89">
        <v>0</v>
      </c>
      <c r="BN134" s="89">
        <v>0</v>
      </c>
    </row>
    <row r="135" spans="1:66">
      <c r="A135" s="48" t="s">
        <v>159</v>
      </c>
      <c r="B135" s="48" t="s">
        <v>175</v>
      </c>
      <c r="C135" s="46" t="s">
        <v>186</v>
      </c>
      <c r="D135" s="49" t="s">
        <v>184</v>
      </c>
      <c r="E135" s="49"/>
      <c r="F135" s="75">
        <f t="shared" si="37"/>
        <v>0</v>
      </c>
      <c r="G135" s="75">
        <f t="shared" si="37"/>
        <v>0</v>
      </c>
      <c r="H135" s="75">
        <f t="shared" si="37"/>
        <v>162441.32</v>
      </c>
      <c r="I135" s="75">
        <f t="shared" si="37"/>
        <v>86553.8</v>
      </c>
      <c r="J135" s="67">
        <f t="shared" si="34"/>
        <v>0</v>
      </c>
      <c r="K135" s="126">
        <f t="shared" ref="K135:K144" si="39">IF(E135="Out",0,COUNTIFS($B$7:$B$144,B135,$J$7:$J$144,"&lt;"&amp;J135)+1)</f>
        <v>10</v>
      </c>
      <c r="M135" s="75">
        <f t="shared" si="38"/>
        <v>0</v>
      </c>
      <c r="N135" s="75">
        <f t="shared" si="38"/>
        <v>86553.8</v>
      </c>
      <c r="O135" s="67">
        <f t="shared" ref="O135:O144" si="40">IFERROR(IF(OR(N135=0,E135="Out"),99,(N135-M135)/M135),0)</f>
        <v>0</v>
      </c>
      <c r="P135" s="43">
        <f t="shared" si="29"/>
        <v>0</v>
      </c>
      <c r="S135" s="89">
        <v>0</v>
      </c>
      <c r="T135" s="89">
        <v>0</v>
      </c>
      <c r="U135" s="89">
        <v>0</v>
      </c>
      <c r="V135" s="89">
        <v>0</v>
      </c>
      <c r="W135" s="89">
        <v>0</v>
      </c>
      <c r="X135" s="89">
        <v>0</v>
      </c>
      <c r="Y135" s="89">
        <v>0</v>
      </c>
      <c r="Z135" s="89">
        <v>0</v>
      </c>
      <c r="AA135" s="89">
        <v>0</v>
      </c>
      <c r="AB135" s="89">
        <v>0</v>
      </c>
      <c r="AC135" s="89">
        <v>0</v>
      </c>
      <c r="AD135" s="89">
        <v>0</v>
      </c>
      <c r="AE135" s="89">
        <v>0</v>
      </c>
      <c r="AF135" s="89">
        <v>0</v>
      </c>
      <c r="AG135" s="89">
        <v>0</v>
      </c>
      <c r="AH135" s="89">
        <v>0</v>
      </c>
      <c r="AI135" s="89">
        <v>0</v>
      </c>
      <c r="AJ135" s="89">
        <v>0</v>
      </c>
      <c r="AK135" s="89">
        <v>0</v>
      </c>
      <c r="AL135" s="89">
        <v>0</v>
      </c>
      <c r="AM135" s="89">
        <v>0</v>
      </c>
      <c r="AN135" s="89">
        <v>0</v>
      </c>
      <c r="AO135" s="89">
        <v>0</v>
      </c>
      <c r="AP135" s="89">
        <v>0</v>
      </c>
      <c r="AQ135" s="89">
        <v>0</v>
      </c>
      <c r="AR135" s="89">
        <v>0</v>
      </c>
      <c r="AS135" s="89">
        <v>0</v>
      </c>
      <c r="AT135" s="89">
        <v>0</v>
      </c>
      <c r="AU135" s="89">
        <v>0</v>
      </c>
      <c r="AV135" s="89">
        <v>0</v>
      </c>
      <c r="AW135" s="89">
        <v>13528.55</v>
      </c>
      <c r="AX135" s="89">
        <v>40099.71</v>
      </c>
      <c r="AY135" s="89">
        <v>30446.89</v>
      </c>
      <c r="AZ135" s="89">
        <v>28412.11</v>
      </c>
      <c r="BA135" s="89">
        <v>24051.4</v>
      </c>
      <c r="BB135" s="89">
        <v>25902.66</v>
      </c>
      <c r="BC135" s="89">
        <v>23743.22</v>
      </c>
      <c r="BD135" s="89">
        <v>27729.02</v>
      </c>
      <c r="BE135" s="89">
        <v>35081.56</v>
      </c>
      <c r="BF135" s="89">
        <v>0</v>
      </c>
      <c r="BG135" s="89">
        <v>0</v>
      </c>
      <c r="BH135" s="89">
        <v>0</v>
      </c>
      <c r="BI135" s="89">
        <v>0</v>
      </c>
      <c r="BJ135" s="89">
        <v>0</v>
      </c>
      <c r="BK135" s="89">
        <v>0</v>
      </c>
      <c r="BL135" s="89">
        <v>0</v>
      </c>
      <c r="BM135" s="89">
        <v>0</v>
      </c>
      <c r="BN135" s="89">
        <v>0</v>
      </c>
    </row>
    <row r="136" spans="1:66">
      <c r="A136" s="47" t="s">
        <v>156</v>
      </c>
      <c r="B136" s="48" t="s">
        <v>172</v>
      </c>
      <c r="C136" s="46" t="s">
        <v>214</v>
      </c>
      <c r="D136" s="49" t="s">
        <v>46</v>
      </c>
      <c r="E136" s="49"/>
      <c r="F136" s="75">
        <f t="shared" si="37"/>
        <v>16172381.799999999</v>
      </c>
      <c r="G136" s="75">
        <f t="shared" si="37"/>
        <v>15755012.9</v>
      </c>
      <c r="H136" s="75">
        <f t="shared" si="37"/>
        <v>16164636.060000001</v>
      </c>
      <c r="I136" s="75">
        <f t="shared" si="37"/>
        <v>0</v>
      </c>
      <c r="J136" s="67">
        <f t="shared" si="34"/>
        <v>2.5999544564003507E-2</v>
      </c>
      <c r="K136" s="126">
        <f t="shared" si="39"/>
        <v>2</v>
      </c>
      <c r="M136" s="75">
        <f t="shared" si="38"/>
        <v>4288508.3899999997</v>
      </c>
      <c r="N136" s="75">
        <f t="shared" si="38"/>
        <v>0</v>
      </c>
      <c r="O136" s="67">
        <f t="shared" si="40"/>
        <v>99</v>
      </c>
      <c r="P136" s="43">
        <f t="shared" ref="P136:P144" si="41">+IF(OR(M136=0,N136=0,E136="Out"),0,COUNTIFS($B$7:$B$144,B136,$O$7:$O$144,"&lt;"&amp;O136)+1)</f>
        <v>0</v>
      </c>
      <c r="S136" s="89">
        <v>1274241.3400000001</v>
      </c>
      <c r="T136" s="89">
        <v>1312743.67</v>
      </c>
      <c r="U136" s="89">
        <v>1567401.17</v>
      </c>
      <c r="V136" s="89">
        <v>1243106.71</v>
      </c>
      <c r="W136" s="89">
        <v>1308979.23</v>
      </c>
      <c r="X136" s="89">
        <v>1452570.54</v>
      </c>
      <c r="Y136" s="89">
        <v>1171641.03</v>
      </c>
      <c r="Z136" s="89">
        <v>1195255.45</v>
      </c>
      <c r="AA136" s="89">
        <v>1512164.57</v>
      </c>
      <c r="AB136" s="89">
        <v>1224745.6200000001</v>
      </c>
      <c r="AC136" s="89">
        <v>1252165.06</v>
      </c>
      <c r="AD136" s="89">
        <v>1657367.41</v>
      </c>
      <c r="AE136" s="89">
        <v>1216909.74</v>
      </c>
      <c r="AF136" s="89">
        <v>1228901.6200000001</v>
      </c>
      <c r="AG136" s="89">
        <v>1513927.42</v>
      </c>
      <c r="AH136" s="89">
        <v>1279439.1100000001</v>
      </c>
      <c r="AI136" s="89">
        <v>1199273.6399999999</v>
      </c>
      <c r="AJ136" s="89">
        <v>1498232.79</v>
      </c>
      <c r="AK136" s="89">
        <v>1195352.46</v>
      </c>
      <c r="AL136" s="89">
        <v>1139430.19</v>
      </c>
      <c r="AM136" s="89">
        <v>1487090.66</v>
      </c>
      <c r="AN136" s="89">
        <v>1221237.9099999999</v>
      </c>
      <c r="AO136" s="89">
        <v>1212685.3700000001</v>
      </c>
      <c r="AP136" s="89">
        <v>1562531.99</v>
      </c>
      <c r="AQ136" s="89">
        <v>1260674.8500000001</v>
      </c>
      <c r="AR136" s="89">
        <v>1275530.8600000001</v>
      </c>
      <c r="AS136" s="89">
        <v>1752302.68</v>
      </c>
      <c r="AT136" s="89">
        <v>1161963.58</v>
      </c>
      <c r="AU136" s="89">
        <v>1205048.71</v>
      </c>
      <c r="AV136" s="89">
        <v>1504089.01</v>
      </c>
      <c r="AW136" s="89">
        <v>1176911.72</v>
      </c>
      <c r="AX136" s="89">
        <v>1162244.77</v>
      </c>
      <c r="AY136" s="89">
        <v>1652186.58</v>
      </c>
      <c r="AZ136" s="89">
        <v>1194267.02</v>
      </c>
      <c r="BA136" s="89">
        <v>1183087.3799999999</v>
      </c>
      <c r="BB136" s="89">
        <v>1636328.9</v>
      </c>
      <c r="BC136" s="89">
        <v>0</v>
      </c>
      <c r="BD136" s="89">
        <v>0</v>
      </c>
      <c r="BE136" s="89">
        <v>0</v>
      </c>
      <c r="BF136" s="89">
        <v>0</v>
      </c>
      <c r="BG136" s="89">
        <v>0</v>
      </c>
      <c r="BH136" s="89">
        <v>0</v>
      </c>
      <c r="BI136" s="89">
        <v>0</v>
      </c>
      <c r="BJ136" s="89">
        <v>0</v>
      </c>
      <c r="BK136" s="89">
        <v>0</v>
      </c>
      <c r="BL136" s="89">
        <v>0</v>
      </c>
      <c r="BM136" s="89">
        <v>0</v>
      </c>
      <c r="BN136" s="89">
        <v>0</v>
      </c>
    </row>
    <row r="137" spans="1:66">
      <c r="A137" s="47" t="s">
        <v>156</v>
      </c>
      <c r="B137" s="48" t="s">
        <v>172</v>
      </c>
      <c r="C137" s="46" t="s">
        <v>186</v>
      </c>
      <c r="D137" s="49" t="s">
        <v>47</v>
      </c>
      <c r="E137" s="49"/>
      <c r="F137" s="75">
        <f t="shared" si="37"/>
        <v>1641907.43</v>
      </c>
      <c r="G137" s="75">
        <f t="shared" si="37"/>
        <v>1702361.6</v>
      </c>
      <c r="H137" s="75">
        <f t="shared" si="37"/>
        <v>871422.60000000009</v>
      </c>
      <c r="I137" s="75">
        <f t="shared" si="37"/>
        <v>158505.41999999998</v>
      </c>
      <c r="J137" s="67">
        <f t="shared" si="34"/>
        <v>-0.48810957671977562</v>
      </c>
      <c r="K137" s="126">
        <f t="shared" si="39"/>
        <v>1</v>
      </c>
      <c r="M137" s="75">
        <f t="shared" si="38"/>
        <v>339231.26</v>
      </c>
      <c r="N137" s="75">
        <f t="shared" si="38"/>
        <v>158505.41999999998</v>
      </c>
      <c r="O137" s="67">
        <f t="shared" si="40"/>
        <v>-0.53275113855957734</v>
      </c>
      <c r="P137" s="43">
        <f t="shared" si="41"/>
        <v>1</v>
      </c>
      <c r="S137" s="89">
        <v>123557.8</v>
      </c>
      <c r="T137" s="89">
        <v>129771.26</v>
      </c>
      <c r="U137" s="89">
        <v>142523.93</v>
      </c>
      <c r="V137" s="89">
        <v>133054.34</v>
      </c>
      <c r="W137" s="89">
        <v>137350.03</v>
      </c>
      <c r="X137" s="89">
        <v>136488.54</v>
      </c>
      <c r="Y137" s="89">
        <v>137112.62</v>
      </c>
      <c r="Z137" s="89">
        <v>134394.04999999999</v>
      </c>
      <c r="AA137" s="89">
        <v>130844.09</v>
      </c>
      <c r="AB137" s="89">
        <v>135645.63</v>
      </c>
      <c r="AC137" s="89">
        <v>138264.72</v>
      </c>
      <c r="AD137" s="89">
        <v>162900.42000000001</v>
      </c>
      <c r="AE137" s="89">
        <v>133984.01999999999</v>
      </c>
      <c r="AF137" s="89">
        <v>131050.75</v>
      </c>
      <c r="AG137" s="89">
        <v>151424.15</v>
      </c>
      <c r="AH137" s="89">
        <v>136264.42000000001</v>
      </c>
      <c r="AI137" s="89">
        <v>137449.98000000001</v>
      </c>
      <c r="AJ137" s="89">
        <v>143307.62</v>
      </c>
      <c r="AK137" s="89">
        <v>131683.39000000001</v>
      </c>
      <c r="AL137" s="89">
        <v>135947.39000000001</v>
      </c>
      <c r="AM137" s="89">
        <v>142911.46</v>
      </c>
      <c r="AN137" s="89">
        <v>141752.51</v>
      </c>
      <c r="AO137" s="89">
        <v>157603.64000000001</v>
      </c>
      <c r="AP137" s="89">
        <v>158982.26999999999</v>
      </c>
      <c r="AQ137" s="89">
        <v>132445.12</v>
      </c>
      <c r="AR137" s="89">
        <v>127892.57</v>
      </c>
      <c r="AS137" s="89">
        <v>78893.570000000007</v>
      </c>
      <c r="AT137" s="89">
        <v>22253.55</v>
      </c>
      <c r="AU137" s="89">
        <v>37269.89</v>
      </c>
      <c r="AV137" s="89">
        <v>79202.64</v>
      </c>
      <c r="AW137" s="89">
        <v>42113.52</v>
      </c>
      <c r="AX137" s="89">
        <v>65296.18</v>
      </c>
      <c r="AY137" s="89">
        <v>69044.41</v>
      </c>
      <c r="AZ137" s="89">
        <v>80073</v>
      </c>
      <c r="BA137" s="89">
        <v>74678.63</v>
      </c>
      <c r="BB137" s="89">
        <v>62259.519999999997</v>
      </c>
      <c r="BC137" s="89">
        <v>76379.3</v>
      </c>
      <c r="BD137" s="89">
        <v>82126.12</v>
      </c>
      <c r="BE137" s="89">
        <v>0</v>
      </c>
      <c r="BF137" s="89">
        <v>0</v>
      </c>
      <c r="BG137" s="89">
        <v>0</v>
      </c>
      <c r="BH137" s="89">
        <v>0</v>
      </c>
      <c r="BI137" s="89">
        <v>0</v>
      </c>
      <c r="BJ137" s="89">
        <v>0</v>
      </c>
      <c r="BK137" s="89">
        <v>0</v>
      </c>
      <c r="BL137" s="89">
        <v>0</v>
      </c>
      <c r="BM137" s="89">
        <v>0</v>
      </c>
      <c r="BN137" s="89">
        <v>0</v>
      </c>
    </row>
    <row r="138" spans="1:66">
      <c r="A138" s="47">
        <v>4160</v>
      </c>
      <c r="B138" s="48" t="s">
        <v>152</v>
      </c>
      <c r="C138" s="46" t="s">
        <v>193</v>
      </c>
      <c r="D138" s="49" t="s">
        <v>21</v>
      </c>
      <c r="E138" s="49"/>
      <c r="F138" s="75">
        <f t="shared" si="37"/>
        <v>471568.06</v>
      </c>
      <c r="G138" s="75">
        <f t="shared" si="37"/>
        <v>435389.86</v>
      </c>
      <c r="H138" s="75">
        <f t="shared" si="37"/>
        <v>408581.67000000004</v>
      </c>
      <c r="I138" s="75">
        <f t="shared" si="37"/>
        <v>99295</v>
      </c>
      <c r="J138" s="67">
        <f t="shared" si="34"/>
        <v>-6.1572839569575516E-2</v>
      </c>
      <c r="K138" s="126">
        <f t="shared" si="39"/>
        <v>6</v>
      </c>
      <c r="M138" s="75">
        <f t="shared" si="38"/>
        <v>90668.5</v>
      </c>
      <c r="N138" s="75">
        <f t="shared" si="38"/>
        <v>99295</v>
      </c>
      <c r="O138" s="67">
        <f t="shared" si="40"/>
        <v>9.5143296734808674E-2</v>
      </c>
      <c r="P138" s="43">
        <f t="shared" si="41"/>
        <v>4</v>
      </c>
      <c r="S138" s="89">
        <v>43146.83</v>
      </c>
      <c r="T138" s="89">
        <v>33718.800000000003</v>
      </c>
      <c r="U138" s="89">
        <v>38575.599999999999</v>
      </c>
      <c r="V138" s="89">
        <v>37823</v>
      </c>
      <c r="W138" s="89">
        <v>41816.33</v>
      </c>
      <c r="X138" s="89">
        <v>43147.8</v>
      </c>
      <c r="Y138" s="89">
        <v>45423.9</v>
      </c>
      <c r="Z138" s="89">
        <v>42090.9</v>
      </c>
      <c r="AA138" s="89">
        <v>37419.629999999997</v>
      </c>
      <c r="AB138" s="89">
        <v>38789.339999999997</v>
      </c>
      <c r="AC138" s="89">
        <v>35545.31</v>
      </c>
      <c r="AD138" s="89">
        <v>34070.620000000003</v>
      </c>
      <c r="AE138" s="89">
        <v>35428.300000000003</v>
      </c>
      <c r="AF138" s="89">
        <v>35333.96</v>
      </c>
      <c r="AG138" s="89">
        <v>44060.59</v>
      </c>
      <c r="AH138" s="89">
        <v>42641.7</v>
      </c>
      <c r="AI138" s="89">
        <v>38072.339999999997</v>
      </c>
      <c r="AJ138" s="89">
        <v>38319</v>
      </c>
      <c r="AK138" s="89">
        <v>37719</v>
      </c>
      <c r="AL138" s="89">
        <v>36988</v>
      </c>
      <c r="AM138" s="89">
        <v>33599</v>
      </c>
      <c r="AN138" s="89">
        <v>35353.11</v>
      </c>
      <c r="AO138" s="89">
        <v>28693.86</v>
      </c>
      <c r="AP138" s="89">
        <v>29181</v>
      </c>
      <c r="AQ138" s="89">
        <v>29945.81</v>
      </c>
      <c r="AR138" s="89">
        <v>33796.910000000003</v>
      </c>
      <c r="AS138" s="89">
        <v>26925.78</v>
      </c>
      <c r="AT138" s="89">
        <v>23774</v>
      </c>
      <c r="AU138" s="89">
        <v>34089</v>
      </c>
      <c r="AV138" s="89">
        <v>38658</v>
      </c>
      <c r="AW138" s="89">
        <v>42276</v>
      </c>
      <c r="AX138" s="89">
        <v>41776.89</v>
      </c>
      <c r="AY138" s="89">
        <v>36298</v>
      </c>
      <c r="AZ138" s="89">
        <v>38614</v>
      </c>
      <c r="BA138" s="89">
        <v>31428</v>
      </c>
      <c r="BB138" s="89">
        <v>30999.279999999999</v>
      </c>
      <c r="BC138" s="89">
        <v>33808</v>
      </c>
      <c r="BD138" s="89">
        <v>29925</v>
      </c>
      <c r="BE138" s="89">
        <v>35562</v>
      </c>
      <c r="BF138" s="89">
        <v>0</v>
      </c>
      <c r="BG138" s="89">
        <v>0</v>
      </c>
      <c r="BH138" s="89">
        <v>0</v>
      </c>
      <c r="BI138" s="89">
        <v>0</v>
      </c>
      <c r="BJ138" s="89">
        <v>0</v>
      </c>
      <c r="BK138" s="89">
        <v>0</v>
      </c>
      <c r="BL138" s="89">
        <v>0</v>
      </c>
      <c r="BM138" s="89">
        <v>0</v>
      </c>
      <c r="BN138" s="89">
        <v>0</v>
      </c>
    </row>
    <row r="139" spans="1:66">
      <c r="A139" s="47">
        <v>4160</v>
      </c>
      <c r="B139" s="48" t="s">
        <v>152</v>
      </c>
      <c r="C139" s="46" t="s">
        <v>189</v>
      </c>
      <c r="D139" s="49" t="s">
        <v>22</v>
      </c>
      <c r="E139" s="49"/>
      <c r="F139" s="75">
        <f t="shared" si="37"/>
        <v>0</v>
      </c>
      <c r="G139" s="75">
        <f t="shared" si="37"/>
        <v>44351</v>
      </c>
      <c r="H139" s="75">
        <f t="shared" si="37"/>
        <v>39817</v>
      </c>
      <c r="I139" s="75">
        <f t="shared" si="37"/>
        <v>6876</v>
      </c>
      <c r="J139" s="67">
        <f t="shared" ref="J139:J144" si="42">IFERROR(IF(OR(H139=0,E139="Out"),99,(H139-G139)/G139),0)</f>
        <v>-0.10222993844558184</v>
      </c>
      <c r="K139" s="126">
        <f t="shared" si="39"/>
        <v>4</v>
      </c>
      <c r="M139" s="75">
        <f t="shared" si="38"/>
        <v>15266</v>
      </c>
      <c r="N139" s="75">
        <f t="shared" si="38"/>
        <v>6876</v>
      </c>
      <c r="O139" s="67">
        <f t="shared" si="40"/>
        <v>-0.54958731822350326</v>
      </c>
      <c r="P139" s="43">
        <f t="shared" si="41"/>
        <v>2</v>
      </c>
      <c r="S139" s="89">
        <v>0</v>
      </c>
      <c r="T139" s="89">
        <v>0</v>
      </c>
      <c r="U139" s="89">
        <v>0</v>
      </c>
      <c r="V139" s="89">
        <v>0</v>
      </c>
      <c r="W139" s="89">
        <v>0</v>
      </c>
      <c r="X139" s="89">
        <v>0</v>
      </c>
      <c r="Y139" s="89">
        <v>0</v>
      </c>
      <c r="Z139" s="89">
        <v>0</v>
      </c>
      <c r="AA139" s="89">
        <v>0</v>
      </c>
      <c r="AB139" s="89">
        <v>0</v>
      </c>
      <c r="AC139" s="89">
        <v>0</v>
      </c>
      <c r="AD139" s="89">
        <v>0</v>
      </c>
      <c r="AE139" s="89">
        <v>2281</v>
      </c>
      <c r="AF139" s="89">
        <v>3960</v>
      </c>
      <c r="AG139" s="89">
        <v>5000</v>
      </c>
      <c r="AH139" s="89">
        <v>3400</v>
      </c>
      <c r="AI139" s="89">
        <v>3200</v>
      </c>
      <c r="AJ139" s="89">
        <v>2800</v>
      </c>
      <c r="AK139" s="89">
        <v>2300</v>
      </c>
      <c r="AL139" s="89">
        <v>2500</v>
      </c>
      <c r="AM139" s="89">
        <v>2600</v>
      </c>
      <c r="AN139" s="89">
        <v>1900</v>
      </c>
      <c r="AO139" s="89">
        <v>7560</v>
      </c>
      <c r="AP139" s="89">
        <v>6850</v>
      </c>
      <c r="AQ139" s="89">
        <v>6975</v>
      </c>
      <c r="AR139" s="89">
        <v>5976</v>
      </c>
      <c r="AS139" s="89">
        <v>2315</v>
      </c>
      <c r="AT139" s="89">
        <v>0</v>
      </c>
      <c r="AU139" s="89">
        <v>0</v>
      </c>
      <c r="AV139" s="89">
        <v>7250</v>
      </c>
      <c r="AW139" s="89">
        <v>1285</v>
      </c>
      <c r="AX139" s="89">
        <v>0</v>
      </c>
      <c r="AY139" s="89">
        <v>6250</v>
      </c>
      <c r="AZ139" s="89">
        <v>4250</v>
      </c>
      <c r="BA139" s="89">
        <v>4576</v>
      </c>
      <c r="BB139" s="89">
        <v>940</v>
      </c>
      <c r="BC139" s="89">
        <v>0</v>
      </c>
      <c r="BD139" s="89">
        <v>3218</v>
      </c>
      <c r="BE139" s="89">
        <v>3658</v>
      </c>
      <c r="BF139" s="89">
        <v>0</v>
      </c>
      <c r="BG139" s="89">
        <v>0</v>
      </c>
      <c r="BH139" s="89">
        <v>0</v>
      </c>
      <c r="BI139" s="89">
        <v>0</v>
      </c>
      <c r="BJ139" s="89">
        <v>0</v>
      </c>
      <c r="BK139" s="89">
        <v>0</v>
      </c>
      <c r="BL139" s="89">
        <v>0</v>
      </c>
      <c r="BM139" s="89">
        <v>0</v>
      </c>
      <c r="BN139" s="89">
        <v>0</v>
      </c>
    </row>
    <row r="140" spans="1:66">
      <c r="A140" s="47">
        <v>4160</v>
      </c>
      <c r="B140" s="48" t="s">
        <v>152</v>
      </c>
      <c r="C140" s="46" t="s">
        <v>186</v>
      </c>
      <c r="D140" s="49" t="s">
        <v>23</v>
      </c>
      <c r="E140" s="49"/>
      <c r="F140" s="75">
        <f t="shared" si="37"/>
        <v>1837915.31</v>
      </c>
      <c r="G140" s="75">
        <f t="shared" si="37"/>
        <v>2116803.3000000003</v>
      </c>
      <c r="H140" s="75">
        <f t="shared" si="37"/>
        <v>1955960.1</v>
      </c>
      <c r="I140" s="75">
        <f t="shared" si="37"/>
        <v>543446.15</v>
      </c>
      <c r="J140" s="67">
        <f t="shared" si="42"/>
        <v>-7.5984008528331454E-2</v>
      </c>
      <c r="K140" s="126">
        <f t="shared" si="39"/>
        <v>5</v>
      </c>
      <c r="M140" s="75">
        <f t="shared" si="38"/>
        <v>478348.57</v>
      </c>
      <c r="N140" s="75">
        <f t="shared" si="38"/>
        <v>543446.15</v>
      </c>
      <c r="O140" s="67">
        <f t="shared" si="40"/>
        <v>0.13608816683616304</v>
      </c>
      <c r="P140" s="43">
        <f t="shared" si="41"/>
        <v>5</v>
      </c>
      <c r="S140" s="89">
        <v>145177.22</v>
      </c>
      <c r="T140" s="89">
        <v>141670.48000000001</v>
      </c>
      <c r="U140" s="89">
        <v>165860.16</v>
      </c>
      <c r="V140" s="89">
        <v>154481.5</v>
      </c>
      <c r="W140" s="89">
        <v>155176.1</v>
      </c>
      <c r="X140" s="89">
        <v>171234.44</v>
      </c>
      <c r="Y140" s="89">
        <v>161667.64000000001</v>
      </c>
      <c r="Z140" s="89">
        <v>159650.17000000001</v>
      </c>
      <c r="AA140" s="89">
        <v>150527.01999999999</v>
      </c>
      <c r="AB140" s="89">
        <v>142889.23000000001</v>
      </c>
      <c r="AC140" s="89">
        <v>142556.25</v>
      </c>
      <c r="AD140" s="89">
        <v>147025.1</v>
      </c>
      <c r="AE140" s="89">
        <v>143566.48000000001</v>
      </c>
      <c r="AF140" s="89">
        <v>152225</v>
      </c>
      <c r="AG140" s="89">
        <v>189245.75</v>
      </c>
      <c r="AH140" s="89">
        <v>172981.28</v>
      </c>
      <c r="AI140" s="89">
        <v>161498.21</v>
      </c>
      <c r="AJ140" s="89">
        <v>200517.16</v>
      </c>
      <c r="AK140" s="89">
        <v>191093.21</v>
      </c>
      <c r="AL140" s="89">
        <v>202154.56</v>
      </c>
      <c r="AM140" s="89">
        <v>185175.06</v>
      </c>
      <c r="AN140" s="89">
        <v>174181.65</v>
      </c>
      <c r="AO140" s="89">
        <v>176249.49</v>
      </c>
      <c r="AP140" s="89">
        <v>167915.45</v>
      </c>
      <c r="AQ140" s="89">
        <v>167915.45</v>
      </c>
      <c r="AR140" s="89">
        <v>178242.81</v>
      </c>
      <c r="AS140" s="89">
        <v>132190.31</v>
      </c>
      <c r="AT140" s="89">
        <v>92767.56</v>
      </c>
      <c r="AU140" s="89">
        <v>111230.03</v>
      </c>
      <c r="AV140" s="89">
        <v>150070.1</v>
      </c>
      <c r="AW140" s="89">
        <v>192283.29</v>
      </c>
      <c r="AX140" s="89">
        <v>212920.49</v>
      </c>
      <c r="AY140" s="89">
        <v>203883.34</v>
      </c>
      <c r="AZ140" s="89">
        <v>169372.54</v>
      </c>
      <c r="BA140" s="89">
        <v>168228.74</v>
      </c>
      <c r="BB140" s="89">
        <v>176855.44</v>
      </c>
      <c r="BC140" s="89">
        <v>182132.14</v>
      </c>
      <c r="BD140" s="89">
        <v>159790.64000000001</v>
      </c>
      <c r="BE140" s="89">
        <v>201523.37</v>
      </c>
      <c r="BF140" s="89">
        <v>0</v>
      </c>
      <c r="BG140" s="89">
        <v>0</v>
      </c>
      <c r="BH140" s="89">
        <v>0</v>
      </c>
      <c r="BI140" s="89">
        <v>0</v>
      </c>
      <c r="BJ140" s="89">
        <v>0</v>
      </c>
      <c r="BK140" s="89">
        <v>0</v>
      </c>
      <c r="BL140" s="89">
        <v>0</v>
      </c>
      <c r="BM140" s="89">
        <v>0</v>
      </c>
      <c r="BN140" s="89">
        <v>0</v>
      </c>
    </row>
    <row r="141" spans="1:66">
      <c r="A141" s="47">
        <v>4160</v>
      </c>
      <c r="B141" s="48" t="s">
        <v>152</v>
      </c>
      <c r="C141" s="46" t="s">
        <v>187</v>
      </c>
      <c r="D141" s="49" t="s">
        <v>24</v>
      </c>
      <c r="E141" s="49"/>
      <c r="F141" s="75">
        <f t="shared" si="37"/>
        <v>376939.67</v>
      </c>
      <c r="G141" s="75">
        <f t="shared" si="37"/>
        <v>327866.81000000006</v>
      </c>
      <c r="H141" s="75">
        <f t="shared" si="37"/>
        <v>222725.51000000007</v>
      </c>
      <c r="I141" s="75">
        <f t="shared" si="37"/>
        <v>135086.65</v>
      </c>
      <c r="J141" s="67">
        <f t="shared" si="42"/>
        <v>-0.32068296269451602</v>
      </c>
      <c r="K141" s="126">
        <f t="shared" si="39"/>
        <v>3</v>
      </c>
      <c r="M141" s="75">
        <f t="shared" si="38"/>
        <v>67491.259999999995</v>
      </c>
      <c r="N141" s="75">
        <f t="shared" si="38"/>
        <v>135086.65</v>
      </c>
      <c r="O141" s="67">
        <f t="shared" si="40"/>
        <v>1.0015428664392991</v>
      </c>
      <c r="P141" s="43">
        <f t="shared" si="41"/>
        <v>6</v>
      </c>
      <c r="S141" s="89">
        <v>37906.19</v>
      </c>
      <c r="T141" s="89">
        <v>30520.37</v>
      </c>
      <c r="U141" s="89">
        <v>37915.51</v>
      </c>
      <c r="V141" s="89">
        <v>33301.32</v>
      </c>
      <c r="W141" s="89">
        <v>34341.589999999997</v>
      </c>
      <c r="X141" s="89">
        <v>36112.46</v>
      </c>
      <c r="Y141" s="89">
        <v>39396.519999999997</v>
      </c>
      <c r="Z141" s="89">
        <v>32016.73</v>
      </c>
      <c r="AA141" s="89">
        <v>27270.9</v>
      </c>
      <c r="AB141" s="89">
        <v>22782.93</v>
      </c>
      <c r="AC141" s="89">
        <v>23661.040000000001</v>
      </c>
      <c r="AD141" s="89">
        <v>21714.11</v>
      </c>
      <c r="AE141" s="89">
        <v>25177.14</v>
      </c>
      <c r="AF141" s="89">
        <v>22846.63</v>
      </c>
      <c r="AG141" s="89">
        <v>28981.81</v>
      </c>
      <c r="AH141" s="89">
        <v>23306.62</v>
      </c>
      <c r="AI141" s="89">
        <v>27401.41</v>
      </c>
      <c r="AJ141" s="89">
        <v>31530.799999999999</v>
      </c>
      <c r="AK141" s="89">
        <v>36421.4</v>
      </c>
      <c r="AL141" s="89">
        <v>34799.129999999997</v>
      </c>
      <c r="AM141" s="89">
        <v>26307.15</v>
      </c>
      <c r="AN141" s="89">
        <v>24452.18</v>
      </c>
      <c r="AO141" s="89">
        <v>25327.15</v>
      </c>
      <c r="AP141" s="89">
        <v>21315.39</v>
      </c>
      <c r="AQ141" s="89">
        <v>28568.75</v>
      </c>
      <c r="AR141" s="89">
        <v>25237.09</v>
      </c>
      <c r="AS141" s="89">
        <v>13685.42</v>
      </c>
      <c r="AT141" s="89">
        <v>1343.07</v>
      </c>
      <c r="AU141" s="89">
        <v>7707.22</v>
      </c>
      <c r="AV141" s="89">
        <v>19732.78</v>
      </c>
      <c r="AW141" s="89">
        <v>20944.72</v>
      </c>
      <c r="AX141" s="89">
        <v>23691.43</v>
      </c>
      <c r="AY141" s="89">
        <v>24423.61</v>
      </c>
      <c r="AZ141" s="89">
        <v>24872.33</v>
      </c>
      <c r="BA141" s="89">
        <v>18465.45</v>
      </c>
      <c r="BB141" s="89">
        <v>14053.64</v>
      </c>
      <c r="BC141" s="89">
        <v>36180.949999999997</v>
      </c>
      <c r="BD141" s="89">
        <v>44836.75</v>
      </c>
      <c r="BE141" s="89">
        <v>54068.95</v>
      </c>
      <c r="BF141" s="89">
        <v>0</v>
      </c>
      <c r="BG141" s="89">
        <v>0</v>
      </c>
      <c r="BH141" s="89">
        <v>0</v>
      </c>
      <c r="BI141" s="89">
        <v>0</v>
      </c>
      <c r="BJ141" s="89">
        <v>0</v>
      </c>
      <c r="BK141" s="89">
        <v>0</v>
      </c>
      <c r="BL141" s="89">
        <v>0</v>
      </c>
      <c r="BM141" s="89">
        <v>0</v>
      </c>
      <c r="BN141" s="89">
        <v>0</v>
      </c>
    </row>
    <row r="142" spans="1:66">
      <c r="A142" s="47">
        <v>4160</v>
      </c>
      <c r="B142" s="48" t="s">
        <v>152</v>
      </c>
      <c r="C142" s="46" t="s">
        <v>728</v>
      </c>
      <c r="D142" s="49" t="s">
        <v>25</v>
      </c>
      <c r="E142" s="49" t="s">
        <v>782</v>
      </c>
      <c r="F142" s="75">
        <f t="shared" si="37"/>
        <v>121411.36</v>
      </c>
      <c r="G142" s="75">
        <f t="shared" si="37"/>
        <v>125981.26</v>
      </c>
      <c r="H142" s="75">
        <f t="shared" si="37"/>
        <v>19257.52</v>
      </c>
      <c r="I142" s="75">
        <f t="shared" si="37"/>
        <v>0</v>
      </c>
      <c r="J142" s="67">
        <f t="shared" si="42"/>
        <v>99</v>
      </c>
      <c r="K142" s="126">
        <f t="shared" si="39"/>
        <v>0</v>
      </c>
      <c r="M142" s="75">
        <f t="shared" si="38"/>
        <v>19257.52</v>
      </c>
      <c r="N142" s="75">
        <f t="shared" si="38"/>
        <v>0</v>
      </c>
      <c r="O142" s="67">
        <f t="shared" si="40"/>
        <v>99</v>
      </c>
      <c r="P142" s="43">
        <f t="shared" si="41"/>
        <v>0</v>
      </c>
      <c r="S142" s="89">
        <v>8508.32</v>
      </c>
      <c r="T142" s="89">
        <v>10248.370000000001</v>
      </c>
      <c r="U142" s="89">
        <v>11119.87</v>
      </c>
      <c r="V142" s="89">
        <v>10118.25</v>
      </c>
      <c r="W142" s="89">
        <v>10841.53</v>
      </c>
      <c r="X142" s="89">
        <v>9717.77</v>
      </c>
      <c r="Y142" s="89">
        <v>9928.4599999999991</v>
      </c>
      <c r="Z142" s="89">
        <v>10374.74</v>
      </c>
      <c r="AA142" s="89">
        <v>9495.32</v>
      </c>
      <c r="AB142" s="89">
        <v>10147.370000000001</v>
      </c>
      <c r="AC142" s="89">
        <v>9789.7000000000007</v>
      </c>
      <c r="AD142" s="89">
        <v>11121.66</v>
      </c>
      <c r="AE142" s="89">
        <v>10985</v>
      </c>
      <c r="AF142" s="89">
        <v>10258</v>
      </c>
      <c r="AG142" s="89">
        <v>11241</v>
      </c>
      <c r="AH142" s="89">
        <v>10618</v>
      </c>
      <c r="AI142" s="89">
        <v>11962</v>
      </c>
      <c r="AJ142" s="89">
        <v>8841</v>
      </c>
      <c r="AK142" s="89">
        <v>11040</v>
      </c>
      <c r="AL142" s="89">
        <v>11845</v>
      </c>
      <c r="AM142" s="89">
        <v>9466</v>
      </c>
      <c r="AN142" s="89">
        <v>11318.46</v>
      </c>
      <c r="AO142" s="89">
        <v>10071.52</v>
      </c>
      <c r="AP142" s="89">
        <v>8335.2800000000007</v>
      </c>
      <c r="AQ142" s="89">
        <v>9496.7900000000009</v>
      </c>
      <c r="AR142" s="89">
        <v>9760.73</v>
      </c>
      <c r="AS142" s="89">
        <v>0</v>
      </c>
      <c r="AT142" s="89">
        <v>0</v>
      </c>
      <c r="AU142" s="89">
        <v>0</v>
      </c>
      <c r="AV142" s="89">
        <v>0</v>
      </c>
      <c r="AW142" s="89">
        <v>0</v>
      </c>
      <c r="AX142" s="89">
        <v>0</v>
      </c>
      <c r="AY142" s="89">
        <v>0</v>
      </c>
      <c r="AZ142" s="89">
        <v>0</v>
      </c>
      <c r="BA142" s="89">
        <v>0</v>
      </c>
      <c r="BB142" s="89">
        <v>0</v>
      </c>
      <c r="BC142" s="89">
        <v>0</v>
      </c>
      <c r="BD142" s="89">
        <v>0</v>
      </c>
      <c r="BE142" s="89">
        <v>0</v>
      </c>
      <c r="BF142" s="89">
        <v>0</v>
      </c>
      <c r="BG142" s="89">
        <v>0</v>
      </c>
      <c r="BH142" s="89">
        <v>0</v>
      </c>
      <c r="BI142" s="89">
        <v>0</v>
      </c>
      <c r="BJ142" s="89">
        <v>0</v>
      </c>
      <c r="BK142" s="89">
        <v>0</v>
      </c>
      <c r="BL142" s="89">
        <v>0</v>
      </c>
      <c r="BM142" s="89">
        <v>0</v>
      </c>
      <c r="BN142" s="89">
        <v>0</v>
      </c>
    </row>
    <row r="143" spans="1:66">
      <c r="A143" s="47">
        <v>4160</v>
      </c>
      <c r="B143" s="48" t="s">
        <v>152</v>
      </c>
      <c r="C143" s="46" t="s">
        <v>193</v>
      </c>
      <c r="D143" s="49" t="s">
        <v>26</v>
      </c>
      <c r="E143" s="49"/>
      <c r="F143" s="75">
        <f t="shared" si="37"/>
        <v>1354000</v>
      </c>
      <c r="G143" s="75">
        <f t="shared" si="37"/>
        <v>1222200</v>
      </c>
      <c r="H143" s="75">
        <f t="shared" si="37"/>
        <v>608630</v>
      </c>
      <c r="I143" s="75">
        <f t="shared" si="37"/>
        <v>178681</v>
      </c>
      <c r="J143" s="67">
        <f t="shared" si="42"/>
        <v>-0.50202094583537882</v>
      </c>
      <c r="K143" s="126">
        <f t="shared" si="39"/>
        <v>2</v>
      </c>
      <c r="M143" s="75">
        <f t="shared" si="38"/>
        <v>283500</v>
      </c>
      <c r="N143" s="75">
        <f t="shared" si="38"/>
        <v>178681</v>
      </c>
      <c r="O143" s="67">
        <f t="shared" si="40"/>
        <v>-0.36973192239858904</v>
      </c>
      <c r="P143" s="43">
        <f t="shared" si="41"/>
        <v>3</v>
      </c>
      <c r="S143" s="89">
        <v>136500</v>
      </c>
      <c r="T143" s="89">
        <v>120000</v>
      </c>
      <c r="U143" s="89">
        <v>132000</v>
      </c>
      <c r="V143" s="89">
        <v>105000</v>
      </c>
      <c r="W143" s="89">
        <v>120000</v>
      </c>
      <c r="X143" s="89">
        <v>115000</v>
      </c>
      <c r="Y143" s="89">
        <v>92000</v>
      </c>
      <c r="Z143" s="89">
        <v>90000</v>
      </c>
      <c r="AA143" s="89">
        <v>110000</v>
      </c>
      <c r="AB143" s="89">
        <v>118500</v>
      </c>
      <c r="AC143" s="89">
        <v>115000</v>
      </c>
      <c r="AD143" s="89">
        <v>100000</v>
      </c>
      <c r="AE143" s="89">
        <v>105500</v>
      </c>
      <c r="AF143" s="89">
        <v>96000</v>
      </c>
      <c r="AG143" s="89">
        <v>100000</v>
      </c>
      <c r="AH143" s="89">
        <v>109000</v>
      </c>
      <c r="AI143" s="89">
        <v>110000</v>
      </c>
      <c r="AJ143" s="89">
        <v>115000</v>
      </c>
      <c r="AK143" s="89">
        <v>108000</v>
      </c>
      <c r="AL143" s="89">
        <v>83200</v>
      </c>
      <c r="AM143" s="89">
        <v>91500</v>
      </c>
      <c r="AN143" s="89">
        <v>92000</v>
      </c>
      <c r="AO143" s="89">
        <v>107000</v>
      </c>
      <c r="AP143" s="89">
        <v>105000</v>
      </c>
      <c r="AQ143" s="89">
        <v>109500</v>
      </c>
      <c r="AR143" s="89">
        <v>110000</v>
      </c>
      <c r="AS143" s="89">
        <v>64000</v>
      </c>
      <c r="AT143" s="89">
        <v>0</v>
      </c>
      <c r="AU143" s="89">
        <v>23254</v>
      </c>
      <c r="AV143" s="89">
        <v>45768</v>
      </c>
      <c r="AW143" s="89">
        <v>33949</v>
      </c>
      <c r="AX143" s="89">
        <v>40500</v>
      </c>
      <c r="AY143" s="89">
        <v>45800</v>
      </c>
      <c r="AZ143" s="89">
        <v>46873</v>
      </c>
      <c r="BA143" s="89">
        <v>49718</v>
      </c>
      <c r="BB143" s="89">
        <v>39268</v>
      </c>
      <c r="BC143" s="89">
        <v>50579</v>
      </c>
      <c r="BD143" s="89">
        <v>58790</v>
      </c>
      <c r="BE143" s="89">
        <v>69312</v>
      </c>
      <c r="BF143" s="89">
        <v>0</v>
      </c>
      <c r="BG143" s="89">
        <v>0</v>
      </c>
      <c r="BH143" s="89">
        <v>0</v>
      </c>
      <c r="BI143" s="89">
        <v>0</v>
      </c>
      <c r="BJ143" s="89">
        <v>0</v>
      </c>
      <c r="BK143" s="89">
        <v>0</v>
      </c>
      <c r="BL143" s="89">
        <v>0</v>
      </c>
      <c r="BM143" s="89">
        <v>0</v>
      </c>
      <c r="BN143" s="89">
        <v>0</v>
      </c>
    </row>
    <row r="144" spans="1:66">
      <c r="A144" s="47">
        <v>4160</v>
      </c>
      <c r="B144" s="48" t="s">
        <v>152</v>
      </c>
      <c r="C144" s="46" t="s">
        <v>186</v>
      </c>
      <c r="D144" s="49" t="s">
        <v>27</v>
      </c>
      <c r="E144" s="49"/>
      <c r="F144" s="75">
        <f t="shared" si="37"/>
        <v>317573</v>
      </c>
      <c r="G144" s="75">
        <f t="shared" si="37"/>
        <v>303910</v>
      </c>
      <c r="H144" s="75">
        <f t="shared" si="37"/>
        <v>77100</v>
      </c>
      <c r="I144" s="75">
        <f t="shared" si="37"/>
        <v>5850</v>
      </c>
      <c r="J144" s="67">
        <f t="shared" si="42"/>
        <v>-0.74630647231088154</v>
      </c>
      <c r="K144" s="126">
        <f t="shared" si="39"/>
        <v>1</v>
      </c>
      <c r="M144" s="75">
        <f t="shared" si="38"/>
        <v>39000</v>
      </c>
      <c r="N144" s="75">
        <f t="shared" si="38"/>
        <v>5850</v>
      </c>
      <c r="O144" s="67">
        <f t="shared" si="40"/>
        <v>-0.85</v>
      </c>
      <c r="P144" s="43">
        <f t="shared" si="41"/>
        <v>1</v>
      </c>
      <c r="S144" s="89">
        <v>28476</v>
      </c>
      <c r="T144" s="89">
        <v>26921</v>
      </c>
      <c r="U144" s="89">
        <v>26757</v>
      </c>
      <c r="V144" s="89">
        <v>28075</v>
      </c>
      <c r="W144" s="89">
        <v>30200</v>
      </c>
      <c r="X144" s="89">
        <v>28485</v>
      </c>
      <c r="Y144" s="89">
        <v>27244</v>
      </c>
      <c r="Z144" s="89">
        <v>29052</v>
      </c>
      <c r="AA144" s="89">
        <v>24863</v>
      </c>
      <c r="AB144" s="89">
        <v>23000</v>
      </c>
      <c r="AC144" s="89">
        <v>23200</v>
      </c>
      <c r="AD144" s="89">
        <v>21300</v>
      </c>
      <c r="AE144" s="89">
        <v>22700</v>
      </c>
      <c r="AF144" s="89">
        <v>20400</v>
      </c>
      <c r="AG144" s="89">
        <v>22200</v>
      </c>
      <c r="AH144" s="89">
        <v>19600</v>
      </c>
      <c r="AI144" s="89">
        <v>29500</v>
      </c>
      <c r="AJ144" s="89">
        <v>30500</v>
      </c>
      <c r="AK144" s="89">
        <v>25500</v>
      </c>
      <c r="AL144" s="89">
        <v>26000</v>
      </c>
      <c r="AM144" s="89">
        <v>28000</v>
      </c>
      <c r="AN144" s="89">
        <v>23950</v>
      </c>
      <c r="AO144" s="89">
        <v>26460</v>
      </c>
      <c r="AP144" s="89">
        <v>29100</v>
      </c>
      <c r="AQ144" s="89">
        <v>16000</v>
      </c>
      <c r="AR144" s="89">
        <v>15000</v>
      </c>
      <c r="AS144" s="89">
        <v>8000</v>
      </c>
      <c r="AT144" s="89">
        <v>0</v>
      </c>
      <c r="AU144" s="89">
        <v>8000</v>
      </c>
      <c r="AV144" s="89">
        <v>8500</v>
      </c>
      <c r="AW144" s="89">
        <v>7300</v>
      </c>
      <c r="AX144" s="89">
        <v>2800</v>
      </c>
      <c r="AY144" s="89">
        <v>2800</v>
      </c>
      <c r="AZ144" s="89">
        <v>2850</v>
      </c>
      <c r="BA144" s="89">
        <v>3050</v>
      </c>
      <c r="BB144" s="89">
        <v>2800</v>
      </c>
      <c r="BC144" s="89">
        <v>2900</v>
      </c>
      <c r="BD144" s="89">
        <v>2950</v>
      </c>
      <c r="BE144" s="89">
        <v>0</v>
      </c>
      <c r="BF144" s="89">
        <v>0</v>
      </c>
      <c r="BG144" s="89">
        <v>0</v>
      </c>
      <c r="BH144" s="89">
        <v>0</v>
      </c>
      <c r="BI144" s="89">
        <v>0</v>
      </c>
      <c r="BJ144" s="89">
        <v>0</v>
      </c>
      <c r="BK144" s="89">
        <v>0</v>
      </c>
      <c r="BL144" s="89">
        <v>0</v>
      </c>
      <c r="BM144" s="89">
        <v>0</v>
      </c>
      <c r="BN144" s="89">
        <v>0</v>
      </c>
    </row>
  </sheetData>
  <autoFilter ref="A6:BN144" xr:uid="{6F96C014-A604-4209-9FB4-04A1E8318D4F}">
    <sortState ref="A7:BN141">
      <sortCondition ref="B6"/>
    </sortState>
  </autoFilter>
  <mergeCells count="3">
    <mergeCell ref="A2:C2"/>
    <mergeCell ref="A3:C3"/>
    <mergeCell ref="A4:C4"/>
  </mergeCells>
  <conditionalFormatting sqref="J22:K137 K7:K144">
    <cfRule type="top10" dxfId="21" priority="21" bottom="1" rank="10"/>
  </conditionalFormatting>
  <conditionalFormatting sqref="O7:O144">
    <cfRule type="top10" dxfId="20" priority="20" bottom="1" rank="10"/>
  </conditionalFormatting>
  <conditionalFormatting sqref="K142">
    <cfRule type="top10" dxfId="19" priority="19" bottom="1" rank="10"/>
  </conditionalFormatting>
  <conditionalFormatting sqref="O142">
    <cfRule type="top10" dxfId="18" priority="18" bottom="1" rank="10"/>
  </conditionalFormatting>
  <conditionalFormatting sqref="K143">
    <cfRule type="top10" dxfId="17" priority="17" bottom="1" rank="10"/>
  </conditionalFormatting>
  <conditionalFormatting sqref="O143">
    <cfRule type="top10" dxfId="16" priority="16" bottom="1" rank="10"/>
  </conditionalFormatting>
  <conditionalFormatting sqref="K144">
    <cfRule type="top10" dxfId="15" priority="15" bottom="1" rank="10"/>
  </conditionalFormatting>
  <conditionalFormatting sqref="O144">
    <cfRule type="top10" dxfId="14" priority="14" bottom="1" rank="10"/>
  </conditionalFormatting>
  <conditionalFormatting sqref="K144">
    <cfRule type="top10" dxfId="13" priority="13" bottom="1" rank="10"/>
  </conditionalFormatting>
  <conditionalFormatting sqref="K141">
    <cfRule type="top10" dxfId="12" priority="12" bottom="1" rank="10"/>
  </conditionalFormatting>
  <conditionalFormatting sqref="K140">
    <cfRule type="top10" dxfId="11" priority="11" bottom="1" rank="10"/>
  </conditionalFormatting>
  <conditionalFormatting sqref="K139">
    <cfRule type="top10" dxfId="10" priority="10" bottom="1" rank="10"/>
  </conditionalFormatting>
  <conditionalFormatting sqref="K138">
    <cfRule type="top10" dxfId="9" priority="9" bottom="1" rank="10"/>
  </conditionalFormatting>
  <conditionalFormatting sqref="J138:J144">
    <cfRule type="top10" dxfId="8" priority="8" bottom="1" rank="10"/>
  </conditionalFormatting>
  <conditionalFormatting sqref="J7:J144">
    <cfRule type="top10" dxfId="7" priority="7" bottom="1" rank="10"/>
  </conditionalFormatting>
  <conditionalFormatting sqref="J7:J144">
    <cfRule type="top10" dxfId="6" priority="6" bottom="1" rank="10"/>
  </conditionalFormatting>
  <conditionalFormatting sqref="O7:O144">
    <cfRule type="top10" dxfId="5" priority="5" bottom="1" rank="10"/>
  </conditionalFormatting>
  <conditionalFormatting sqref="O7:O144">
    <cfRule type="top10" dxfId="4" priority="4" bottom="1" rank="10"/>
  </conditionalFormatting>
  <pageMargins left="0.7" right="0.7" top="0.75" bottom="0.75" header="0.3" footer="0.3"/>
  <pageSetup scale="60" orientation="portrait" r:id="rId1"/>
  <colBreaks count="1" manualBreakCount="1">
    <brk id="15" max="13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ADAFD-7DE6-4249-BBDB-F5A6ED8646CF}">
  <sheetPr codeName="Sheet4" filterMode="1">
    <tabColor theme="3" tint="0.39997558519241921"/>
  </sheetPr>
  <dimension ref="A1:BM144"/>
  <sheetViews>
    <sheetView zoomScaleNormal="100" zoomScaleSheetLayoutView="85" workbookViewId="0">
      <pane xSplit="14" ySplit="6" topLeftCell="BK7" activePane="bottomRight" state="frozen"/>
      <selection pane="topRight" activeCell="N1" sqref="N1"/>
      <selection pane="bottomLeft" activeCell="A7" sqref="A7"/>
      <selection pane="bottomRight" activeCell="D164" sqref="D164"/>
    </sheetView>
  </sheetViews>
  <sheetFormatPr baseColWidth="10" defaultColWidth="8.83203125" defaultRowHeight="14"/>
  <cols>
    <col min="1" max="1" width="10.5" style="43" customWidth="1"/>
    <col min="2" max="2" width="11" style="43" customWidth="1"/>
    <col min="3" max="3" width="16.1640625" style="43" customWidth="1"/>
    <col min="4" max="4" width="55.5" style="43" bestFit="1" customWidth="1"/>
    <col min="5" max="5" width="10.83203125" style="43" customWidth="1"/>
    <col min="6" max="7" width="15.5" style="43" bestFit="1" customWidth="1"/>
    <col min="8" max="8" width="13.1640625" style="43" customWidth="1"/>
    <col min="9" max="9" width="9" style="43" bestFit="1" customWidth="1"/>
    <col min="10" max="10" width="8.83203125" style="83"/>
    <col min="11" max="11" width="8.83203125" style="43"/>
    <col min="12" max="12" width="11.83203125" style="43" bestFit="1" customWidth="1"/>
    <col min="13" max="13" width="10.1640625" style="43" bestFit="1" customWidth="1"/>
    <col min="14" max="14" width="9" style="43" bestFit="1" customWidth="1"/>
    <col min="15" max="16" width="8.83203125" style="43"/>
    <col min="17" max="17" width="8.83203125" style="84" customWidth="1"/>
    <col min="18" max="18" width="13.5" style="84" customWidth="1"/>
    <col min="19" max="22" width="12.1640625" style="84" customWidth="1"/>
    <col min="23" max="23" width="13.5" style="84" customWidth="1"/>
    <col min="24" max="29" width="12.1640625" style="84" customWidth="1"/>
    <col min="30" max="30" width="12" style="84" customWidth="1"/>
    <col min="31" max="31" width="10.83203125" style="84" customWidth="1"/>
    <col min="32" max="32" width="12.1640625" style="84" customWidth="1"/>
    <col min="33" max="33" width="10.83203125" style="84" customWidth="1"/>
    <col min="34" max="34" width="11.83203125" style="84" customWidth="1"/>
    <col min="35" max="35" width="11.5" style="84" customWidth="1"/>
    <col min="36" max="37" width="10.83203125" style="84" customWidth="1"/>
    <col min="38" max="38" width="12.1640625" style="84" customWidth="1"/>
    <col min="39" max="40" width="11.5" style="84" customWidth="1"/>
    <col min="41" max="42" width="12.1640625" style="84" customWidth="1"/>
    <col min="43" max="43" width="10.83203125" style="84" customWidth="1"/>
    <col min="44" max="44" width="11.1640625" style="84" customWidth="1"/>
    <col min="45" max="45" width="11" style="84" customWidth="1"/>
    <col min="46" max="46" width="12.1640625" style="84" customWidth="1"/>
    <col min="47" max="50" width="11" style="84" customWidth="1"/>
    <col min="51" max="53" width="11.5" style="84" customWidth="1"/>
    <col min="54" max="54" width="11.1640625" style="84" customWidth="1"/>
    <col min="55" max="62" width="10.1640625" style="84" customWidth="1"/>
    <col min="63" max="65" width="11.5" style="84" customWidth="1"/>
    <col min="66" max="16384" width="8.83203125" style="43"/>
  </cols>
  <sheetData>
    <row r="1" spans="1:65">
      <c r="R1" s="93" t="s">
        <v>830</v>
      </c>
      <c r="AB1" s="94" t="s">
        <v>742</v>
      </c>
      <c r="AC1" s="95"/>
      <c r="AD1" s="95"/>
    </row>
    <row r="2" spans="1:65">
      <c r="A2" s="407"/>
      <c r="B2" s="408"/>
      <c r="C2" s="408"/>
      <c r="D2" s="87"/>
      <c r="E2" s="87"/>
      <c r="F2" s="87" t="s">
        <v>745</v>
      </c>
      <c r="G2" s="87"/>
      <c r="H2" s="87"/>
      <c r="I2" s="87"/>
      <c r="L2" s="87" t="s">
        <v>744</v>
      </c>
      <c r="M2" s="87"/>
      <c r="N2" s="87"/>
      <c r="R2" s="93" t="s">
        <v>749</v>
      </c>
    </row>
    <row r="3" spans="1:65">
      <c r="A3" s="407"/>
      <c r="B3" s="408"/>
      <c r="C3" s="408"/>
      <c r="D3" s="87"/>
      <c r="E3" s="87"/>
      <c r="F3" s="87"/>
      <c r="G3" s="87"/>
      <c r="H3" s="87"/>
      <c r="I3" s="87"/>
      <c r="L3" s="88" t="s">
        <v>746</v>
      </c>
      <c r="M3" s="86"/>
      <c r="N3" s="86"/>
    </row>
    <row r="4" spans="1:65">
      <c r="A4" s="407" t="s">
        <v>741</v>
      </c>
      <c r="B4" s="408"/>
      <c r="C4" s="408"/>
      <c r="D4" s="86"/>
      <c r="E4" s="86"/>
      <c r="F4" s="86"/>
      <c r="G4" s="86"/>
      <c r="H4" s="86"/>
      <c r="I4" s="86"/>
      <c r="K4" s="83"/>
      <c r="L4" s="129">
        <v>43831</v>
      </c>
      <c r="M4" s="129">
        <f>+'Property Snapshots'!AE2</f>
        <v>44197</v>
      </c>
      <c r="N4" s="78" t="s">
        <v>730</v>
      </c>
      <c r="R4" s="84">
        <f>+YEAR(R5)</f>
        <v>2018</v>
      </c>
      <c r="S4" s="84">
        <f t="shared" ref="S4:BM4" si="0">+YEAR(S5)</f>
        <v>2018</v>
      </c>
      <c r="T4" s="84">
        <f t="shared" si="0"/>
        <v>2018</v>
      </c>
      <c r="U4" s="84">
        <f t="shared" si="0"/>
        <v>2018</v>
      </c>
      <c r="V4" s="84">
        <f t="shared" si="0"/>
        <v>2018</v>
      </c>
      <c r="W4" s="84">
        <f t="shared" si="0"/>
        <v>2018</v>
      </c>
      <c r="X4" s="84">
        <f t="shared" si="0"/>
        <v>2018</v>
      </c>
      <c r="Y4" s="84">
        <f t="shared" si="0"/>
        <v>2018</v>
      </c>
      <c r="Z4" s="84">
        <f t="shared" si="0"/>
        <v>2018</v>
      </c>
      <c r="AA4" s="84">
        <f t="shared" si="0"/>
        <v>2018</v>
      </c>
      <c r="AB4" s="84">
        <f t="shared" si="0"/>
        <v>2018</v>
      </c>
      <c r="AC4" s="84">
        <f t="shared" si="0"/>
        <v>2018</v>
      </c>
      <c r="AD4" s="84">
        <f t="shared" si="0"/>
        <v>2019</v>
      </c>
      <c r="AE4" s="84">
        <f t="shared" si="0"/>
        <v>2019</v>
      </c>
      <c r="AF4" s="84">
        <f t="shared" si="0"/>
        <v>2019</v>
      </c>
      <c r="AG4" s="84">
        <f t="shared" si="0"/>
        <v>2019</v>
      </c>
      <c r="AH4" s="84">
        <f t="shared" si="0"/>
        <v>2019</v>
      </c>
      <c r="AI4" s="84">
        <f t="shared" si="0"/>
        <v>2019</v>
      </c>
      <c r="AJ4" s="84">
        <f t="shared" si="0"/>
        <v>2019</v>
      </c>
      <c r="AK4" s="84">
        <f t="shared" si="0"/>
        <v>2019</v>
      </c>
      <c r="AL4" s="84">
        <f t="shared" si="0"/>
        <v>2019</v>
      </c>
      <c r="AM4" s="84">
        <f t="shared" si="0"/>
        <v>2019</v>
      </c>
      <c r="AN4" s="84">
        <f t="shared" si="0"/>
        <v>2019</v>
      </c>
      <c r="AO4" s="84">
        <f t="shared" si="0"/>
        <v>2019</v>
      </c>
      <c r="AP4" s="84">
        <f t="shared" si="0"/>
        <v>2020</v>
      </c>
      <c r="AQ4" s="84">
        <f t="shared" si="0"/>
        <v>2020</v>
      </c>
      <c r="AR4" s="84">
        <f t="shared" si="0"/>
        <v>2020</v>
      </c>
      <c r="AS4" s="84">
        <f t="shared" si="0"/>
        <v>2020</v>
      </c>
      <c r="AT4" s="84">
        <f t="shared" si="0"/>
        <v>2020</v>
      </c>
      <c r="AU4" s="84">
        <f t="shared" si="0"/>
        <v>2020</v>
      </c>
      <c r="AV4" s="84">
        <f t="shared" si="0"/>
        <v>2020</v>
      </c>
      <c r="AW4" s="84">
        <f t="shared" si="0"/>
        <v>2020</v>
      </c>
      <c r="AX4" s="84">
        <f t="shared" si="0"/>
        <v>2020</v>
      </c>
      <c r="AY4" s="84">
        <f t="shared" si="0"/>
        <v>2020</v>
      </c>
      <c r="AZ4" s="84">
        <f t="shared" si="0"/>
        <v>2020</v>
      </c>
      <c r="BA4" s="84">
        <f t="shared" si="0"/>
        <v>2020</v>
      </c>
      <c r="BB4" s="84">
        <f t="shared" si="0"/>
        <v>2021</v>
      </c>
      <c r="BC4" s="84">
        <f t="shared" si="0"/>
        <v>2021</v>
      </c>
      <c r="BD4" s="84">
        <f t="shared" si="0"/>
        <v>2021</v>
      </c>
      <c r="BE4" s="84">
        <f t="shared" si="0"/>
        <v>2021</v>
      </c>
      <c r="BF4" s="84">
        <f t="shared" si="0"/>
        <v>2021</v>
      </c>
      <c r="BG4" s="84">
        <f t="shared" si="0"/>
        <v>2021</v>
      </c>
      <c r="BH4" s="84">
        <f t="shared" si="0"/>
        <v>2021</v>
      </c>
      <c r="BI4" s="84">
        <f t="shared" si="0"/>
        <v>2021</v>
      </c>
      <c r="BJ4" s="84">
        <f t="shared" si="0"/>
        <v>2021</v>
      </c>
      <c r="BK4" s="84">
        <f t="shared" si="0"/>
        <v>2021</v>
      </c>
      <c r="BL4" s="84">
        <f t="shared" si="0"/>
        <v>2021</v>
      </c>
      <c r="BM4" s="84">
        <f t="shared" si="0"/>
        <v>2021</v>
      </c>
    </row>
    <row r="5" spans="1:65">
      <c r="A5" s="44" t="s">
        <v>735</v>
      </c>
      <c r="B5" s="44" t="s">
        <v>167</v>
      </c>
      <c r="C5" s="74" t="s">
        <v>201</v>
      </c>
      <c r="D5" s="78" t="s">
        <v>734</v>
      </c>
      <c r="E5" s="78">
        <v>2018</v>
      </c>
      <c r="F5" s="79">
        <v>2019</v>
      </c>
      <c r="G5" s="79">
        <v>2020</v>
      </c>
      <c r="H5" s="79">
        <v>2021</v>
      </c>
      <c r="I5" s="79" t="s">
        <v>726</v>
      </c>
      <c r="J5" s="81"/>
      <c r="K5" s="83"/>
      <c r="L5" s="129">
        <v>43921</v>
      </c>
      <c r="M5" s="129">
        <f>+'Property Snapshots'!AE3</f>
        <v>44286</v>
      </c>
      <c r="N5" s="78" t="s">
        <v>743</v>
      </c>
      <c r="R5" s="76">
        <v>43131</v>
      </c>
      <c r="S5" s="76">
        <f>+EOMONTH(R5,1)</f>
        <v>43159</v>
      </c>
      <c r="T5" s="76">
        <f t="shared" ref="T5:BM5" si="1">+EOMONTH(S5,1)</f>
        <v>43190</v>
      </c>
      <c r="U5" s="76">
        <f t="shared" si="1"/>
        <v>43220</v>
      </c>
      <c r="V5" s="76">
        <f t="shared" si="1"/>
        <v>43251</v>
      </c>
      <c r="W5" s="76">
        <f t="shared" si="1"/>
        <v>43281</v>
      </c>
      <c r="X5" s="76">
        <f t="shared" si="1"/>
        <v>43312</v>
      </c>
      <c r="Y5" s="76">
        <f t="shared" si="1"/>
        <v>43343</v>
      </c>
      <c r="Z5" s="76">
        <f t="shared" si="1"/>
        <v>43373</v>
      </c>
      <c r="AA5" s="76">
        <f t="shared" si="1"/>
        <v>43404</v>
      </c>
      <c r="AB5" s="76">
        <f t="shared" si="1"/>
        <v>43434</v>
      </c>
      <c r="AC5" s="76">
        <f t="shared" si="1"/>
        <v>43465</v>
      </c>
      <c r="AD5" s="76">
        <f t="shared" si="1"/>
        <v>43496</v>
      </c>
      <c r="AE5" s="76">
        <f t="shared" si="1"/>
        <v>43524</v>
      </c>
      <c r="AF5" s="76">
        <f t="shared" si="1"/>
        <v>43555</v>
      </c>
      <c r="AG5" s="76">
        <f t="shared" si="1"/>
        <v>43585</v>
      </c>
      <c r="AH5" s="76">
        <f t="shared" si="1"/>
        <v>43616</v>
      </c>
      <c r="AI5" s="76">
        <f t="shared" si="1"/>
        <v>43646</v>
      </c>
      <c r="AJ5" s="76">
        <f t="shared" si="1"/>
        <v>43677</v>
      </c>
      <c r="AK5" s="76">
        <f t="shared" si="1"/>
        <v>43708</v>
      </c>
      <c r="AL5" s="76">
        <f t="shared" si="1"/>
        <v>43738</v>
      </c>
      <c r="AM5" s="76">
        <f t="shared" si="1"/>
        <v>43769</v>
      </c>
      <c r="AN5" s="76">
        <f t="shared" si="1"/>
        <v>43799</v>
      </c>
      <c r="AO5" s="76">
        <f t="shared" si="1"/>
        <v>43830</v>
      </c>
      <c r="AP5" s="76">
        <f t="shared" si="1"/>
        <v>43861</v>
      </c>
      <c r="AQ5" s="76">
        <f t="shared" si="1"/>
        <v>43890</v>
      </c>
      <c r="AR5" s="76">
        <f t="shared" si="1"/>
        <v>43921</v>
      </c>
      <c r="AS5" s="76">
        <f t="shared" si="1"/>
        <v>43951</v>
      </c>
      <c r="AT5" s="76">
        <f t="shared" si="1"/>
        <v>43982</v>
      </c>
      <c r="AU5" s="76">
        <f t="shared" si="1"/>
        <v>44012</v>
      </c>
      <c r="AV5" s="76">
        <f t="shared" si="1"/>
        <v>44043</v>
      </c>
      <c r="AW5" s="76">
        <f t="shared" si="1"/>
        <v>44074</v>
      </c>
      <c r="AX5" s="76">
        <f t="shared" si="1"/>
        <v>44104</v>
      </c>
      <c r="AY5" s="76">
        <f t="shared" si="1"/>
        <v>44135</v>
      </c>
      <c r="AZ5" s="76">
        <f t="shared" si="1"/>
        <v>44165</v>
      </c>
      <c r="BA5" s="76">
        <f t="shared" si="1"/>
        <v>44196</v>
      </c>
      <c r="BB5" s="76">
        <f t="shared" si="1"/>
        <v>44227</v>
      </c>
      <c r="BC5" s="76">
        <f t="shared" si="1"/>
        <v>44255</v>
      </c>
      <c r="BD5" s="76">
        <f t="shared" si="1"/>
        <v>44286</v>
      </c>
      <c r="BE5" s="76">
        <f t="shared" si="1"/>
        <v>44316</v>
      </c>
      <c r="BF5" s="76">
        <f t="shared" si="1"/>
        <v>44347</v>
      </c>
      <c r="BG5" s="76">
        <f t="shared" si="1"/>
        <v>44377</v>
      </c>
      <c r="BH5" s="76">
        <f t="shared" si="1"/>
        <v>44408</v>
      </c>
      <c r="BI5" s="76">
        <f t="shared" si="1"/>
        <v>44439</v>
      </c>
      <c r="BJ5" s="76">
        <f t="shared" si="1"/>
        <v>44469</v>
      </c>
      <c r="BK5" s="76">
        <f t="shared" si="1"/>
        <v>44500</v>
      </c>
      <c r="BL5" s="76">
        <f t="shared" si="1"/>
        <v>44530</v>
      </c>
      <c r="BM5" s="76">
        <f t="shared" si="1"/>
        <v>44561</v>
      </c>
    </row>
    <row r="6" spans="1:65">
      <c r="A6" s="45"/>
      <c r="B6" s="45"/>
      <c r="C6" s="45"/>
      <c r="D6" s="86"/>
      <c r="E6" s="86"/>
      <c r="F6" s="86"/>
      <c r="G6" s="86"/>
      <c r="H6" s="86"/>
      <c r="I6" s="86"/>
      <c r="K6" s="83"/>
      <c r="L6" s="86"/>
      <c r="M6" s="86"/>
      <c r="N6" s="80"/>
    </row>
    <row r="7" spans="1:65" s="71" customFormat="1" hidden="1">
      <c r="A7" s="48" t="s">
        <v>166</v>
      </c>
      <c r="B7" s="48" t="s">
        <v>151</v>
      </c>
      <c r="C7" s="46" t="s">
        <v>189</v>
      </c>
      <c r="D7" s="49" t="s">
        <v>6</v>
      </c>
      <c r="E7" s="75">
        <f>+SUMIF($R$4:$BM$4,E$5,$R7:$BM7)</f>
        <v>229708.12</v>
      </c>
      <c r="F7" s="75">
        <f>+SUMIF($R$4:$BM$4,F$5,$R7:$BM7)</f>
        <v>240663.91999999998</v>
      </c>
      <c r="G7" s="75">
        <f>+SUMIF($R$4:$BM$4,G$5,$R7:$BM7)</f>
        <v>174998.96000000002</v>
      </c>
      <c r="H7" s="75">
        <f>+SUMIF($R$4:$BM$4,H$5,$R7:$BM7)</f>
        <v>43245.759999999995</v>
      </c>
      <c r="I7" s="67">
        <f>IFERROR(IF(G7=0,0,(G7-F7)/F7),0)</f>
        <v>-0.27284920814054708</v>
      </c>
      <c r="J7" s="82"/>
      <c r="K7" s="43"/>
      <c r="L7" s="75">
        <f t="shared" ref="L7:M28" si="2">+SUMIFS($R7:$BM7,$R$5:$BM$5,"&gt;="&amp;L$4,$R$5:$BM$5,"&lt;="&amp;L$5)</f>
        <v>58348.87</v>
      </c>
      <c r="M7" s="75">
        <f t="shared" si="2"/>
        <v>43245.759999999995</v>
      </c>
      <c r="N7" s="67">
        <f>IFERROR(IF(M7=0,0,(M7-L7)/L7),0)</f>
        <v>-0.25884151655379112</v>
      </c>
      <c r="O7" s="43"/>
      <c r="P7" s="43"/>
      <c r="Q7" s="84"/>
      <c r="R7" s="77">
        <f>IFERROR(INDEX('Combined (Adjust here)'!$E$3:$BB$189,MATCH('Tenant Analysis (Formulas) '!$D7,'Combined (Adjust here)'!$E$3:$E$189,0),MATCH('Tenant Analysis (Formulas) '!R$5,'Combined (Adjust here)'!$E$3:$BB$3,0)),0)</f>
        <v>17911.93</v>
      </c>
      <c r="S7" s="77">
        <f>IFERROR(INDEX('Combined (Adjust here)'!$E$3:$BB$189,MATCH('Tenant Analysis (Formulas) '!$D7,'Combined (Adjust here)'!$E$3:$E$189,0),MATCH('Tenant Analysis (Formulas) '!S$5,'Combined (Adjust here)'!$E$3:$BB$3,0)),0)</f>
        <v>16268.22</v>
      </c>
      <c r="T7" s="77">
        <f>IFERROR(INDEX('Combined (Adjust here)'!$E$3:$BB$189,MATCH('Tenant Analysis (Formulas) '!$D7,'Combined (Adjust here)'!$E$3:$E$189,0),MATCH('Tenant Analysis (Formulas) '!T$5,'Combined (Adjust here)'!$E$3:$BB$3,0)),0)</f>
        <v>18287.54</v>
      </c>
      <c r="U7" s="77">
        <f>IFERROR(INDEX('Combined (Adjust here)'!$E$3:$BB$189,MATCH('Tenant Analysis (Formulas) '!$D7,'Combined (Adjust here)'!$E$3:$E$189,0),MATCH('Tenant Analysis (Formulas) '!U$5,'Combined (Adjust here)'!$E$3:$BB$3,0)),0)</f>
        <v>19977.98</v>
      </c>
      <c r="V7" s="77">
        <f>IFERROR(INDEX('Combined (Adjust here)'!$E$3:$BB$189,MATCH('Tenant Analysis (Formulas) '!$D7,'Combined (Adjust here)'!$E$3:$E$189,0),MATCH('Tenant Analysis (Formulas) '!V$5,'Combined (Adjust here)'!$E$3:$BB$3,0)),0)</f>
        <v>20124.849999999999</v>
      </c>
      <c r="W7" s="77">
        <f>IFERROR(INDEX('Combined (Adjust here)'!$E$3:$BB$189,MATCH('Tenant Analysis (Formulas) '!$D7,'Combined (Adjust here)'!$E$3:$E$189,0),MATCH('Tenant Analysis (Formulas) '!W$5,'Combined (Adjust here)'!$E$3:$BB$3,0)),0)</f>
        <v>20858.41</v>
      </c>
      <c r="X7" s="77">
        <f>IFERROR(INDEX('Combined (Adjust here)'!$E$3:$BB$189,MATCH('Tenant Analysis (Formulas) '!$D7,'Combined (Adjust here)'!$E$3:$E$189,0),MATCH('Tenant Analysis (Formulas) '!X$5,'Combined (Adjust here)'!$E$3:$BB$3,0)),0)</f>
        <v>18470.89</v>
      </c>
      <c r="Y7" s="77">
        <f>IFERROR(INDEX('Combined (Adjust here)'!$E$3:$BB$189,MATCH('Tenant Analysis (Formulas) '!$D7,'Combined (Adjust here)'!$E$3:$E$189,0),MATCH('Tenant Analysis (Formulas) '!Y$5,'Combined (Adjust here)'!$E$3:$BB$3,0)),0)</f>
        <v>20188.099999999999</v>
      </c>
      <c r="Z7" s="77">
        <f>IFERROR(INDEX('Combined (Adjust here)'!$E$3:$BB$189,MATCH('Tenant Analysis (Formulas) '!$D7,'Combined (Adjust here)'!$E$3:$E$189,0),MATCH('Tenant Analysis (Formulas) '!Z$5,'Combined (Adjust here)'!$E$3:$BB$3,0)),0)</f>
        <v>17169.740000000002</v>
      </c>
      <c r="AA7" s="77">
        <f>IFERROR(INDEX('Combined (Adjust here)'!$E$3:$BB$189,MATCH('Tenant Analysis (Formulas) '!$D7,'Combined (Adjust here)'!$E$3:$E$189,0),MATCH('Tenant Analysis (Formulas) '!AA$5,'Combined (Adjust here)'!$E$3:$BB$3,0)),0)</f>
        <v>21665.62</v>
      </c>
      <c r="AB7" s="77">
        <f>IFERROR(INDEX('Combined (Adjust here)'!$E$3:$BB$189,MATCH('Tenant Analysis (Formulas) '!$D7,'Combined (Adjust here)'!$E$3:$E$189,0),MATCH('Tenant Analysis (Formulas) '!AB$5,'Combined (Adjust here)'!$E$3:$BB$3,0)),0)</f>
        <v>18980.349999999999</v>
      </c>
      <c r="AC7" s="77">
        <f>IFERROR(INDEX('Combined (Adjust here)'!$E$3:$BB$189,MATCH('Tenant Analysis (Formulas) '!$D7,'Combined (Adjust here)'!$E$3:$E$189,0),MATCH('Tenant Analysis (Formulas) '!AC$5,'Combined (Adjust here)'!$E$3:$BB$3,0)),0)</f>
        <v>19804.490000000002</v>
      </c>
      <c r="AD7" s="77">
        <f>IFERROR(INDEX('Combined (Adjust here)'!$E$3:$BB$189,MATCH('Tenant Analysis (Formulas) '!$D7,'Combined (Adjust here)'!$E$3:$E$189,0),MATCH('Tenant Analysis (Formulas) '!AD$5,'Combined (Adjust here)'!$E$3:$BB$3,0)),0)</f>
        <v>21044.92</v>
      </c>
      <c r="AE7" s="77">
        <f>IFERROR(INDEX('Combined (Adjust here)'!$E$3:$BB$189,MATCH('Tenant Analysis (Formulas) '!$D7,'Combined (Adjust here)'!$E$3:$E$189,0),MATCH('Tenant Analysis (Formulas) '!AE$5,'Combined (Adjust here)'!$E$3:$BB$3,0)),0)</f>
        <v>17489.68</v>
      </c>
      <c r="AF7" s="77">
        <f>IFERROR(INDEX('Combined (Adjust here)'!$E$3:$BB$189,MATCH('Tenant Analysis (Formulas) '!$D7,'Combined (Adjust here)'!$E$3:$E$189,0),MATCH('Tenant Analysis (Formulas) '!AF$5,'Combined (Adjust here)'!$E$3:$BB$3,0)),0)</f>
        <v>20936.11</v>
      </c>
      <c r="AG7" s="77">
        <f>IFERROR(INDEX('Combined (Adjust here)'!$E$3:$BB$189,MATCH('Tenant Analysis (Formulas) '!$D7,'Combined (Adjust here)'!$E$3:$E$189,0),MATCH('Tenant Analysis (Formulas) '!AG$5,'Combined (Adjust here)'!$E$3:$BB$3,0)),0)</f>
        <v>20261.189999999999</v>
      </c>
      <c r="AH7" s="77">
        <f>IFERROR(INDEX('Combined (Adjust here)'!$E$3:$BB$189,MATCH('Tenant Analysis (Formulas) '!$D7,'Combined (Adjust here)'!$E$3:$E$189,0),MATCH('Tenant Analysis (Formulas) '!AH$5,'Combined (Adjust here)'!$E$3:$BB$3,0)),0)</f>
        <v>21848.66</v>
      </c>
      <c r="AI7" s="77">
        <f>IFERROR(INDEX('Combined (Adjust here)'!$E$3:$BB$189,MATCH('Tenant Analysis (Formulas) '!$D7,'Combined (Adjust here)'!$E$3:$E$189,0),MATCH('Tenant Analysis (Formulas) '!AI$5,'Combined (Adjust here)'!$E$3:$BB$3,0)),0)</f>
        <v>21341.64</v>
      </c>
      <c r="AJ7" s="77">
        <f>IFERROR(INDEX('Combined (Adjust here)'!$E$3:$BB$189,MATCH('Tenant Analysis (Formulas) '!$D7,'Combined (Adjust here)'!$E$3:$E$189,0),MATCH('Tenant Analysis (Formulas) '!AJ$5,'Combined (Adjust here)'!$E$3:$BB$3,0)),0)</f>
        <v>19838.89</v>
      </c>
      <c r="AK7" s="77">
        <f>IFERROR(INDEX('Combined (Adjust here)'!$E$3:$BB$189,MATCH('Tenant Analysis (Formulas) '!$D7,'Combined (Adjust here)'!$E$3:$E$189,0),MATCH('Tenant Analysis (Formulas) '!AK$5,'Combined (Adjust here)'!$E$3:$BB$3,0)),0)</f>
        <v>19542.400000000001</v>
      </c>
      <c r="AL7" s="77">
        <f>IFERROR(INDEX('Combined (Adjust here)'!$E$3:$BB$189,MATCH('Tenant Analysis (Formulas) '!$D7,'Combined (Adjust here)'!$E$3:$E$189,0),MATCH('Tenant Analysis (Formulas) '!AL$5,'Combined (Adjust here)'!$E$3:$BB$3,0)),0)</f>
        <v>19173.23</v>
      </c>
      <c r="AM7" s="77">
        <f>IFERROR(INDEX('Combined (Adjust here)'!$E$3:$BB$189,MATCH('Tenant Analysis (Formulas) '!$D7,'Combined (Adjust here)'!$E$3:$E$189,0),MATCH('Tenant Analysis (Formulas) '!AM$5,'Combined (Adjust here)'!$E$3:$BB$3,0)),0)</f>
        <v>21085.279999999999</v>
      </c>
      <c r="AN7" s="77">
        <f>IFERROR(INDEX('Combined (Adjust here)'!$E$3:$BB$189,MATCH('Tenant Analysis (Formulas) '!$D7,'Combined (Adjust here)'!$E$3:$E$189,0),MATCH('Tenant Analysis (Formulas) '!AN$5,'Combined (Adjust here)'!$E$3:$BB$3,0)),0)</f>
        <v>19276.05</v>
      </c>
      <c r="AO7" s="77">
        <f>IFERROR(INDEX('Combined (Adjust here)'!$E$3:$BB$189,MATCH('Tenant Analysis (Formulas) '!$D7,'Combined (Adjust here)'!$E$3:$E$189,0),MATCH('Tenant Analysis (Formulas) '!AO$5,'Combined (Adjust here)'!$E$3:$BB$3,0)),0)</f>
        <v>18825.87</v>
      </c>
      <c r="AP7" s="77">
        <f>IFERROR(INDEX('Combined (Adjust here)'!$E$3:$BB$189,MATCH('Tenant Analysis (Formulas) '!$D7,'Combined (Adjust here)'!$E$3:$E$189,0),MATCH('Tenant Analysis (Formulas) '!AP$5,'Combined (Adjust here)'!$E$3:$BB$3,0)),0)</f>
        <v>22221.25</v>
      </c>
      <c r="AQ7" s="77">
        <f>IFERROR(INDEX('Combined (Adjust here)'!$E$3:$BB$189,MATCH('Tenant Analysis (Formulas) '!$D7,'Combined (Adjust here)'!$E$3:$E$189,0),MATCH('Tenant Analysis (Formulas) '!AQ$5,'Combined (Adjust here)'!$E$3:$BB$3,0)),0)</f>
        <v>19719.330000000002</v>
      </c>
      <c r="AR7" s="77">
        <f>IFERROR(INDEX('Combined (Adjust here)'!$E$3:$BB$189,MATCH('Tenant Analysis (Formulas) '!$D7,'Combined (Adjust here)'!$E$3:$E$189,0),MATCH('Tenant Analysis (Formulas) '!AR$5,'Combined (Adjust here)'!$E$3:$BB$3,0)),0)</f>
        <v>16408.29</v>
      </c>
      <c r="AS7" s="77">
        <f>IFERROR(INDEX('Combined (Adjust here)'!$E$3:$BB$189,MATCH('Tenant Analysis (Formulas) '!$D7,'Combined (Adjust here)'!$E$3:$E$189,0),MATCH('Tenant Analysis (Formulas) '!AS$5,'Combined (Adjust here)'!$E$3:$BB$3,0)),0)</f>
        <v>7488.29</v>
      </c>
      <c r="AT7" s="77">
        <f>IFERROR(INDEX('Combined (Adjust here)'!$E$3:$BB$189,MATCH('Tenant Analysis (Formulas) '!$D7,'Combined (Adjust here)'!$E$3:$E$189,0),MATCH('Tenant Analysis (Formulas) '!AT$5,'Combined (Adjust here)'!$E$3:$BB$3,0)),0)</f>
        <v>9770.5499999999993</v>
      </c>
      <c r="AU7" s="77">
        <f>IFERROR(INDEX('Combined (Adjust here)'!$E$3:$BB$189,MATCH('Tenant Analysis (Formulas) '!$D7,'Combined (Adjust here)'!$E$3:$E$189,0),MATCH('Tenant Analysis (Formulas) '!AU$5,'Combined (Adjust here)'!$E$3:$BB$3,0)),0)</f>
        <v>12991.78</v>
      </c>
      <c r="AV7" s="77">
        <f>IFERROR(INDEX('Combined (Adjust here)'!$E$3:$BB$189,MATCH('Tenant Analysis (Formulas) '!$D7,'Combined (Adjust here)'!$E$3:$E$189,0),MATCH('Tenant Analysis (Formulas) '!AV$5,'Combined (Adjust here)'!$E$3:$BB$3,0)),0)</f>
        <v>13942.25</v>
      </c>
      <c r="AW7" s="77">
        <f>IFERROR(INDEX('Combined (Adjust here)'!$E$3:$BB$189,MATCH('Tenant Analysis (Formulas) '!$D7,'Combined (Adjust here)'!$E$3:$E$189,0),MATCH('Tenant Analysis (Formulas) '!AW$5,'Combined (Adjust here)'!$E$3:$BB$3,0)),0)</f>
        <v>12817.23</v>
      </c>
      <c r="AX7" s="77">
        <f>IFERROR(INDEX('Combined (Adjust here)'!$E$3:$BB$189,MATCH('Tenant Analysis (Formulas) '!$D7,'Combined (Adjust here)'!$E$3:$E$189,0),MATCH('Tenant Analysis (Formulas) '!AX$5,'Combined (Adjust here)'!$E$3:$BB$3,0)),0)</f>
        <v>14971.22</v>
      </c>
      <c r="AY7" s="77">
        <f>IFERROR(INDEX('Combined (Adjust here)'!$E$3:$BB$189,MATCH('Tenant Analysis (Formulas) '!$D7,'Combined (Adjust here)'!$E$3:$E$189,0),MATCH('Tenant Analysis (Formulas) '!AY$5,'Combined (Adjust here)'!$E$3:$BB$3,0)),0)</f>
        <v>15510.95</v>
      </c>
      <c r="AZ7" s="77">
        <f>IFERROR(INDEX('Combined (Adjust here)'!$E$3:$BB$189,MATCH('Tenant Analysis (Formulas) '!$D7,'Combined (Adjust here)'!$E$3:$E$189,0),MATCH('Tenant Analysis (Formulas) '!AZ$5,'Combined (Adjust here)'!$E$3:$BB$3,0)),0)</f>
        <v>13315.45</v>
      </c>
      <c r="BA7" s="77">
        <f>IFERROR(INDEX('Combined (Adjust here)'!$E$3:$BB$189,MATCH('Tenant Analysis (Formulas) '!$D7,'Combined (Adjust here)'!$E$3:$E$189,0),MATCH('Tenant Analysis (Formulas) '!BA$5,'Combined (Adjust here)'!$E$3:$BB$3,0)),0)</f>
        <v>15842.37</v>
      </c>
      <c r="BB7" s="77">
        <f>IFERROR(INDEX('Combined (Adjust here)'!$E$3:$BB$189,MATCH('Tenant Analysis (Formulas) '!$D7,'Combined (Adjust here)'!$E$3:$E$189,0),MATCH('Tenant Analysis (Formulas) '!BB$5,'Combined (Adjust here)'!$E$3:$BB$3,0)),0)</f>
        <v>14796.95</v>
      </c>
      <c r="BC7" s="77">
        <f>IFERROR(INDEX('Combined (Adjust here)'!$E$3:$BB$189,MATCH('Tenant Analysis (Formulas) '!$D7,'Combined (Adjust here)'!$E$3:$E$189,0),MATCH('Tenant Analysis (Formulas) '!BC$5,'Combined (Adjust here)'!$E$3:$BB$3,0)),0)</f>
        <v>12957.51</v>
      </c>
      <c r="BD7" s="77">
        <f>IFERROR(INDEX('Combined (Adjust here)'!$E$3:$BB$189,MATCH('Tenant Analysis (Formulas) '!$D7,'Combined (Adjust here)'!$E$3:$E$189,0),MATCH('Tenant Analysis (Formulas) '!BD$5,'Combined (Adjust here)'!$E$3:$BB$3,0)),0)</f>
        <v>15491.3</v>
      </c>
      <c r="BE7" s="77">
        <f>IFERROR(INDEX('Combined (Adjust here)'!$E$3:$BB$189,MATCH('Tenant Analysis (Formulas) '!$D7,'Combined (Adjust here)'!$E$3:$E$189,0),MATCH('Tenant Analysis (Formulas) '!BE$5,'Combined (Adjust here)'!$E$3:$BB$3,0)),0)</f>
        <v>0</v>
      </c>
      <c r="BF7" s="77">
        <f>IFERROR(INDEX('Combined (Adjust here)'!$E$3:$BB$189,MATCH('Tenant Analysis (Formulas) '!$D7,'Combined (Adjust here)'!$E$3:$E$189,0),MATCH('Tenant Analysis (Formulas) '!BF$5,'Combined (Adjust here)'!$E$3:$BB$3,0)),0)</f>
        <v>0</v>
      </c>
      <c r="BG7" s="77">
        <f>IFERROR(INDEX('Combined (Adjust here)'!$E$3:$BB$189,MATCH('Tenant Analysis (Formulas) '!$D7,'Combined (Adjust here)'!$E$3:$E$189,0),MATCH('Tenant Analysis (Formulas) '!BG$5,'Combined (Adjust here)'!$E$3:$BB$3,0)),0)</f>
        <v>0</v>
      </c>
      <c r="BH7" s="77">
        <f>IFERROR(INDEX('Combined (Adjust here)'!$E$3:$BB$189,MATCH('Tenant Analysis (Formulas) '!$D7,'Combined (Adjust here)'!$E$3:$E$189,0),MATCH('Tenant Analysis (Formulas) '!BH$5,'Combined (Adjust here)'!$E$3:$BB$3,0)),0)</f>
        <v>0</v>
      </c>
      <c r="BI7" s="77">
        <f>IFERROR(INDEX('Combined (Adjust here)'!$E$3:$BB$189,MATCH('Tenant Analysis (Formulas) '!$D7,'Combined (Adjust here)'!$E$3:$E$189,0),MATCH('Tenant Analysis (Formulas) '!BI$5,'Combined (Adjust here)'!$E$3:$BB$3,0)),0)</f>
        <v>0</v>
      </c>
      <c r="BJ7" s="77">
        <f>IFERROR(INDEX('Combined (Adjust here)'!$E$3:$BB$189,MATCH('Tenant Analysis (Formulas) '!$D7,'Combined (Adjust here)'!$E$3:$E$189,0),MATCH('Tenant Analysis (Formulas) '!BJ$5,'Combined (Adjust here)'!$E$3:$BB$3,0)),0)</f>
        <v>0</v>
      </c>
      <c r="BK7" s="77">
        <f>IFERROR(INDEX('Combined (Adjust here)'!$E$3:$BB$189,MATCH('Tenant Analysis (Formulas) '!$D7,'Combined (Adjust here)'!$E$3:$E$189,0),MATCH('Tenant Analysis (Formulas) '!BK$5,'Combined (Adjust here)'!$E$3:$BB$3,0)),0)</f>
        <v>0</v>
      </c>
      <c r="BL7" s="77">
        <f>IFERROR(INDEX('Combined (Adjust here)'!$E$3:$BB$189,MATCH('Tenant Analysis (Formulas) '!$D7,'Combined (Adjust here)'!$E$3:$E$189,0),MATCH('Tenant Analysis (Formulas) '!BL$5,'Combined (Adjust here)'!$E$3:$BB$3,0)),0)</f>
        <v>0</v>
      </c>
      <c r="BM7" s="77">
        <f>IFERROR(INDEX('Combined (Adjust here)'!$E$3:$BB$189,MATCH('Tenant Analysis (Formulas) '!$D7,'Combined (Adjust here)'!$E$3:$E$189,0),MATCH('Tenant Analysis (Formulas) '!BM$5,'Combined (Adjust here)'!$E$3:$BB$3,0)),0)</f>
        <v>0</v>
      </c>
    </row>
    <row r="8" spans="1:65" hidden="1">
      <c r="A8" s="48" t="s">
        <v>166</v>
      </c>
      <c r="B8" s="48" t="s">
        <v>151</v>
      </c>
      <c r="C8" s="46" t="s">
        <v>186</v>
      </c>
      <c r="D8" s="49" t="s">
        <v>8</v>
      </c>
      <c r="E8" s="75">
        <f t="shared" ref="E8" si="3">+SUMIF($R$4:$BM$4,E$5,$R8:$BM8)</f>
        <v>647679.62</v>
      </c>
      <c r="F8" s="75">
        <f t="shared" ref="F8:H27" si="4">+SUMIF($R$4:$BM$4,F$5,$R8:$BM8)</f>
        <v>635855.45000000007</v>
      </c>
      <c r="G8" s="75">
        <f t="shared" si="4"/>
        <v>466121.89999999997</v>
      </c>
      <c r="H8" s="75">
        <f t="shared" si="4"/>
        <v>125013.28</v>
      </c>
      <c r="I8" s="67">
        <f t="shared" ref="I8:I38" si="5">IFERROR(IF(G8=0,0,(G8-F8)/F8),0)</f>
        <v>-0.26693732042400531</v>
      </c>
      <c r="J8" s="82"/>
      <c r="L8" s="75">
        <f t="shared" si="2"/>
        <v>131258.22</v>
      </c>
      <c r="M8" s="75">
        <f t="shared" si="2"/>
        <v>125013.28</v>
      </c>
      <c r="N8" s="67">
        <f t="shared" ref="N8:N40" si="6">IFERROR(IF(M8=0,0,(M8-L8)/L8),0)</f>
        <v>-4.7577515526265726E-2</v>
      </c>
      <c r="R8" s="77">
        <f>IFERROR(INDEX('Combined (Adjust here)'!$E$3:$BB$189,MATCH('Tenant Analysis (Formulas) '!$D8,'Combined (Adjust here)'!$E$3:$E$189,0),MATCH('Tenant Analysis (Formulas) '!R$5,'Combined (Adjust here)'!$E$3:$BB$3,0)),0)</f>
        <v>52112.95</v>
      </c>
      <c r="S8" s="77">
        <f>IFERROR(INDEX('Combined (Adjust here)'!$E$3:$BB$189,MATCH('Tenant Analysis (Formulas) '!$D8,'Combined (Adjust here)'!$E$3:$E$189,0),MATCH('Tenant Analysis (Formulas) '!S$5,'Combined (Adjust here)'!$E$3:$BB$3,0)),0)</f>
        <v>50049.57</v>
      </c>
      <c r="T8" s="77">
        <f>IFERROR(INDEX('Combined (Adjust here)'!$E$3:$BB$189,MATCH('Tenant Analysis (Formulas) '!$D8,'Combined (Adjust here)'!$E$3:$E$189,0),MATCH('Tenant Analysis (Formulas) '!T$5,'Combined (Adjust here)'!$E$3:$BB$3,0)),0)</f>
        <v>55735.35</v>
      </c>
      <c r="U8" s="77">
        <f>IFERROR(INDEX('Combined (Adjust here)'!$E$3:$BB$189,MATCH('Tenant Analysis (Formulas) '!$D8,'Combined (Adjust here)'!$E$3:$E$189,0),MATCH('Tenant Analysis (Formulas) '!U$5,'Combined (Adjust here)'!$E$3:$BB$3,0)),0)</f>
        <v>53331.38</v>
      </c>
      <c r="V8" s="77">
        <f>IFERROR(INDEX('Combined (Adjust here)'!$E$3:$BB$189,MATCH('Tenant Analysis (Formulas) '!$D8,'Combined (Adjust here)'!$E$3:$E$189,0),MATCH('Tenant Analysis (Formulas) '!V$5,'Combined (Adjust here)'!$E$3:$BB$3,0)),0)</f>
        <v>59218.07</v>
      </c>
      <c r="W8" s="77">
        <f>IFERROR(INDEX('Combined (Adjust here)'!$E$3:$BB$189,MATCH('Tenant Analysis (Formulas) '!$D8,'Combined (Adjust here)'!$E$3:$E$189,0),MATCH('Tenant Analysis (Formulas) '!W$5,'Combined (Adjust here)'!$E$3:$BB$3,0)),0)</f>
        <v>57999.519999999997</v>
      </c>
      <c r="X8" s="77">
        <f>IFERROR(INDEX('Combined (Adjust here)'!$E$3:$BB$189,MATCH('Tenant Analysis (Formulas) '!$D8,'Combined (Adjust here)'!$E$3:$E$189,0),MATCH('Tenant Analysis (Formulas) '!X$5,'Combined (Adjust here)'!$E$3:$BB$3,0)),0)</f>
        <v>53484.87</v>
      </c>
      <c r="Y8" s="77">
        <f>IFERROR(INDEX('Combined (Adjust here)'!$E$3:$BB$189,MATCH('Tenant Analysis (Formulas) '!$D8,'Combined (Adjust here)'!$E$3:$E$189,0),MATCH('Tenant Analysis (Formulas) '!Y$5,'Combined (Adjust here)'!$E$3:$BB$3,0)),0)</f>
        <v>55114.38</v>
      </c>
      <c r="Z8" s="77">
        <f>IFERROR(INDEX('Combined (Adjust here)'!$E$3:$BB$189,MATCH('Tenant Analysis (Formulas) '!$D8,'Combined (Adjust here)'!$E$3:$E$189,0),MATCH('Tenant Analysis (Formulas) '!Z$5,'Combined (Adjust here)'!$E$3:$BB$3,0)),0)</f>
        <v>51887.21</v>
      </c>
      <c r="AA8" s="77">
        <f>IFERROR(INDEX('Combined (Adjust here)'!$E$3:$BB$189,MATCH('Tenant Analysis (Formulas) '!$D8,'Combined (Adjust here)'!$E$3:$E$189,0),MATCH('Tenant Analysis (Formulas) '!AA$5,'Combined (Adjust here)'!$E$3:$BB$3,0)),0)</f>
        <v>53068.85</v>
      </c>
      <c r="AB8" s="77">
        <f>IFERROR(INDEX('Combined (Adjust here)'!$E$3:$BB$189,MATCH('Tenant Analysis (Formulas) '!$D8,'Combined (Adjust here)'!$E$3:$E$189,0),MATCH('Tenant Analysis (Formulas) '!AB$5,'Combined (Adjust here)'!$E$3:$BB$3,0)),0)</f>
        <v>49728.37</v>
      </c>
      <c r="AC8" s="77">
        <f>IFERROR(INDEX('Combined (Adjust here)'!$E$3:$BB$189,MATCH('Tenant Analysis (Formulas) '!$D8,'Combined (Adjust here)'!$E$3:$E$189,0),MATCH('Tenant Analysis (Formulas) '!AC$5,'Combined (Adjust here)'!$E$3:$BB$3,0)),0)</f>
        <v>55949.1</v>
      </c>
      <c r="AD8" s="77">
        <f>IFERROR(INDEX('Combined (Adjust here)'!$E$3:$BB$189,MATCH('Tenant Analysis (Formulas) '!$D8,'Combined (Adjust here)'!$E$3:$E$189,0),MATCH('Tenant Analysis (Formulas) '!AD$5,'Combined (Adjust here)'!$E$3:$BB$3,0)),0)</f>
        <v>50388.92</v>
      </c>
      <c r="AE8" s="77">
        <f>IFERROR(INDEX('Combined (Adjust here)'!$E$3:$BB$189,MATCH('Tenant Analysis (Formulas) '!$D8,'Combined (Adjust here)'!$E$3:$E$189,0),MATCH('Tenant Analysis (Formulas) '!AE$5,'Combined (Adjust here)'!$E$3:$BB$3,0)),0)</f>
        <v>48129.54</v>
      </c>
      <c r="AF8" s="77">
        <f>IFERROR(INDEX('Combined (Adjust here)'!$E$3:$BB$189,MATCH('Tenant Analysis (Formulas) '!$D8,'Combined (Adjust here)'!$E$3:$E$189,0),MATCH('Tenant Analysis (Formulas) '!AF$5,'Combined (Adjust here)'!$E$3:$BB$3,0)),0)</f>
        <v>52018.29</v>
      </c>
      <c r="AG8" s="77">
        <f>IFERROR(INDEX('Combined (Adjust here)'!$E$3:$BB$189,MATCH('Tenant Analysis (Formulas) '!$D8,'Combined (Adjust here)'!$E$3:$E$189,0),MATCH('Tenant Analysis (Formulas) '!AG$5,'Combined (Adjust here)'!$E$3:$BB$3,0)),0)</f>
        <v>50995.69</v>
      </c>
      <c r="AH8" s="77">
        <f>IFERROR(INDEX('Combined (Adjust here)'!$E$3:$BB$189,MATCH('Tenant Analysis (Formulas) '!$D8,'Combined (Adjust here)'!$E$3:$E$189,0),MATCH('Tenant Analysis (Formulas) '!AH$5,'Combined (Adjust here)'!$E$3:$BB$3,0)),0)</f>
        <v>54663.38</v>
      </c>
      <c r="AI8" s="77">
        <f>IFERROR(INDEX('Combined (Adjust here)'!$E$3:$BB$189,MATCH('Tenant Analysis (Formulas) '!$D8,'Combined (Adjust here)'!$E$3:$E$189,0),MATCH('Tenant Analysis (Formulas) '!AI$5,'Combined (Adjust here)'!$E$3:$BB$3,0)),0)</f>
        <v>57097.25</v>
      </c>
      <c r="AJ8" s="77">
        <f>IFERROR(INDEX('Combined (Adjust here)'!$E$3:$BB$189,MATCH('Tenant Analysis (Formulas) '!$D8,'Combined (Adjust here)'!$E$3:$E$189,0),MATCH('Tenant Analysis (Formulas) '!AJ$5,'Combined (Adjust here)'!$E$3:$BB$3,0)),0)</f>
        <v>52284.3</v>
      </c>
      <c r="AK8" s="77">
        <f>IFERROR(INDEX('Combined (Adjust here)'!$E$3:$BB$189,MATCH('Tenant Analysis (Formulas) '!$D8,'Combined (Adjust here)'!$E$3:$E$189,0),MATCH('Tenant Analysis (Formulas) '!AK$5,'Combined (Adjust here)'!$E$3:$BB$3,0)),0)</f>
        <v>55445.85</v>
      </c>
      <c r="AL8" s="77">
        <f>IFERROR(INDEX('Combined (Adjust here)'!$E$3:$BB$189,MATCH('Tenant Analysis (Formulas) '!$D8,'Combined (Adjust here)'!$E$3:$E$189,0),MATCH('Tenant Analysis (Formulas) '!AL$5,'Combined (Adjust here)'!$E$3:$BB$3,0)),0)</f>
        <v>51979.56</v>
      </c>
      <c r="AM8" s="77">
        <f>IFERROR(INDEX('Combined (Adjust here)'!$E$3:$BB$189,MATCH('Tenant Analysis (Formulas) '!$D8,'Combined (Adjust here)'!$E$3:$E$189,0),MATCH('Tenant Analysis (Formulas) '!AM$5,'Combined (Adjust here)'!$E$3:$BB$3,0)),0)</f>
        <v>53192.75</v>
      </c>
      <c r="AN8" s="77">
        <f>IFERROR(INDEX('Combined (Adjust here)'!$E$3:$BB$189,MATCH('Tenant Analysis (Formulas) '!$D8,'Combined (Adjust here)'!$E$3:$E$189,0),MATCH('Tenant Analysis (Formulas) '!AN$5,'Combined (Adjust here)'!$E$3:$BB$3,0)),0)</f>
        <v>50910.25</v>
      </c>
      <c r="AO8" s="77">
        <f>IFERROR(INDEX('Combined (Adjust here)'!$E$3:$BB$189,MATCH('Tenant Analysis (Formulas) '!$D8,'Combined (Adjust here)'!$E$3:$E$189,0),MATCH('Tenant Analysis (Formulas) '!AO$5,'Combined (Adjust here)'!$E$3:$BB$3,0)),0)</f>
        <v>58749.67</v>
      </c>
      <c r="AP8" s="77">
        <f>IFERROR(INDEX('Combined (Adjust here)'!$E$3:$BB$189,MATCH('Tenant Analysis (Formulas) '!$D8,'Combined (Adjust here)'!$E$3:$E$189,0),MATCH('Tenant Analysis (Formulas) '!AP$5,'Combined (Adjust here)'!$E$3:$BB$3,0)),0)</f>
        <v>56095.08</v>
      </c>
      <c r="AQ8" s="77">
        <f>IFERROR(INDEX('Combined (Adjust here)'!$E$3:$BB$189,MATCH('Tenant Analysis (Formulas) '!$D8,'Combined (Adjust here)'!$E$3:$E$189,0),MATCH('Tenant Analysis (Formulas) '!AQ$5,'Combined (Adjust here)'!$E$3:$BB$3,0)),0)</f>
        <v>54782.99</v>
      </c>
      <c r="AR8" s="77">
        <f>IFERROR(INDEX('Combined (Adjust here)'!$E$3:$BB$189,MATCH('Tenant Analysis (Formulas) '!$D8,'Combined (Adjust here)'!$E$3:$E$189,0),MATCH('Tenant Analysis (Formulas) '!AR$5,'Combined (Adjust here)'!$E$3:$BB$3,0)),0)</f>
        <v>20380.150000000001</v>
      </c>
      <c r="AS8" s="77">
        <f>IFERROR(INDEX('Combined (Adjust here)'!$E$3:$BB$189,MATCH('Tenant Analysis (Formulas) '!$D8,'Combined (Adjust here)'!$E$3:$E$189,0),MATCH('Tenant Analysis (Formulas) '!AS$5,'Combined (Adjust here)'!$E$3:$BB$3,0)),0)</f>
        <v>21509.35</v>
      </c>
      <c r="AT8" s="77">
        <f>IFERROR(INDEX('Combined (Adjust here)'!$E$3:$BB$189,MATCH('Tenant Analysis (Formulas) '!$D8,'Combined (Adjust here)'!$E$3:$E$189,0),MATCH('Tenant Analysis (Formulas) '!AT$5,'Combined (Adjust here)'!$E$3:$BB$3,0)),0)</f>
        <v>32066.06</v>
      </c>
      <c r="AU8" s="77">
        <f>IFERROR(INDEX('Combined (Adjust here)'!$E$3:$BB$189,MATCH('Tenant Analysis (Formulas) '!$D8,'Combined (Adjust here)'!$E$3:$E$189,0),MATCH('Tenant Analysis (Formulas) '!AU$5,'Combined (Adjust here)'!$E$3:$BB$3,0)),0)</f>
        <v>37956.43</v>
      </c>
      <c r="AV8" s="77">
        <f>IFERROR(INDEX('Combined (Adjust here)'!$E$3:$BB$189,MATCH('Tenant Analysis (Formulas) '!$D8,'Combined (Adjust here)'!$E$3:$E$189,0),MATCH('Tenant Analysis (Formulas) '!AV$5,'Combined (Adjust here)'!$E$3:$BB$3,0)),0)</f>
        <v>34643.71</v>
      </c>
      <c r="AW8" s="77">
        <f>IFERROR(INDEX('Combined (Adjust here)'!$E$3:$BB$189,MATCH('Tenant Analysis (Formulas) '!$D8,'Combined (Adjust here)'!$E$3:$E$189,0),MATCH('Tenant Analysis (Formulas) '!AW$5,'Combined (Adjust here)'!$E$3:$BB$3,0)),0)</f>
        <v>41826.07</v>
      </c>
      <c r="AX8" s="77">
        <f>IFERROR(INDEX('Combined (Adjust here)'!$E$3:$BB$189,MATCH('Tenant Analysis (Formulas) '!$D8,'Combined (Adjust here)'!$E$3:$E$189,0),MATCH('Tenant Analysis (Formulas) '!AX$5,'Combined (Adjust here)'!$E$3:$BB$3,0)),0)</f>
        <v>40038.910000000003</v>
      </c>
      <c r="AY8" s="77">
        <f>IFERROR(INDEX('Combined (Adjust here)'!$E$3:$BB$189,MATCH('Tenant Analysis (Formulas) '!$D8,'Combined (Adjust here)'!$E$3:$E$189,0),MATCH('Tenant Analysis (Formulas) '!AY$5,'Combined (Adjust here)'!$E$3:$BB$3,0)),0)</f>
        <v>42574.29</v>
      </c>
      <c r="AZ8" s="77">
        <f>IFERROR(INDEX('Combined (Adjust here)'!$E$3:$BB$189,MATCH('Tenant Analysis (Formulas) '!$D8,'Combined (Adjust here)'!$E$3:$E$189,0),MATCH('Tenant Analysis (Formulas) '!AZ$5,'Combined (Adjust here)'!$E$3:$BB$3,0)),0)</f>
        <v>43250.19</v>
      </c>
      <c r="BA8" s="77">
        <f>IFERROR(INDEX('Combined (Adjust here)'!$E$3:$BB$189,MATCH('Tenant Analysis (Formulas) '!$D8,'Combined (Adjust here)'!$E$3:$E$189,0),MATCH('Tenant Analysis (Formulas) '!BA$5,'Combined (Adjust here)'!$E$3:$BB$3,0)),0)</f>
        <v>40998.67</v>
      </c>
      <c r="BB8" s="77">
        <f>IFERROR(INDEX('Combined (Adjust here)'!$E$3:$BB$189,MATCH('Tenant Analysis (Formulas) '!$D8,'Combined (Adjust here)'!$E$3:$E$189,0),MATCH('Tenant Analysis (Formulas) '!BB$5,'Combined (Adjust here)'!$E$3:$BB$3,0)),0)</f>
        <v>41763.57</v>
      </c>
      <c r="BC8" s="77">
        <f>IFERROR(INDEX('Combined (Adjust here)'!$E$3:$BB$189,MATCH('Tenant Analysis (Formulas) '!$D8,'Combined (Adjust here)'!$E$3:$E$189,0),MATCH('Tenant Analysis (Formulas) '!BC$5,'Combined (Adjust here)'!$E$3:$BB$3,0)),0)</f>
        <v>39984.339999999997</v>
      </c>
      <c r="BD8" s="77">
        <f>IFERROR(INDEX('Combined (Adjust here)'!$E$3:$BB$189,MATCH('Tenant Analysis (Formulas) '!$D8,'Combined (Adjust here)'!$E$3:$E$189,0),MATCH('Tenant Analysis (Formulas) '!BD$5,'Combined (Adjust here)'!$E$3:$BB$3,0)),0)</f>
        <v>43265.37</v>
      </c>
      <c r="BE8" s="77">
        <f>IFERROR(INDEX('Combined (Adjust here)'!$E$3:$BB$189,MATCH('Tenant Analysis (Formulas) '!$D8,'Combined (Adjust here)'!$E$3:$E$189,0),MATCH('Tenant Analysis (Formulas) '!BE$5,'Combined (Adjust here)'!$E$3:$BB$3,0)),0)</f>
        <v>0</v>
      </c>
      <c r="BF8" s="77">
        <f>IFERROR(INDEX('Combined (Adjust here)'!$E$3:$BB$189,MATCH('Tenant Analysis (Formulas) '!$D8,'Combined (Adjust here)'!$E$3:$E$189,0),MATCH('Tenant Analysis (Formulas) '!BF$5,'Combined (Adjust here)'!$E$3:$BB$3,0)),0)</f>
        <v>0</v>
      </c>
      <c r="BG8" s="77">
        <f>IFERROR(INDEX('Combined (Adjust here)'!$E$3:$BB$189,MATCH('Tenant Analysis (Formulas) '!$D8,'Combined (Adjust here)'!$E$3:$E$189,0),MATCH('Tenant Analysis (Formulas) '!BG$5,'Combined (Adjust here)'!$E$3:$BB$3,0)),0)</f>
        <v>0</v>
      </c>
      <c r="BH8" s="77">
        <f>IFERROR(INDEX('Combined (Adjust here)'!$E$3:$BB$189,MATCH('Tenant Analysis (Formulas) '!$D8,'Combined (Adjust here)'!$E$3:$E$189,0),MATCH('Tenant Analysis (Formulas) '!BH$5,'Combined (Adjust here)'!$E$3:$BB$3,0)),0)</f>
        <v>0</v>
      </c>
      <c r="BI8" s="77">
        <f>IFERROR(INDEX('Combined (Adjust here)'!$E$3:$BB$189,MATCH('Tenant Analysis (Formulas) '!$D8,'Combined (Adjust here)'!$E$3:$E$189,0),MATCH('Tenant Analysis (Formulas) '!BI$5,'Combined (Adjust here)'!$E$3:$BB$3,0)),0)</f>
        <v>0</v>
      </c>
      <c r="BJ8" s="77">
        <f>IFERROR(INDEX('Combined (Adjust here)'!$E$3:$BB$189,MATCH('Tenant Analysis (Formulas) '!$D8,'Combined (Adjust here)'!$E$3:$E$189,0),MATCH('Tenant Analysis (Formulas) '!BJ$5,'Combined (Adjust here)'!$E$3:$BB$3,0)),0)</f>
        <v>0</v>
      </c>
      <c r="BK8" s="77">
        <f>IFERROR(INDEX('Combined (Adjust here)'!$E$3:$BB$189,MATCH('Tenant Analysis (Formulas) '!$D8,'Combined (Adjust here)'!$E$3:$E$189,0),MATCH('Tenant Analysis (Formulas) '!BK$5,'Combined (Adjust here)'!$E$3:$BB$3,0)),0)</f>
        <v>0</v>
      </c>
      <c r="BL8" s="77">
        <f>IFERROR(INDEX('Combined (Adjust here)'!$E$3:$BB$189,MATCH('Tenant Analysis (Formulas) '!$D8,'Combined (Adjust here)'!$E$3:$E$189,0),MATCH('Tenant Analysis (Formulas) '!BL$5,'Combined (Adjust here)'!$E$3:$BB$3,0)),0)</f>
        <v>0</v>
      </c>
      <c r="BM8" s="77">
        <f>IFERROR(INDEX('Combined (Adjust here)'!$E$3:$BB$189,MATCH('Tenant Analysis (Formulas) '!$D8,'Combined (Adjust here)'!$E$3:$E$189,0),MATCH('Tenant Analysis (Formulas) '!BM$5,'Combined (Adjust here)'!$E$3:$BB$3,0)),0)</f>
        <v>0</v>
      </c>
    </row>
    <row r="9" spans="1:65" hidden="1">
      <c r="A9" s="48" t="s">
        <v>166</v>
      </c>
      <c r="B9" s="48" t="s">
        <v>151</v>
      </c>
      <c r="C9" s="46" t="s">
        <v>186</v>
      </c>
      <c r="D9" s="49" t="s">
        <v>9</v>
      </c>
      <c r="E9" s="75">
        <f t="shared" ref="E9:E40" si="7">+SUMIF($R$4:$BM$4,E$5,$R9:$BM9)</f>
        <v>1092594.1599999999</v>
      </c>
      <c r="F9" s="75">
        <f t="shared" si="4"/>
        <v>1293254.43</v>
      </c>
      <c r="G9" s="75">
        <f t="shared" si="4"/>
        <v>1350575.1800000002</v>
      </c>
      <c r="H9" s="75">
        <f t="shared" si="4"/>
        <v>476088.7</v>
      </c>
      <c r="I9" s="67">
        <f t="shared" si="5"/>
        <v>4.4322871563641376E-2</v>
      </c>
      <c r="J9" s="82"/>
      <c r="L9" s="75">
        <f t="shared" si="2"/>
        <v>333042.63</v>
      </c>
      <c r="M9" s="75">
        <f t="shared" si="2"/>
        <v>476088.7</v>
      </c>
      <c r="N9" s="67">
        <f t="shared" si="6"/>
        <v>0.42951279240138118</v>
      </c>
      <c r="R9" s="77">
        <f>IFERROR(INDEX('Combined (Adjust here)'!$E$3:$BB$189,MATCH('Tenant Analysis (Formulas) '!$D9,'Combined (Adjust here)'!$E$3:$E$189,0),MATCH('Tenant Analysis (Formulas) '!R$5,'Combined (Adjust here)'!$E$3:$BB$3,0)),0)</f>
        <v>104895.64</v>
      </c>
      <c r="S9" s="77">
        <f>IFERROR(INDEX('Combined (Adjust here)'!$E$3:$BB$189,MATCH('Tenant Analysis (Formulas) '!$D9,'Combined (Adjust here)'!$E$3:$E$189,0),MATCH('Tenant Analysis (Formulas) '!S$5,'Combined (Adjust here)'!$E$3:$BB$3,0)),0)</f>
        <v>89025.35</v>
      </c>
      <c r="T9" s="77">
        <f>IFERROR(INDEX('Combined (Adjust here)'!$E$3:$BB$189,MATCH('Tenant Analysis (Formulas) '!$D9,'Combined (Adjust here)'!$E$3:$E$189,0),MATCH('Tenant Analysis (Formulas) '!T$5,'Combined (Adjust here)'!$E$3:$BB$3,0)),0)</f>
        <v>108006.87</v>
      </c>
      <c r="U9" s="77">
        <f>IFERROR(INDEX('Combined (Adjust here)'!$E$3:$BB$189,MATCH('Tenant Analysis (Formulas) '!$D9,'Combined (Adjust here)'!$E$3:$E$189,0),MATCH('Tenant Analysis (Formulas) '!U$5,'Combined (Adjust here)'!$E$3:$BB$3,0)),0)</f>
        <v>103900</v>
      </c>
      <c r="V9" s="77">
        <f>IFERROR(INDEX('Combined (Adjust here)'!$E$3:$BB$189,MATCH('Tenant Analysis (Formulas) '!$D9,'Combined (Adjust here)'!$E$3:$E$189,0),MATCH('Tenant Analysis (Formulas) '!V$5,'Combined (Adjust here)'!$E$3:$BB$3,0)),0)</f>
        <v>97376.58</v>
      </c>
      <c r="W9" s="77">
        <f>IFERROR(INDEX('Combined (Adjust here)'!$E$3:$BB$189,MATCH('Tenant Analysis (Formulas) '!$D9,'Combined (Adjust here)'!$E$3:$E$189,0),MATCH('Tenant Analysis (Formulas) '!W$5,'Combined (Adjust here)'!$E$3:$BB$3,0)),0)</f>
        <v>105839.31</v>
      </c>
      <c r="X9" s="77">
        <f>IFERROR(INDEX('Combined (Adjust here)'!$E$3:$BB$189,MATCH('Tenant Analysis (Formulas) '!$D9,'Combined (Adjust here)'!$E$3:$E$189,0),MATCH('Tenant Analysis (Formulas) '!X$5,'Combined (Adjust here)'!$E$3:$BB$3,0)),0)</f>
        <v>96510.96</v>
      </c>
      <c r="Y9" s="77">
        <f>IFERROR(INDEX('Combined (Adjust here)'!$E$3:$BB$189,MATCH('Tenant Analysis (Formulas) '!$D9,'Combined (Adjust here)'!$E$3:$E$189,0),MATCH('Tenant Analysis (Formulas) '!Y$5,'Combined (Adjust here)'!$E$3:$BB$3,0)),0)</f>
        <v>101126.8</v>
      </c>
      <c r="Z9" s="77">
        <f>IFERROR(INDEX('Combined (Adjust here)'!$E$3:$BB$189,MATCH('Tenant Analysis (Formulas) '!$D9,'Combined (Adjust here)'!$E$3:$E$189,0),MATCH('Tenant Analysis (Formulas) '!Z$5,'Combined (Adjust here)'!$E$3:$BB$3,0)),0)</f>
        <v>88818.75</v>
      </c>
      <c r="AA9" s="77">
        <f>IFERROR(INDEX('Combined (Adjust here)'!$E$3:$BB$189,MATCH('Tenant Analysis (Formulas) '!$D9,'Combined (Adjust here)'!$E$3:$E$189,0),MATCH('Tenant Analysis (Formulas) '!AA$5,'Combined (Adjust here)'!$E$3:$BB$3,0)),0)</f>
        <v>102693.09</v>
      </c>
      <c r="AB9" s="77">
        <f>IFERROR(INDEX('Combined (Adjust here)'!$E$3:$BB$189,MATCH('Tenant Analysis (Formulas) '!$D9,'Combined (Adjust here)'!$E$3:$E$189,0),MATCH('Tenant Analysis (Formulas) '!AB$5,'Combined (Adjust here)'!$E$3:$BB$3,0)),0)</f>
        <v>94400.81</v>
      </c>
      <c r="AC9" s="77">
        <f>IFERROR(INDEX('Combined (Adjust here)'!$E$3:$BB$189,MATCH('Tenant Analysis (Formulas) '!$D9,'Combined (Adjust here)'!$E$3:$E$189,0),MATCH('Tenant Analysis (Formulas) '!AC$5,'Combined (Adjust here)'!$E$3:$BB$3,0)),0)</f>
        <v>0</v>
      </c>
      <c r="AD9" s="77">
        <f>IFERROR(INDEX('Combined (Adjust here)'!$E$3:$BB$189,MATCH('Tenant Analysis (Formulas) '!$D9,'Combined (Adjust here)'!$E$3:$E$189,0),MATCH('Tenant Analysis (Formulas) '!AD$5,'Combined (Adjust here)'!$E$3:$BB$3,0)),0)</f>
        <v>0</v>
      </c>
      <c r="AE9" s="77">
        <f>IFERROR(INDEX('Combined (Adjust here)'!$E$3:$BB$189,MATCH('Tenant Analysis (Formulas) '!$D9,'Combined (Adjust here)'!$E$3:$E$189,0),MATCH('Tenant Analysis (Formulas) '!AE$5,'Combined (Adjust here)'!$E$3:$BB$3,0)),0)</f>
        <v>288532.26</v>
      </c>
      <c r="AF9" s="77">
        <f>IFERROR(INDEX('Combined (Adjust here)'!$E$3:$BB$189,MATCH('Tenant Analysis (Formulas) '!$D9,'Combined (Adjust here)'!$E$3:$E$189,0),MATCH('Tenant Analysis (Formulas) '!AF$5,'Combined (Adjust here)'!$E$3:$BB$3,0)),0)</f>
        <v>0</v>
      </c>
      <c r="AG9" s="77">
        <f>IFERROR(INDEX('Combined (Adjust here)'!$E$3:$BB$189,MATCH('Tenant Analysis (Formulas) '!$D9,'Combined (Adjust here)'!$E$3:$E$189,0),MATCH('Tenant Analysis (Formulas) '!AG$5,'Combined (Adjust here)'!$E$3:$BB$3,0)),0)</f>
        <v>0</v>
      </c>
      <c r="AH9" s="77">
        <f>IFERROR(INDEX('Combined (Adjust here)'!$E$3:$BB$189,MATCH('Tenant Analysis (Formulas) '!$D9,'Combined (Adjust here)'!$E$3:$E$189,0),MATCH('Tenant Analysis (Formulas) '!AH$5,'Combined (Adjust here)'!$E$3:$BB$3,0)),0)</f>
        <v>267705.71999999997</v>
      </c>
      <c r="AI9" s="77">
        <f>IFERROR(INDEX('Combined (Adjust here)'!$E$3:$BB$189,MATCH('Tenant Analysis (Formulas) '!$D9,'Combined (Adjust here)'!$E$3:$E$189,0),MATCH('Tenant Analysis (Formulas) '!AI$5,'Combined (Adjust here)'!$E$3:$BB$3,0)),0)</f>
        <v>0</v>
      </c>
      <c r="AJ9" s="77">
        <f>IFERROR(INDEX('Combined (Adjust here)'!$E$3:$BB$189,MATCH('Tenant Analysis (Formulas) '!$D9,'Combined (Adjust here)'!$E$3:$E$189,0),MATCH('Tenant Analysis (Formulas) '!AJ$5,'Combined (Adjust here)'!$E$3:$BB$3,0)),0)</f>
        <v>0</v>
      </c>
      <c r="AK9" s="77">
        <f>IFERROR(INDEX('Combined (Adjust here)'!$E$3:$BB$189,MATCH('Tenant Analysis (Formulas) '!$D9,'Combined (Adjust here)'!$E$3:$E$189,0),MATCH('Tenant Analysis (Formulas) '!AK$5,'Combined (Adjust here)'!$E$3:$BB$3,0)),0)</f>
        <v>293035.28000000003</v>
      </c>
      <c r="AL9" s="77">
        <f>IFERROR(INDEX('Combined (Adjust here)'!$E$3:$BB$189,MATCH('Tenant Analysis (Formulas) '!$D9,'Combined (Adjust here)'!$E$3:$E$189,0),MATCH('Tenant Analysis (Formulas) '!AL$5,'Combined (Adjust here)'!$E$3:$BB$3,0)),0)</f>
        <v>0</v>
      </c>
      <c r="AM9" s="77">
        <f>IFERROR(INDEX('Combined (Adjust here)'!$E$3:$BB$189,MATCH('Tenant Analysis (Formulas) '!$D9,'Combined (Adjust here)'!$E$3:$E$189,0),MATCH('Tenant Analysis (Formulas) '!AM$5,'Combined (Adjust here)'!$E$3:$BB$3,0)),0)</f>
        <v>0</v>
      </c>
      <c r="AN9" s="77">
        <f>IFERROR(INDEX('Combined (Adjust here)'!$E$3:$BB$189,MATCH('Tenant Analysis (Formulas) '!$D9,'Combined (Adjust here)'!$E$3:$E$189,0),MATCH('Tenant Analysis (Formulas) '!AN$5,'Combined (Adjust here)'!$E$3:$BB$3,0)),0)</f>
        <v>0</v>
      </c>
      <c r="AO9" s="77">
        <f>IFERROR(INDEX('Combined (Adjust here)'!$E$3:$BB$189,MATCH('Tenant Analysis (Formulas) '!$D9,'Combined (Adjust here)'!$E$3:$E$189,0),MATCH('Tenant Analysis (Formulas) '!AO$5,'Combined (Adjust here)'!$E$3:$BB$3,0)),0)</f>
        <v>443981.17</v>
      </c>
      <c r="AP9" s="77">
        <f>IFERROR(INDEX('Combined (Adjust here)'!$E$3:$BB$189,MATCH('Tenant Analysis (Formulas) '!$D9,'Combined (Adjust here)'!$E$3:$E$189,0),MATCH('Tenant Analysis (Formulas) '!AP$5,'Combined (Adjust here)'!$E$3:$BB$3,0)),0)</f>
        <v>0</v>
      </c>
      <c r="AQ9" s="77">
        <f>IFERROR(INDEX('Combined (Adjust here)'!$E$3:$BB$189,MATCH('Tenant Analysis (Formulas) '!$D9,'Combined (Adjust here)'!$E$3:$E$189,0),MATCH('Tenant Analysis (Formulas) '!AQ$5,'Combined (Adjust here)'!$E$3:$BB$3,0)),0)</f>
        <v>0</v>
      </c>
      <c r="AR9" s="77">
        <f>IFERROR(INDEX('Combined (Adjust here)'!$E$3:$BB$189,MATCH('Tenant Analysis (Formulas) '!$D9,'Combined (Adjust here)'!$E$3:$E$189,0),MATCH('Tenant Analysis (Formulas) '!AR$5,'Combined (Adjust here)'!$E$3:$BB$3,0)),0)</f>
        <v>333042.63</v>
      </c>
      <c r="AS9" s="77">
        <f>IFERROR(INDEX('Combined (Adjust here)'!$E$3:$BB$189,MATCH('Tenant Analysis (Formulas) '!$D9,'Combined (Adjust here)'!$E$3:$E$189,0),MATCH('Tenant Analysis (Formulas) '!AS$5,'Combined (Adjust here)'!$E$3:$BB$3,0)),0)</f>
        <v>0</v>
      </c>
      <c r="AT9" s="77">
        <f>IFERROR(INDEX('Combined (Adjust here)'!$E$3:$BB$189,MATCH('Tenant Analysis (Formulas) '!$D9,'Combined (Adjust here)'!$E$3:$E$189,0),MATCH('Tenant Analysis (Formulas) '!AT$5,'Combined (Adjust here)'!$E$3:$BB$3,0)),0)</f>
        <v>0</v>
      </c>
      <c r="AU9" s="77">
        <f>IFERROR(INDEX('Combined (Adjust here)'!$E$3:$BB$189,MATCH('Tenant Analysis (Formulas) '!$D9,'Combined (Adjust here)'!$E$3:$E$189,0),MATCH('Tenant Analysis (Formulas) '!AU$5,'Combined (Adjust here)'!$E$3:$BB$3,0)),0)</f>
        <v>275802.63</v>
      </c>
      <c r="AV9" s="77">
        <f>IFERROR(INDEX('Combined (Adjust here)'!$E$3:$BB$189,MATCH('Tenant Analysis (Formulas) '!$D9,'Combined (Adjust here)'!$E$3:$E$189,0),MATCH('Tenant Analysis (Formulas) '!AV$5,'Combined (Adjust here)'!$E$3:$BB$3,0)),0)</f>
        <v>0</v>
      </c>
      <c r="AW9" s="77">
        <f>IFERROR(INDEX('Combined (Adjust here)'!$E$3:$BB$189,MATCH('Tenant Analysis (Formulas) '!$D9,'Combined (Adjust here)'!$E$3:$E$189,0),MATCH('Tenant Analysis (Formulas) '!AW$5,'Combined (Adjust here)'!$E$3:$BB$3,0)),0)</f>
        <v>0</v>
      </c>
      <c r="AX9" s="77">
        <f>IFERROR(INDEX('Combined (Adjust here)'!$E$3:$BB$189,MATCH('Tenant Analysis (Formulas) '!$D9,'Combined (Adjust here)'!$E$3:$E$189,0),MATCH('Tenant Analysis (Formulas) '!AX$5,'Combined (Adjust here)'!$E$3:$BB$3,0)),0)</f>
        <v>373807.09</v>
      </c>
      <c r="AY9" s="77">
        <f>IFERROR(INDEX('Combined (Adjust here)'!$E$3:$BB$189,MATCH('Tenant Analysis (Formulas) '!$D9,'Combined (Adjust here)'!$E$3:$E$189,0),MATCH('Tenant Analysis (Formulas) '!AY$5,'Combined (Adjust here)'!$E$3:$BB$3,0)),0)</f>
        <v>0</v>
      </c>
      <c r="AZ9" s="77">
        <f>IFERROR(INDEX('Combined (Adjust here)'!$E$3:$BB$189,MATCH('Tenant Analysis (Formulas) '!$D9,'Combined (Adjust here)'!$E$3:$E$189,0),MATCH('Tenant Analysis (Formulas) '!AZ$5,'Combined (Adjust here)'!$E$3:$BB$3,0)),0)</f>
        <v>0</v>
      </c>
      <c r="BA9" s="77">
        <f>IFERROR(INDEX('Combined (Adjust here)'!$E$3:$BB$189,MATCH('Tenant Analysis (Formulas) '!$D9,'Combined (Adjust here)'!$E$3:$E$189,0),MATCH('Tenant Analysis (Formulas) '!BA$5,'Combined (Adjust here)'!$E$3:$BB$3,0)),0)</f>
        <v>367922.83</v>
      </c>
      <c r="BB9" s="77">
        <f>IFERROR(INDEX('Combined (Adjust here)'!$E$3:$BB$189,MATCH('Tenant Analysis (Formulas) '!$D9,'Combined (Adjust here)'!$E$3:$E$189,0),MATCH('Tenant Analysis (Formulas) '!BB$5,'Combined (Adjust here)'!$E$3:$BB$3,0)),0)</f>
        <v>0</v>
      </c>
      <c r="BC9" s="77">
        <f>IFERROR(INDEX('Combined (Adjust here)'!$E$3:$BB$189,MATCH('Tenant Analysis (Formulas) '!$D9,'Combined (Adjust here)'!$E$3:$E$189,0),MATCH('Tenant Analysis (Formulas) '!BC$5,'Combined (Adjust here)'!$E$3:$BB$3,0)),0)</f>
        <v>0</v>
      </c>
      <c r="BD9" s="77">
        <f>IFERROR(INDEX('Combined (Adjust here)'!$E$3:$BB$189,MATCH('Tenant Analysis (Formulas) '!$D9,'Combined (Adjust here)'!$E$3:$E$189,0),MATCH('Tenant Analysis (Formulas) '!BD$5,'Combined (Adjust here)'!$E$3:$BB$3,0)),0)</f>
        <v>476088.7</v>
      </c>
      <c r="BE9" s="77">
        <f>IFERROR(INDEX('Combined (Adjust here)'!$E$3:$BB$189,MATCH('Tenant Analysis (Formulas) '!$D9,'Combined (Adjust here)'!$E$3:$E$189,0),MATCH('Tenant Analysis (Formulas) '!BE$5,'Combined (Adjust here)'!$E$3:$BB$3,0)),0)</f>
        <v>0</v>
      </c>
      <c r="BF9" s="77">
        <f>IFERROR(INDEX('Combined (Adjust here)'!$E$3:$BB$189,MATCH('Tenant Analysis (Formulas) '!$D9,'Combined (Adjust here)'!$E$3:$E$189,0),MATCH('Tenant Analysis (Formulas) '!BF$5,'Combined (Adjust here)'!$E$3:$BB$3,0)),0)</f>
        <v>0</v>
      </c>
      <c r="BG9" s="77">
        <f>IFERROR(INDEX('Combined (Adjust here)'!$E$3:$BB$189,MATCH('Tenant Analysis (Formulas) '!$D9,'Combined (Adjust here)'!$E$3:$E$189,0),MATCH('Tenant Analysis (Formulas) '!BG$5,'Combined (Adjust here)'!$E$3:$BB$3,0)),0)</f>
        <v>0</v>
      </c>
      <c r="BH9" s="77">
        <f>IFERROR(INDEX('Combined (Adjust here)'!$E$3:$BB$189,MATCH('Tenant Analysis (Formulas) '!$D9,'Combined (Adjust here)'!$E$3:$E$189,0),MATCH('Tenant Analysis (Formulas) '!BH$5,'Combined (Adjust here)'!$E$3:$BB$3,0)),0)</f>
        <v>0</v>
      </c>
      <c r="BI9" s="77">
        <f>IFERROR(INDEX('Combined (Adjust here)'!$E$3:$BB$189,MATCH('Tenant Analysis (Formulas) '!$D9,'Combined (Adjust here)'!$E$3:$E$189,0),MATCH('Tenant Analysis (Formulas) '!BI$5,'Combined (Adjust here)'!$E$3:$BB$3,0)),0)</f>
        <v>0</v>
      </c>
      <c r="BJ9" s="77">
        <f>IFERROR(INDEX('Combined (Adjust here)'!$E$3:$BB$189,MATCH('Tenant Analysis (Formulas) '!$D9,'Combined (Adjust here)'!$E$3:$E$189,0),MATCH('Tenant Analysis (Formulas) '!BJ$5,'Combined (Adjust here)'!$E$3:$BB$3,0)),0)</f>
        <v>0</v>
      </c>
      <c r="BK9" s="77">
        <f>IFERROR(INDEX('Combined (Adjust here)'!$E$3:$BB$189,MATCH('Tenant Analysis (Formulas) '!$D9,'Combined (Adjust here)'!$E$3:$E$189,0),MATCH('Tenant Analysis (Formulas) '!BK$5,'Combined (Adjust here)'!$E$3:$BB$3,0)),0)</f>
        <v>0</v>
      </c>
      <c r="BL9" s="77">
        <f>IFERROR(INDEX('Combined (Adjust here)'!$E$3:$BB$189,MATCH('Tenant Analysis (Formulas) '!$D9,'Combined (Adjust here)'!$E$3:$E$189,0),MATCH('Tenant Analysis (Formulas) '!BL$5,'Combined (Adjust here)'!$E$3:$BB$3,0)),0)</f>
        <v>0</v>
      </c>
      <c r="BM9" s="77">
        <f>IFERROR(INDEX('Combined (Adjust here)'!$E$3:$BB$189,MATCH('Tenant Analysis (Formulas) '!$D9,'Combined (Adjust here)'!$E$3:$E$189,0),MATCH('Tenant Analysis (Formulas) '!BM$5,'Combined (Adjust here)'!$E$3:$BB$3,0)),0)</f>
        <v>0</v>
      </c>
    </row>
    <row r="10" spans="1:65" hidden="1">
      <c r="A10" s="48" t="s">
        <v>166</v>
      </c>
      <c r="B10" s="48" t="s">
        <v>151</v>
      </c>
      <c r="C10" s="46" t="s">
        <v>187</v>
      </c>
      <c r="D10" s="49" t="s">
        <v>10</v>
      </c>
      <c r="E10" s="75">
        <f t="shared" si="7"/>
        <v>778025</v>
      </c>
      <c r="F10" s="75">
        <f t="shared" si="4"/>
        <v>798882</v>
      </c>
      <c r="G10" s="75">
        <f t="shared" si="4"/>
        <v>810046</v>
      </c>
      <c r="H10" s="75">
        <f t="shared" si="4"/>
        <v>223184</v>
      </c>
      <c r="I10" s="67">
        <f t="shared" si="5"/>
        <v>1.3974529404843268E-2</v>
      </c>
      <c r="J10" s="82"/>
      <c r="L10" s="75">
        <f t="shared" si="2"/>
        <v>199366</v>
      </c>
      <c r="M10" s="75">
        <f t="shared" si="2"/>
        <v>223184</v>
      </c>
      <c r="N10" s="67">
        <f t="shared" si="6"/>
        <v>0.11946871582917849</v>
      </c>
      <c r="R10" s="77">
        <f>IFERROR(INDEX('Combined (Adjust here)'!$E$3:$BB$189,MATCH('Tenant Analysis (Formulas) '!$D10,'Combined (Adjust here)'!$E$3:$E$189,0),MATCH('Tenant Analysis (Formulas) '!R$5,'Combined (Adjust here)'!$E$3:$BB$3,0)),0)</f>
        <v>0</v>
      </c>
      <c r="S10" s="77">
        <f>IFERROR(INDEX('Combined (Adjust here)'!$E$3:$BB$189,MATCH('Tenant Analysis (Formulas) '!$D10,'Combined (Adjust here)'!$E$3:$E$189,0),MATCH('Tenant Analysis (Formulas) '!S$5,'Combined (Adjust here)'!$E$3:$BB$3,0)),0)</f>
        <v>0</v>
      </c>
      <c r="T10" s="77">
        <f>IFERROR(INDEX('Combined (Adjust here)'!$E$3:$BB$189,MATCH('Tenant Analysis (Formulas) '!$D10,'Combined (Adjust here)'!$E$3:$E$189,0),MATCH('Tenant Analysis (Formulas) '!T$5,'Combined (Adjust here)'!$E$3:$BB$3,0)),0)</f>
        <v>193971</v>
      </c>
      <c r="U10" s="77">
        <f>IFERROR(INDEX('Combined (Adjust here)'!$E$3:$BB$189,MATCH('Tenant Analysis (Formulas) '!$D10,'Combined (Adjust here)'!$E$3:$E$189,0),MATCH('Tenant Analysis (Formulas) '!U$5,'Combined (Adjust here)'!$E$3:$BB$3,0)),0)</f>
        <v>0</v>
      </c>
      <c r="V10" s="77">
        <f>IFERROR(INDEX('Combined (Adjust here)'!$E$3:$BB$189,MATCH('Tenant Analysis (Formulas) '!$D10,'Combined (Adjust here)'!$E$3:$E$189,0),MATCH('Tenant Analysis (Formulas) '!V$5,'Combined (Adjust here)'!$E$3:$BB$3,0)),0)</f>
        <v>0</v>
      </c>
      <c r="W10" s="77">
        <f>IFERROR(INDEX('Combined (Adjust here)'!$E$3:$BB$189,MATCH('Tenant Analysis (Formulas) '!$D10,'Combined (Adjust here)'!$E$3:$E$189,0),MATCH('Tenant Analysis (Formulas) '!W$5,'Combined (Adjust here)'!$E$3:$BB$3,0)),0)</f>
        <v>202503</v>
      </c>
      <c r="X10" s="77">
        <f>IFERROR(INDEX('Combined (Adjust here)'!$E$3:$BB$189,MATCH('Tenant Analysis (Formulas) '!$D10,'Combined (Adjust here)'!$E$3:$E$189,0),MATCH('Tenant Analysis (Formulas) '!X$5,'Combined (Adjust here)'!$E$3:$BB$3,0)),0)</f>
        <v>0</v>
      </c>
      <c r="Y10" s="77">
        <f>IFERROR(INDEX('Combined (Adjust here)'!$E$3:$BB$189,MATCH('Tenant Analysis (Formulas) '!$D10,'Combined (Adjust here)'!$E$3:$E$189,0),MATCH('Tenant Analysis (Formulas) '!Y$5,'Combined (Adjust here)'!$E$3:$BB$3,0)),0)</f>
        <v>0</v>
      </c>
      <c r="Z10" s="77">
        <f>IFERROR(INDEX('Combined (Adjust here)'!$E$3:$BB$189,MATCH('Tenant Analysis (Formulas) '!$D10,'Combined (Adjust here)'!$E$3:$E$189,0),MATCH('Tenant Analysis (Formulas) '!Z$5,'Combined (Adjust here)'!$E$3:$BB$3,0)),0)</f>
        <v>191890</v>
      </c>
      <c r="AA10" s="77">
        <f>IFERROR(INDEX('Combined (Adjust here)'!$E$3:$BB$189,MATCH('Tenant Analysis (Formulas) '!$D10,'Combined (Adjust here)'!$E$3:$E$189,0),MATCH('Tenant Analysis (Formulas) '!AA$5,'Combined (Adjust here)'!$E$3:$BB$3,0)),0)</f>
        <v>0</v>
      </c>
      <c r="AB10" s="77">
        <f>IFERROR(INDEX('Combined (Adjust here)'!$E$3:$BB$189,MATCH('Tenant Analysis (Formulas) '!$D10,'Combined (Adjust here)'!$E$3:$E$189,0),MATCH('Tenant Analysis (Formulas) '!AB$5,'Combined (Adjust here)'!$E$3:$BB$3,0)),0)</f>
        <v>0</v>
      </c>
      <c r="AC10" s="77">
        <f>IFERROR(INDEX('Combined (Adjust here)'!$E$3:$BB$189,MATCH('Tenant Analysis (Formulas) '!$D10,'Combined (Adjust here)'!$E$3:$E$189,0),MATCH('Tenant Analysis (Formulas) '!AC$5,'Combined (Adjust here)'!$E$3:$BB$3,0)),0)</f>
        <v>189661</v>
      </c>
      <c r="AD10" s="77">
        <f>IFERROR(INDEX('Combined (Adjust here)'!$E$3:$BB$189,MATCH('Tenant Analysis (Formulas) '!$D10,'Combined (Adjust here)'!$E$3:$E$189,0),MATCH('Tenant Analysis (Formulas) '!AD$5,'Combined (Adjust here)'!$E$3:$BB$3,0)),0)</f>
        <v>0</v>
      </c>
      <c r="AE10" s="77">
        <f>IFERROR(INDEX('Combined (Adjust here)'!$E$3:$BB$189,MATCH('Tenant Analysis (Formulas) '!$D10,'Combined (Adjust here)'!$E$3:$E$189,0),MATCH('Tenant Analysis (Formulas) '!AE$5,'Combined (Adjust here)'!$E$3:$BB$3,0)),0)</f>
        <v>0</v>
      </c>
      <c r="AF10" s="77">
        <f>IFERROR(INDEX('Combined (Adjust here)'!$E$3:$BB$189,MATCH('Tenant Analysis (Formulas) '!$D10,'Combined (Adjust here)'!$E$3:$E$189,0),MATCH('Tenant Analysis (Formulas) '!AF$5,'Combined (Adjust here)'!$E$3:$BB$3,0)),0)</f>
        <v>190609</v>
      </c>
      <c r="AG10" s="77">
        <f>IFERROR(INDEX('Combined (Adjust here)'!$E$3:$BB$189,MATCH('Tenant Analysis (Formulas) '!$D10,'Combined (Adjust here)'!$E$3:$E$189,0),MATCH('Tenant Analysis (Formulas) '!AG$5,'Combined (Adjust here)'!$E$3:$BB$3,0)),0)</f>
        <v>0</v>
      </c>
      <c r="AH10" s="77">
        <f>IFERROR(INDEX('Combined (Adjust here)'!$E$3:$BB$189,MATCH('Tenant Analysis (Formulas) '!$D10,'Combined (Adjust here)'!$E$3:$E$189,0),MATCH('Tenant Analysis (Formulas) '!AH$5,'Combined (Adjust here)'!$E$3:$BB$3,0)),0)</f>
        <v>0</v>
      </c>
      <c r="AI10" s="77">
        <f>IFERROR(INDEX('Combined (Adjust here)'!$E$3:$BB$189,MATCH('Tenant Analysis (Formulas) '!$D10,'Combined (Adjust here)'!$E$3:$E$189,0),MATCH('Tenant Analysis (Formulas) '!AI$5,'Combined (Adjust here)'!$E$3:$BB$3,0)),0)</f>
        <v>198724</v>
      </c>
      <c r="AJ10" s="77">
        <f>IFERROR(INDEX('Combined (Adjust here)'!$E$3:$BB$189,MATCH('Tenant Analysis (Formulas) '!$D10,'Combined (Adjust here)'!$E$3:$E$189,0),MATCH('Tenant Analysis (Formulas) '!AJ$5,'Combined (Adjust here)'!$E$3:$BB$3,0)),0)</f>
        <v>0</v>
      </c>
      <c r="AK10" s="77">
        <f>IFERROR(INDEX('Combined (Adjust here)'!$E$3:$BB$189,MATCH('Tenant Analysis (Formulas) '!$D10,'Combined (Adjust here)'!$E$3:$E$189,0),MATCH('Tenant Analysis (Formulas) '!AK$5,'Combined (Adjust here)'!$E$3:$BB$3,0)),0)</f>
        <v>0</v>
      </c>
      <c r="AL10" s="77">
        <f>IFERROR(INDEX('Combined (Adjust here)'!$E$3:$BB$189,MATCH('Tenant Analysis (Formulas) '!$D10,'Combined (Adjust here)'!$E$3:$E$189,0),MATCH('Tenant Analysis (Formulas) '!AL$5,'Combined (Adjust here)'!$E$3:$BB$3,0)),0)</f>
        <v>203973</v>
      </c>
      <c r="AM10" s="77">
        <f>IFERROR(INDEX('Combined (Adjust here)'!$E$3:$BB$189,MATCH('Tenant Analysis (Formulas) '!$D10,'Combined (Adjust here)'!$E$3:$E$189,0),MATCH('Tenant Analysis (Formulas) '!AM$5,'Combined (Adjust here)'!$E$3:$BB$3,0)),0)</f>
        <v>0</v>
      </c>
      <c r="AN10" s="77">
        <f>IFERROR(INDEX('Combined (Adjust here)'!$E$3:$BB$189,MATCH('Tenant Analysis (Formulas) '!$D10,'Combined (Adjust here)'!$E$3:$E$189,0),MATCH('Tenant Analysis (Formulas) '!AN$5,'Combined (Adjust here)'!$E$3:$BB$3,0)),0)</f>
        <v>0</v>
      </c>
      <c r="AO10" s="77">
        <f>IFERROR(INDEX('Combined (Adjust here)'!$E$3:$BB$189,MATCH('Tenant Analysis (Formulas) '!$D10,'Combined (Adjust here)'!$E$3:$E$189,0),MATCH('Tenant Analysis (Formulas) '!AO$5,'Combined (Adjust here)'!$E$3:$BB$3,0)),0)</f>
        <v>205576</v>
      </c>
      <c r="AP10" s="77">
        <f>IFERROR(INDEX('Combined (Adjust here)'!$E$3:$BB$189,MATCH('Tenant Analysis (Formulas) '!$D10,'Combined (Adjust here)'!$E$3:$E$189,0),MATCH('Tenant Analysis (Formulas) '!AP$5,'Combined (Adjust here)'!$E$3:$BB$3,0)),0)</f>
        <v>0</v>
      </c>
      <c r="AQ10" s="77">
        <f>IFERROR(INDEX('Combined (Adjust here)'!$E$3:$BB$189,MATCH('Tenant Analysis (Formulas) '!$D10,'Combined (Adjust here)'!$E$3:$E$189,0),MATCH('Tenant Analysis (Formulas) '!AQ$5,'Combined (Adjust here)'!$E$3:$BB$3,0)),0)</f>
        <v>0</v>
      </c>
      <c r="AR10" s="77">
        <f>IFERROR(INDEX('Combined (Adjust here)'!$E$3:$BB$189,MATCH('Tenant Analysis (Formulas) '!$D10,'Combined (Adjust here)'!$E$3:$E$189,0),MATCH('Tenant Analysis (Formulas) '!AR$5,'Combined (Adjust here)'!$E$3:$BB$3,0)),0)</f>
        <v>199366</v>
      </c>
      <c r="AS10" s="77">
        <f>IFERROR(INDEX('Combined (Adjust here)'!$E$3:$BB$189,MATCH('Tenant Analysis (Formulas) '!$D10,'Combined (Adjust here)'!$E$3:$E$189,0),MATCH('Tenant Analysis (Formulas) '!AS$5,'Combined (Adjust here)'!$E$3:$BB$3,0)),0)</f>
        <v>0</v>
      </c>
      <c r="AT10" s="77">
        <f>IFERROR(INDEX('Combined (Adjust here)'!$E$3:$BB$189,MATCH('Tenant Analysis (Formulas) '!$D10,'Combined (Adjust here)'!$E$3:$E$189,0),MATCH('Tenant Analysis (Formulas) '!AT$5,'Combined (Adjust here)'!$E$3:$BB$3,0)),0)</f>
        <v>0</v>
      </c>
      <c r="AU10" s="77">
        <f>IFERROR(INDEX('Combined (Adjust here)'!$E$3:$BB$189,MATCH('Tenant Analysis (Formulas) '!$D10,'Combined (Adjust here)'!$E$3:$E$189,0),MATCH('Tenant Analysis (Formulas) '!AU$5,'Combined (Adjust here)'!$E$3:$BB$3,0)),0)</f>
        <v>207934</v>
      </c>
      <c r="AV10" s="77">
        <f>IFERROR(INDEX('Combined (Adjust here)'!$E$3:$BB$189,MATCH('Tenant Analysis (Formulas) '!$D10,'Combined (Adjust here)'!$E$3:$E$189,0),MATCH('Tenant Analysis (Formulas) '!AV$5,'Combined (Adjust here)'!$E$3:$BB$3,0)),0)</f>
        <v>0</v>
      </c>
      <c r="AW10" s="77">
        <f>IFERROR(INDEX('Combined (Adjust here)'!$E$3:$BB$189,MATCH('Tenant Analysis (Formulas) '!$D10,'Combined (Adjust here)'!$E$3:$E$189,0),MATCH('Tenant Analysis (Formulas) '!AW$5,'Combined (Adjust here)'!$E$3:$BB$3,0)),0)</f>
        <v>0</v>
      </c>
      <c r="AX10" s="77">
        <f>IFERROR(INDEX('Combined (Adjust here)'!$E$3:$BB$189,MATCH('Tenant Analysis (Formulas) '!$D10,'Combined (Adjust here)'!$E$3:$E$189,0),MATCH('Tenant Analysis (Formulas) '!AX$5,'Combined (Adjust here)'!$E$3:$BB$3,0)),0)</f>
        <v>193625</v>
      </c>
      <c r="AY10" s="77">
        <f>IFERROR(INDEX('Combined (Adjust here)'!$E$3:$BB$189,MATCH('Tenant Analysis (Formulas) '!$D10,'Combined (Adjust here)'!$E$3:$E$189,0),MATCH('Tenant Analysis (Formulas) '!AY$5,'Combined (Adjust here)'!$E$3:$BB$3,0)),0)</f>
        <v>0</v>
      </c>
      <c r="AZ10" s="77">
        <f>IFERROR(INDEX('Combined (Adjust here)'!$E$3:$BB$189,MATCH('Tenant Analysis (Formulas) '!$D10,'Combined (Adjust here)'!$E$3:$E$189,0),MATCH('Tenant Analysis (Formulas) '!AZ$5,'Combined (Adjust here)'!$E$3:$BB$3,0)),0)</f>
        <v>0</v>
      </c>
      <c r="BA10" s="77">
        <f>IFERROR(INDEX('Combined (Adjust here)'!$E$3:$BB$189,MATCH('Tenant Analysis (Formulas) '!$D10,'Combined (Adjust here)'!$E$3:$E$189,0),MATCH('Tenant Analysis (Formulas) '!BA$5,'Combined (Adjust here)'!$E$3:$BB$3,0)),0)</f>
        <v>209121</v>
      </c>
      <c r="BB10" s="77">
        <f>IFERROR(INDEX('Combined (Adjust here)'!$E$3:$BB$189,MATCH('Tenant Analysis (Formulas) '!$D10,'Combined (Adjust here)'!$E$3:$E$189,0),MATCH('Tenant Analysis (Formulas) '!BB$5,'Combined (Adjust here)'!$E$3:$BB$3,0)),0)</f>
        <v>0</v>
      </c>
      <c r="BC10" s="77">
        <f>IFERROR(INDEX('Combined (Adjust here)'!$E$3:$BB$189,MATCH('Tenant Analysis (Formulas) '!$D10,'Combined (Adjust here)'!$E$3:$E$189,0),MATCH('Tenant Analysis (Formulas) '!BC$5,'Combined (Adjust here)'!$E$3:$BB$3,0)),0)</f>
        <v>0</v>
      </c>
      <c r="BD10" s="77">
        <f>IFERROR(INDEX('Combined (Adjust here)'!$E$3:$BB$189,MATCH('Tenant Analysis (Formulas) '!$D10,'Combined (Adjust here)'!$E$3:$E$189,0),MATCH('Tenant Analysis (Formulas) '!BD$5,'Combined (Adjust here)'!$E$3:$BB$3,0)),0)</f>
        <v>223184</v>
      </c>
      <c r="BE10" s="77">
        <f>IFERROR(INDEX('Combined (Adjust here)'!$E$3:$BB$189,MATCH('Tenant Analysis (Formulas) '!$D10,'Combined (Adjust here)'!$E$3:$E$189,0),MATCH('Tenant Analysis (Formulas) '!BE$5,'Combined (Adjust here)'!$E$3:$BB$3,0)),0)</f>
        <v>0</v>
      </c>
      <c r="BF10" s="77">
        <f>IFERROR(INDEX('Combined (Adjust here)'!$E$3:$BB$189,MATCH('Tenant Analysis (Formulas) '!$D10,'Combined (Adjust here)'!$E$3:$E$189,0),MATCH('Tenant Analysis (Formulas) '!BF$5,'Combined (Adjust here)'!$E$3:$BB$3,0)),0)</f>
        <v>0</v>
      </c>
      <c r="BG10" s="77">
        <f>IFERROR(INDEX('Combined (Adjust here)'!$E$3:$BB$189,MATCH('Tenant Analysis (Formulas) '!$D10,'Combined (Adjust here)'!$E$3:$E$189,0),MATCH('Tenant Analysis (Formulas) '!BG$5,'Combined (Adjust here)'!$E$3:$BB$3,0)),0)</f>
        <v>0</v>
      </c>
      <c r="BH10" s="77">
        <f>IFERROR(INDEX('Combined (Adjust here)'!$E$3:$BB$189,MATCH('Tenant Analysis (Formulas) '!$D10,'Combined (Adjust here)'!$E$3:$E$189,0),MATCH('Tenant Analysis (Formulas) '!BH$5,'Combined (Adjust here)'!$E$3:$BB$3,0)),0)</f>
        <v>0</v>
      </c>
      <c r="BI10" s="77">
        <f>IFERROR(INDEX('Combined (Adjust here)'!$E$3:$BB$189,MATCH('Tenant Analysis (Formulas) '!$D10,'Combined (Adjust here)'!$E$3:$E$189,0),MATCH('Tenant Analysis (Formulas) '!BI$5,'Combined (Adjust here)'!$E$3:$BB$3,0)),0)</f>
        <v>0</v>
      </c>
      <c r="BJ10" s="77">
        <f>IFERROR(INDEX('Combined (Adjust here)'!$E$3:$BB$189,MATCH('Tenant Analysis (Formulas) '!$D10,'Combined (Adjust here)'!$E$3:$E$189,0),MATCH('Tenant Analysis (Formulas) '!BJ$5,'Combined (Adjust here)'!$E$3:$BB$3,0)),0)</f>
        <v>0</v>
      </c>
      <c r="BK10" s="77">
        <f>IFERROR(INDEX('Combined (Adjust here)'!$E$3:$BB$189,MATCH('Tenant Analysis (Formulas) '!$D10,'Combined (Adjust here)'!$E$3:$E$189,0),MATCH('Tenant Analysis (Formulas) '!BK$5,'Combined (Adjust here)'!$E$3:$BB$3,0)),0)</f>
        <v>0</v>
      </c>
      <c r="BL10" s="77">
        <f>IFERROR(INDEX('Combined (Adjust here)'!$E$3:$BB$189,MATCH('Tenant Analysis (Formulas) '!$D10,'Combined (Adjust here)'!$E$3:$E$189,0),MATCH('Tenant Analysis (Formulas) '!BL$5,'Combined (Adjust here)'!$E$3:$BB$3,0)),0)</f>
        <v>0</v>
      </c>
      <c r="BM10" s="77">
        <f>IFERROR(INDEX('Combined (Adjust here)'!$E$3:$BB$189,MATCH('Tenant Analysis (Formulas) '!$D10,'Combined (Adjust here)'!$E$3:$E$189,0),MATCH('Tenant Analysis (Formulas) '!BM$5,'Combined (Adjust here)'!$E$3:$BB$3,0)),0)</f>
        <v>0</v>
      </c>
    </row>
    <row r="11" spans="1:65" hidden="1">
      <c r="A11" s="48" t="s">
        <v>166</v>
      </c>
      <c r="B11" s="48" t="s">
        <v>151</v>
      </c>
      <c r="C11" s="46" t="s">
        <v>202</v>
      </c>
      <c r="D11" s="49" t="s">
        <v>752</v>
      </c>
      <c r="E11" s="75">
        <f t="shared" si="7"/>
        <v>124722.93</v>
      </c>
      <c r="F11" s="75">
        <f t="shared" si="4"/>
        <v>22438.639999999999</v>
      </c>
      <c r="G11" s="75">
        <f t="shared" si="4"/>
        <v>0</v>
      </c>
      <c r="H11" s="75">
        <f t="shared" si="4"/>
        <v>0</v>
      </c>
      <c r="I11" s="67">
        <f t="shared" si="5"/>
        <v>0</v>
      </c>
      <c r="J11" s="82"/>
      <c r="L11" s="75">
        <f t="shared" si="2"/>
        <v>0</v>
      </c>
      <c r="M11" s="75">
        <f t="shared" si="2"/>
        <v>0</v>
      </c>
      <c r="N11" s="67">
        <f t="shared" si="6"/>
        <v>0</v>
      </c>
      <c r="R11" s="77">
        <f>IFERROR(INDEX('Combined (Adjust here)'!$E$3:$BB$189,MATCH('Tenant Analysis (Formulas) '!$D11,'Combined (Adjust here)'!$E$3:$E$189,0),MATCH('Tenant Analysis (Formulas) '!R$5,'Combined (Adjust here)'!$E$3:$BB$3,0)),0)</f>
        <v>7811.55</v>
      </c>
      <c r="S11" s="77">
        <f>IFERROR(INDEX('Combined (Adjust here)'!$E$3:$BB$189,MATCH('Tenant Analysis (Formulas) '!$D11,'Combined (Adjust here)'!$E$3:$E$189,0),MATCH('Tenant Analysis (Formulas) '!S$5,'Combined (Adjust here)'!$E$3:$BB$3,0)),0)</f>
        <v>7632.4</v>
      </c>
      <c r="T11" s="77">
        <f>IFERROR(INDEX('Combined (Adjust here)'!$E$3:$BB$189,MATCH('Tenant Analysis (Formulas) '!$D11,'Combined (Adjust here)'!$E$3:$E$189,0),MATCH('Tenant Analysis (Formulas) '!T$5,'Combined (Adjust here)'!$E$3:$BB$3,0)),0)</f>
        <v>8446.4500000000007</v>
      </c>
      <c r="U11" s="77">
        <f>IFERROR(INDEX('Combined (Adjust here)'!$E$3:$BB$189,MATCH('Tenant Analysis (Formulas) '!$D11,'Combined (Adjust here)'!$E$3:$E$189,0),MATCH('Tenant Analysis (Formulas) '!U$5,'Combined (Adjust here)'!$E$3:$BB$3,0)),0)</f>
        <v>9218.5</v>
      </c>
      <c r="V11" s="77">
        <f>IFERROR(INDEX('Combined (Adjust here)'!$E$3:$BB$189,MATCH('Tenant Analysis (Formulas) '!$D11,'Combined (Adjust here)'!$E$3:$E$189,0),MATCH('Tenant Analysis (Formulas) '!V$5,'Combined (Adjust here)'!$E$3:$BB$3,0)),0)</f>
        <v>9121.6</v>
      </c>
      <c r="W11" s="77">
        <f>IFERROR(INDEX('Combined (Adjust here)'!$E$3:$BB$189,MATCH('Tenant Analysis (Formulas) '!$D11,'Combined (Adjust here)'!$E$3:$E$189,0),MATCH('Tenant Analysis (Formulas) '!W$5,'Combined (Adjust here)'!$E$3:$BB$3,0)),0)</f>
        <v>10083.75</v>
      </c>
      <c r="X11" s="77">
        <f>IFERROR(INDEX('Combined (Adjust here)'!$E$3:$BB$189,MATCH('Tenant Analysis (Formulas) '!$D11,'Combined (Adjust here)'!$E$3:$E$189,0),MATCH('Tenant Analysis (Formulas) '!X$5,'Combined (Adjust here)'!$E$3:$BB$3,0)),0)</f>
        <v>10400</v>
      </c>
      <c r="Y11" s="77">
        <f>IFERROR(INDEX('Combined (Adjust here)'!$E$3:$BB$189,MATCH('Tenant Analysis (Formulas) '!$D11,'Combined (Adjust here)'!$E$3:$E$189,0),MATCH('Tenant Analysis (Formulas) '!Y$5,'Combined (Adjust here)'!$E$3:$BB$3,0)),0)</f>
        <v>8725</v>
      </c>
      <c r="Z11" s="77">
        <f>IFERROR(INDEX('Combined (Adjust here)'!$E$3:$BB$189,MATCH('Tenant Analysis (Formulas) '!$D11,'Combined (Adjust here)'!$E$3:$E$189,0),MATCH('Tenant Analysis (Formulas) '!Z$5,'Combined (Adjust here)'!$E$3:$BB$3,0)),0)</f>
        <v>10699</v>
      </c>
      <c r="AA11" s="77">
        <f>IFERROR(INDEX('Combined (Adjust here)'!$E$3:$BB$189,MATCH('Tenant Analysis (Formulas) '!$D11,'Combined (Adjust here)'!$E$3:$E$189,0),MATCH('Tenant Analysis (Formulas) '!AA$5,'Combined (Adjust here)'!$E$3:$BB$3,0)),0)</f>
        <v>12969.7</v>
      </c>
      <c r="AB11" s="77">
        <f>IFERROR(INDEX('Combined (Adjust here)'!$E$3:$BB$189,MATCH('Tenant Analysis (Formulas) '!$D11,'Combined (Adjust here)'!$E$3:$E$189,0),MATCH('Tenant Analysis (Formulas) '!AB$5,'Combined (Adjust here)'!$E$3:$BB$3,0)),0)</f>
        <v>15464.5</v>
      </c>
      <c r="AC11" s="77">
        <f>IFERROR(INDEX('Combined (Adjust here)'!$E$3:$BB$189,MATCH('Tenant Analysis (Formulas) '!$D11,'Combined (Adjust here)'!$E$3:$E$189,0),MATCH('Tenant Analysis (Formulas) '!AC$5,'Combined (Adjust here)'!$E$3:$BB$3,0)),0)</f>
        <v>14150.48</v>
      </c>
      <c r="AD11" s="77">
        <f>IFERROR(INDEX('Combined (Adjust here)'!$E$3:$BB$189,MATCH('Tenant Analysis (Formulas) '!$D11,'Combined (Adjust here)'!$E$3:$E$189,0),MATCH('Tenant Analysis (Formulas) '!AD$5,'Combined (Adjust here)'!$E$3:$BB$3,0)),0)</f>
        <v>7769.64</v>
      </c>
      <c r="AE11" s="77">
        <f>IFERROR(INDEX('Combined (Adjust here)'!$E$3:$BB$189,MATCH('Tenant Analysis (Formulas) '!$D11,'Combined (Adjust here)'!$E$3:$E$189,0),MATCH('Tenant Analysis (Formulas) '!AE$5,'Combined (Adjust here)'!$E$3:$BB$3,0)),0)</f>
        <v>7253.65</v>
      </c>
      <c r="AF11" s="77">
        <f>IFERROR(INDEX('Combined (Adjust here)'!$E$3:$BB$189,MATCH('Tenant Analysis (Formulas) '!$D11,'Combined (Adjust here)'!$E$3:$E$189,0),MATCH('Tenant Analysis (Formulas) '!AF$5,'Combined (Adjust here)'!$E$3:$BB$3,0)),0)</f>
        <v>7415.35</v>
      </c>
      <c r="AG11" s="77">
        <f>IFERROR(INDEX('Combined (Adjust here)'!$E$3:$BB$189,MATCH('Tenant Analysis (Formulas) '!$D11,'Combined (Adjust here)'!$E$3:$E$189,0),MATCH('Tenant Analysis (Formulas) '!AG$5,'Combined (Adjust here)'!$E$3:$BB$3,0)),0)</f>
        <v>0</v>
      </c>
      <c r="AH11" s="77">
        <f>IFERROR(INDEX('Combined (Adjust here)'!$E$3:$BB$189,MATCH('Tenant Analysis (Formulas) '!$D11,'Combined (Adjust here)'!$E$3:$E$189,0),MATCH('Tenant Analysis (Formulas) '!AH$5,'Combined (Adjust here)'!$E$3:$BB$3,0)),0)</f>
        <v>0</v>
      </c>
      <c r="AI11" s="77">
        <f>IFERROR(INDEX('Combined (Adjust here)'!$E$3:$BB$189,MATCH('Tenant Analysis (Formulas) '!$D11,'Combined (Adjust here)'!$E$3:$E$189,0),MATCH('Tenant Analysis (Formulas) '!AI$5,'Combined (Adjust here)'!$E$3:$BB$3,0)),0)</f>
        <v>0</v>
      </c>
      <c r="AJ11" s="77">
        <f>IFERROR(INDEX('Combined (Adjust here)'!$E$3:$BB$189,MATCH('Tenant Analysis (Formulas) '!$D11,'Combined (Adjust here)'!$E$3:$E$189,0),MATCH('Tenant Analysis (Formulas) '!AJ$5,'Combined (Adjust here)'!$E$3:$BB$3,0)),0)</f>
        <v>0</v>
      </c>
      <c r="AK11" s="77">
        <f>IFERROR(INDEX('Combined (Adjust here)'!$E$3:$BB$189,MATCH('Tenant Analysis (Formulas) '!$D11,'Combined (Adjust here)'!$E$3:$E$189,0),MATCH('Tenant Analysis (Formulas) '!AK$5,'Combined (Adjust here)'!$E$3:$BB$3,0)),0)</f>
        <v>0</v>
      </c>
      <c r="AL11" s="77">
        <f>IFERROR(INDEX('Combined (Adjust here)'!$E$3:$BB$189,MATCH('Tenant Analysis (Formulas) '!$D11,'Combined (Adjust here)'!$E$3:$E$189,0),MATCH('Tenant Analysis (Formulas) '!AL$5,'Combined (Adjust here)'!$E$3:$BB$3,0)),0)</f>
        <v>0</v>
      </c>
      <c r="AM11" s="77">
        <f>IFERROR(INDEX('Combined (Adjust here)'!$E$3:$BB$189,MATCH('Tenant Analysis (Formulas) '!$D11,'Combined (Adjust here)'!$E$3:$E$189,0),MATCH('Tenant Analysis (Formulas) '!AM$5,'Combined (Adjust here)'!$E$3:$BB$3,0)),0)</f>
        <v>0</v>
      </c>
      <c r="AN11" s="77">
        <f>IFERROR(INDEX('Combined (Adjust here)'!$E$3:$BB$189,MATCH('Tenant Analysis (Formulas) '!$D11,'Combined (Adjust here)'!$E$3:$E$189,0),MATCH('Tenant Analysis (Formulas) '!AN$5,'Combined (Adjust here)'!$E$3:$BB$3,0)),0)</f>
        <v>0</v>
      </c>
      <c r="AO11" s="77">
        <f>IFERROR(INDEX('Combined (Adjust here)'!$E$3:$BB$189,MATCH('Tenant Analysis (Formulas) '!$D11,'Combined (Adjust here)'!$E$3:$E$189,0),MATCH('Tenant Analysis (Formulas) '!AO$5,'Combined (Adjust here)'!$E$3:$BB$3,0)),0)</f>
        <v>0</v>
      </c>
      <c r="AP11" s="77">
        <f>IFERROR(INDEX('Combined (Adjust here)'!$E$3:$BB$189,MATCH('Tenant Analysis (Formulas) '!$D11,'Combined (Adjust here)'!$E$3:$E$189,0),MATCH('Tenant Analysis (Formulas) '!AP$5,'Combined (Adjust here)'!$E$3:$BB$3,0)),0)</f>
        <v>0</v>
      </c>
      <c r="AQ11" s="77">
        <f>IFERROR(INDEX('Combined (Adjust here)'!$E$3:$BB$189,MATCH('Tenant Analysis (Formulas) '!$D11,'Combined (Adjust here)'!$E$3:$E$189,0),MATCH('Tenant Analysis (Formulas) '!AQ$5,'Combined (Adjust here)'!$E$3:$BB$3,0)),0)</f>
        <v>0</v>
      </c>
      <c r="AR11" s="77">
        <f>IFERROR(INDEX('Combined (Adjust here)'!$E$3:$BB$189,MATCH('Tenant Analysis (Formulas) '!$D11,'Combined (Adjust here)'!$E$3:$E$189,0),MATCH('Tenant Analysis (Formulas) '!AR$5,'Combined (Adjust here)'!$E$3:$BB$3,0)),0)</f>
        <v>0</v>
      </c>
      <c r="AS11" s="77">
        <f>IFERROR(INDEX('Combined (Adjust here)'!$E$3:$BB$189,MATCH('Tenant Analysis (Formulas) '!$D11,'Combined (Adjust here)'!$E$3:$E$189,0),MATCH('Tenant Analysis (Formulas) '!AS$5,'Combined (Adjust here)'!$E$3:$BB$3,0)),0)</f>
        <v>0</v>
      </c>
      <c r="AT11" s="77">
        <f>IFERROR(INDEX('Combined (Adjust here)'!$E$3:$BB$189,MATCH('Tenant Analysis (Formulas) '!$D11,'Combined (Adjust here)'!$E$3:$E$189,0),MATCH('Tenant Analysis (Formulas) '!AT$5,'Combined (Adjust here)'!$E$3:$BB$3,0)),0)</f>
        <v>0</v>
      </c>
      <c r="AU11" s="77">
        <f>IFERROR(INDEX('Combined (Adjust here)'!$E$3:$BB$189,MATCH('Tenant Analysis (Formulas) '!$D11,'Combined (Adjust here)'!$E$3:$E$189,0),MATCH('Tenant Analysis (Formulas) '!AU$5,'Combined (Adjust here)'!$E$3:$BB$3,0)),0)</f>
        <v>0</v>
      </c>
      <c r="AV11" s="77">
        <f>IFERROR(INDEX('Combined (Adjust here)'!$E$3:$BB$189,MATCH('Tenant Analysis (Formulas) '!$D11,'Combined (Adjust here)'!$E$3:$E$189,0),MATCH('Tenant Analysis (Formulas) '!AV$5,'Combined (Adjust here)'!$E$3:$BB$3,0)),0)</f>
        <v>0</v>
      </c>
      <c r="AW11" s="77">
        <f>IFERROR(INDEX('Combined (Adjust here)'!$E$3:$BB$189,MATCH('Tenant Analysis (Formulas) '!$D11,'Combined (Adjust here)'!$E$3:$E$189,0),MATCH('Tenant Analysis (Formulas) '!AW$5,'Combined (Adjust here)'!$E$3:$BB$3,0)),0)</f>
        <v>0</v>
      </c>
      <c r="AX11" s="77">
        <f>IFERROR(INDEX('Combined (Adjust here)'!$E$3:$BB$189,MATCH('Tenant Analysis (Formulas) '!$D11,'Combined (Adjust here)'!$E$3:$E$189,0),MATCH('Tenant Analysis (Formulas) '!AX$5,'Combined (Adjust here)'!$E$3:$BB$3,0)),0)</f>
        <v>0</v>
      </c>
      <c r="AY11" s="77">
        <f>IFERROR(INDEX('Combined (Adjust here)'!$E$3:$BB$189,MATCH('Tenant Analysis (Formulas) '!$D11,'Combined (Adjust here)'!$E$3:$E$189,0),MATCH('Tenant Analysis (Formulas) '!AY$5,'Combined (Adjust here)'!$E$3:$BB$3,0)),0)</f>
        <v>0</v>
      </c>
      <c r="AZ11" s="77">
        <f>IFERROR(INDEX('Combined (Adjust here)'!$E$3:$BB$189,MATCH('Tenant Analysis (Formulas) '!$D11,'Combined (Adjust here)'!$E$3:$E$189,0),MATCH('Tenant Analysis (Formulas) '!AZ$5,'Combined (Adjust here)'!$E$3:$BB$3,0)),0)</f>
        <v>0</v>
      </c>
      <c r="BA11" s="77">
        <f>IFERROR(INDEX('Combined (Adjust here)'!$E$3:$BB$189,MATCH('Tenant Analysis (Formulas) '!$D11,'Combined (Adjust here)'!$E$3:$E$189,0),MATCH('Tenant Analysis (Formulas) '!BA$5,'Combined (Adjust here)'!$E$3:$BB$3,0)),0)</f>
        <v>0</v>
      </c>
      <c r="BB11" s="77">
        <f>IFERROR(INDEX('Combined (Adjust here)'!$E$3:$BB$189,MATCH('Tenant Analysis (Formulas) '!$D11,'Combined (Adjust here)'!$E$3:$E$189,0),MATCH('Tenant Analysis (Formulas) '!BB$5,'Combined (Adjust here)'!$E$3:$BB$3,0)),0)</f>
        <v>0</v>
      </c>
      <c r="BC11" s="77">
        <f>IFERROR(INDEX('Combined (Adjust here)'!$E$3:$BB$189,MATCH('Tenant Analysis (Formulas) '!$D11,'Combined (Adjust here)'!$E$3:$E$189,0),MATCH('Tenant Analysis (Formulas) '!BC$5,'Combined (Adjust here)'!$E$3:$BB$3,0)),0)</f>
        <v>0</v>
      </c>
      <c r="BD11" s="77">
        <f>IFERROR(INDEX('Combined (Adjust here)'!$E$3:$BB$189,MATCH('Tenant Analysis (Formulas) '!$D11,'Combined (Adjust here)'!$E$3:$E$189,0),MATCH('Tenant Analysis (Formulas) '!BD$5,'Combined (Adjust here)'!$E$3:$BB$3,0)),0)</f>
        <v>0</v>
      </c>
      <c r="BE11" s="77">
        <f>IFERROR(INDEX('Combined (Adjust here)'!$E$3:$BB$189,MATCH('Tenant Analysis (Formulas) '!$D11,'Combined (Adjust here)'!$E$3:$E$189,0),MATCH('Tenant Analysis (Formulas) '!BE$5,'Combined (Adjust here)'!$E$3:$BB$3,0)),0)</f>
        <v>0</v>
      </c>
      <c r="BF11" s="77">
        <f>IFERROR(INDEX('Combined (Adjust here)'!$E$3:$BB$189,MATCH('Tenant Analysis (Formulas) '!$D11,'Combined (Adjust here)'!$E$3:$E$189,0),MATCH('Tenant Analysis (Formulas) '!BF$5,'Combined (Adjust here)'!$E$3:$BB$3,0)),0)</f>
        <v>0</v>
      </c>
      <c r="BG11" s="77">
        <f>IFERROR(INDEX('Combined (Adjust here)'!$E$3:$BB$189,MATCH('Tenant Analysis (Formulas) '!$D11,'Combined (Adjust here)'!$E$3:$E$189,0),MATCH('Tenant Analysis (Formulas) '!BG$5,'Combined (Adjust here)'!$E$3:$BB$3,0)),0)</f>
        <v>0</v>
      </c>
      <c r="BH11" s="77">
        <f>IFERROR(INDEX('Combined (Adjust here)'!$E$3:$BB$189,MATCH('Tenant Analysis (Formulas) '!$D11,'Combined (Adjust here)'!$E$3:$E$189,0),MATCH('Tenant Analysis (Formulas) '!BH$5,'Combined (Adjust here)'!$E$3:$BB$3,0)),0)</f>
        <v>0</v>
      </c>
      <c r="BI11" s="77">
        <f>IFERROR(INDEX('Combined (Adjust here)'!$E$3:$BB$189,MATCH('Tenant Analysis (Formulas) '!$D11,'Combined (Adjust here)'!$E$3:$E$189,0),MATCH('Tenant Analysis (Formulas) '!BI$5,'Combined (Adjust here)'!$E$3:$BB$3,0)),0)</f>
        <v>0</v>
      </c>
      <c r="BJ11" s="77">
        <f>IFERROR(INDEX('Combined (Adjust here)'!$E$3:$BB$189,MATCH('Tenant Analysis (Formulas) '!$D11,'Combined (Adjust here)'!$E$3:$E$189,0),MATCH('Tenant Analysis (Formulas) '!BJ$5,'Combined (Adjust here)'!$E$3:$BB$3,0)),0)</f>
        <v>0</v>
      </c>
      <c r="BK11" s="77">
        <f>IFERROR(INDEX('Combined (Adjust here)'!$E$3:$BB$189,MATCH('Tenant Analysis (Formulas) '!$D11,'Combined (Adjust here)'!$E$3:$E$189,0),MATCH('Tenant Analysis (Formulas) '!BK$5,'Combined (Adjust here)'!$E$3:$BB$3,0)),0)</f>
        <v>0</v>
      </c>
      <c r="BL11" s="77">
        <f>IFERROR(INDEX('Combined (Adjust here)'!$E$3:$BB$189,MATCH('Tenant Analysis (Formulas) '!$D11,'Combined (Adjust here)'!$E$3:$E$189,0),MATCH('Tenant Analysis (Formulas) '!BL$5,'Combined (Adjust here)'!$E$3:$BB$3,0)),0)</f>
        <v>0</v>
      </c>
      <c r="BM11" s="77">
        <f>IFERROR(INDEX('Combined (Adjust here)'!$E$3:$BB$189,MATCH('Tenant Analysis (Formulas) '!$D11,'Combined (Adjust here)'!$E$3:$E$189,0),MATCH('Tenant Analysis (Formulas) '!BM$5,'Combined (Adjust here)'!$E$3:$BB$3,0)),0)</f>
        <v>0</v>
      </c>
    </row>
    <row r="12" spans="1:65" hidden="1">
      <c r="A12" s="48" t="s">
        <v>166</v>
      </c>
      <c r="B12" s="48" t="s">
        <v>151</v>
      </c>
      <c r="C12" s="46" t="s">
        <v>188</v>
      </c>
      <c r="D12" s="49" t="s">
        <v>11</v>
      </c>
      <c r="E12" s="75">
        <f t="shared" si="7"/>
        <v>8493273.7100000009</v>
      </c>
      <c r="F12" s="75">
        <f t="shared" si="4"/>
        <v>8456460.6699999999</v>
      </c>
      <c r="G12" s="75">
        <f t="shared" si="4"/>
        <v>10466705.33</v>
      </c>
      <c r="H12" s="75">
        <f t="shared" si="4"/>
        <v>3340122.15</v>
      </c>
      <c r="I12" s="67">
        <f t="shared" si="5"/>
        <v>0.23771702352161478</v>
      </c>
      <c r="J12" s="82"/>
      <c r="L12" s="75">
        <f t="shared" si="2"/>
        <v>2508664.71</v>
      </c>
      <c r="M12" s="75">
        <f t="shared" si="2"/>
        <v>2520178.0099999998</v>
      </c>
      <c r="N12" s="67">
        <f t="shared" si="6"/>
        <v>4.5894136247485277E-3</v>
      </c>
      <c r="R12" s="77">
        <f>IFERROR(INDEX('Combined (Adjust here)'!$E$3:$BB$189,MATCH('Tenant Analysis (Formulas) '!$D12,'Combined (Adjust here)'!$E$3:$E$189,0),MATCH('Tenant Analysis (Formulas) '!R$5,'Combined (Adjust here)'!$E$3:$BB$3,0)),0)</f>
        <v>721240.91</v>
      </c>
      <c r="S12" s="77">
        <f>IFERROR(INDEX('Combined (Adjust here)'!$E$3:$BB$189,MATCH('Tenant Analysis (Formulas) '!$D12,'Combined (Adjust here)'!$E$3:$E$189,0),MATCH('Tenant Analysis (Formulas) '!S$5,'Combined (Adjust here)'!$E$3:$BB$3,0)),0)</f>
        <v>657630.89</v>
      </c>
      <c r="T12" s="77">
        <f>IFERROR(INDEX('Combined (Adjust here)'!$E$3:$BB$189,MATCH('Tenant Analysis (Formulas) '!$D12,'Combined (Adjust here)'!$E$3:$E$189,0),MATCH('Tenant Analysis (Formulas) '!T$5,'Combined (Adjust here)'!$E$3:$BB$3,0)),0)</f>
        <v>728917.16</v>
      </c>
      <c r="U12" s="77">
        <f>IFERROR(INDEX('Combined (Adjust here)'!$E$3:$BB$189,MATCH('Tenant Analysis (Formulas) '!$D12,'Combined (Adjust here)'!$E$3:$E$189,0),MATCH('Tenant Analysis (Formulas) '!U$5,'Combined (Adjust here)'!$E$3:$BB$3,0)),0)</f>
        <v>732510.33</v>
      </c>
      <c r="V12" s="77">
        <f>IFERROR(INDEX('Combined (Adjust here)'!$E$3:$BB$189,MATCH('Tenant Analysis (Formulas) '!$D12,'Combined (Adjust here)'!$E$3:$E$189,0),MATCH('Tenant Analysis (Formulas) '!V$5,'Combined (Adjust here)'!$E$3:$BB$3,0)),0)</f>
        <v>732510.33</v>
      </c>
      <c r="W12" s="77">
        <f>IFERROR(INDEX('Combined (Adjust here)'!$E$3:$BB$189,MATCH('Tenant Analysis (Formulas) '!$D12,'Combined (Adjust here)'!$E$3:$E$189,0),MATCH('Tenant Analysis (Formulas) '!W$5,'Combined (Adjust here)'!$E$3:$BB$3,0)),0)</f>
        <v>696320.32</v>
      </c>
      <c r="X12" s="77">
        <f>IFERROR(INDEX('Combined (Adjust here)'!$E$3:$BB$189,MATCH('Tenant Analysis (Formulas) '!$D12,'Combined (Adjust here)'!$E$3:$E$189,0),MATCH('Tenant Analysis (Formulas) '!X$5,'Combined (Adjust here)'!$E$3:$BB$3,0)),0)</f>
        <v>707393.95</v>
      </c>
      <c r="Y12" s="77">
        <f>IFERROR(INDEX('Combined (Adjust here)'!$E$3:$BB$189,MATCH('Tenant Analysis (Formulas) '!$D12,'Combined (Adjust here)'!$E$3:$E$189,0),MATCH('Tenant Analysis (Formulas) '!Y$5,'Combined (Adjust here)'!$E$3:$BB$3,0)),0)</f>
        <v>720152.84</v>
      </c>
      <c r="Z12" s="77">
        <f>IFERROR(INDEX('Combined (Adjust here)'!$E$3:$BB$189,MATCH('Tenant Analysis (Formulas) '!$D12,'Combined (Adjust here)'!$E$3:$E$189,0),MATCH('Tenant Analysis (Formulas) '!Z$5,'Combined (Adjust here)'!$E$3:$BB$3,0)),0)</f>
        <v>690236.66</v>
      </c>
      <c r="AA12" s="77">
        <f>IFERROR(INDEX('Combined (Adjust here)'!$E$3:$BB$189,MATCH('Tenant Analysis (Formulas) '!$D12,'Combined (Adjust here)'!$E$3:$E$189,0),MATCH('Tenant Analysis (Formulas) '!AA$5,'Combined (Adjust here)'!$E$3:$BB$3,0)),0)</f>
        <v>705069.2</v>
      </c>
      <c r="AB12" s="77">
        <f>IFERROR(INDEX('Combined (Adjust here)'!$E$3:$BB$189,MATCH('Tenant Analysis (Formulas) '!$D12,'Combined (Adjust here)'!$E$3:$E$189,0),MATCH('Tenant Analysis (Formulas) '!AB$5,'Combined (Adjust here)'!$E$3:$BB$3,0)),0)</f>
        <v>687167.08</v>
      </c>
      <c r="AC12" s="77">
        <f>IFERROR(INDEX('Combined (Adjust here)'!$E$3:$BB$189,MATCH('Tenant Analysis (Formulas) '!$D12,'Combined (Adjust here)'!$E$3:$E$189,0),MATCH('Tenant Analysis (Formulas) '!AC$5,'Combined (Adjust here)'!$E$3:$BB$3,0)),0)</f>
        <v>714124.04</v>
      </c>
      <c r="AD12" s="77">
        <f>IFERROR(INDEX('Combined (Adjust here)'!$E$3:$BB$189,MATCH('Tenant Analysis (Formulas) '!$D12,'Combined (Adjust here)'!$E$3:$E$189,0),MATCH('Tenant Analysis (Formulas) '!AD$5,'Combined (Adjust here)'!$E$3:$BB$3,0)),0)</f>
        <v>712435.36</v>
      </c>
      <c r="AE12" s="77">
        <f>IFERROR(INDEX('Combined (Adjust here)'!$E$3:$BB$189,MATCH('Tenant Analysis (Formulas) '!$D12,'Combined (Adjust here)'!$E$3:$E$189,0),MATCH('Tenant Analysis (Formulas) '!AE$5,'Combined (Adjust here)'!$E$3:$BB$3,0)),0)</f>
        <v>657764.47</v>
      </c>
      <c r="AF12" s="77">
        <f>IFERROR(INDEX('Combined (Adjust here)'!$E$3:$BB$189,MATCH('Tenant Analysis (Formulas) '!$D12,'Combined (Adjust here)'!$E$3:$E$189,0),MATCH('Tenant Analysis (Formulas) '!AF$5,'Combined (Adjust here)'!$E$3:$BB$3,0)),0)</f>
        <v>735697.58</v>
      </c>
      <c r="AG12" s="77">
        <f>IFERROR(INDEX('Combined (Adjust here)'!$E$3:$BB$189,MATCH('Tenant Analysis (Formulas) '!$D12,'Combined (Adjust here)'!$E$3:$E$189,0),MATCH('Tenant Analysis (Formulas) '!AG$5,'Combined (Adjust here)'!$E$3:$BB$3,0)),0)</f>
        <v>692501.1</v>
      </c>
      <c r="AH12" s="77">
        <f>IFERROR(INDEX('Combined (Adjust here)'!$E$3:$BB$189,MATCH('Tenant Analysis (Formulas) '!$D12,'Combined (Adjust here)'!$E$3:$E$189,0),MATCH('Tenant Analysis (Formulas) '!AH$5,'Combined (Adjust here)'!$E$3:$BB$3,0)),0)</f>
        <v>730373.57</v>
      </c>
      <c r="AI12" s="77">
        <f>IFERROR(INDEX('Combined (Adjust here)'!$E$3:$BB$189,MATCH('Tenant Analysis (Formulas) '!$D12,'Combined (Adjust here)'!$E$3:$E$189,0),MATCH('Tenant Analysis (Formulas) '!AI$5,'Combined (Adjust here)'!$E$3:$BB$3,0)),0)</f>
        <v>684917.86</v>
      </c>
      <c r="AJ12" s="77">
        <f>IFERROR(INDEX('Combined (Adjust here)'!$E$3:$BB$189,MATCH('Tenant Analysis (Formulas) '!$D12,'Combined (Adjust here)'!$E$3:$E$189,0),MATCH('Tenant Analysis (Formulas) '!AJ$5,'Combined (Adjust here)'!$E$3:$BB$3,0)),0)</f>
        <v>706969.48</v>
      </c>
      <c r="AK12" s="77">
        <f>IFERROR(INDEX('Combined (Adjust here)'!$E$3:$BB$189,MATCH('Tenant Analysis (Formulas) '!$D12,'Combined (Adjust here)'!$E$3:$E$189,0),MATCH('Tenant Analysis (Formulas) '!AK$5,'Combined (Adjust here)'!$E$3:$BB$3,0)),0)</f>
        <v>712008.36</v>
      </c>
      <c r="AL12" s="77">
        <f>IFERROR(INDEX('Combined (Adjust here)'!$E$3:$BB$189,MATCH('Tenant Analysis (Formulas) '!$D12,'Combined (Adjust here)'!$E$3:$E$189,0),MATCH('Tenant Analysis (Formulas) '!AL$5,'Combined (Adjust here)'!$E$3:$BB$3,0)),0)</f>
        <v>708727.03</v>
      </c>
      <c r="AM12" s="77">
        <f>IFERROR(INDEX('Combined (Adjust here)'!$E$3:$BB$189,MATCH('Tenant Analysis (Formulas) '!$D12,'Combined (Adjust here)'!$E$3:$E$189,0),MATCH('Tenant Analysis (Formulas) '!AM$5,'Combined (Adjust here)'!$E$3:$BB$3,0)),0)</f>
        <v>692107.33</v>
      </c>
      <c r="AN12" s="77">
        <f>IFERROR(INDEX('Combined (Adjust here)'!$E$3:$BB$189,MATCH('Tenant Analysis (Formulas) '!$D12,'Combined (Adjust here)'!$E$3:$E$189,0),MATCH('Tenant Analysis (Formulas) '!AN$5,'Combined (Adjust here)'!$E$3:$BB$3,0)),0)</f>
        <v>704482.02</v>
      </c>
      <c r="AO12" s="77">
        <f>IFERROR(INDEX('Combined (Adjust here)'!$E$3:$BB$189,MATCH('Tenant Analysis (Formulas) '!$D12,'Combined (Adjust here)'!$E$3:$E$189,0),MATCH('Tenant Analysis (Formulas) '!AO$5,'Combined (Adjust here)'!$E$3:$BB$3,0)),0)</f>
        <v>718476.51</v>
      </c>
      <c r="AP12" s="77">
        <f>IFERROR(INDEX('Combined (Adjust here)'!$E$3:$BB$189,MATCH('Tenant Analysis (Formulas) '!$D12,'Combined (Adjust here)'!$E$3:$E$189,0),MATCH('Tenant Analysis (Formulas) '!AP$5,'Combined (Adjust here)'!$E$3:$BB$3,0)),0)</f>
        <v>712367.86</v>
      </c>
      <c r="AQ12" s="77">
        <f>IFERROR(INDEX('Combined (Adjust here)'!$E$3:$BB$189,MATCH('Tenant Analysis (Formulas) '!$D12,'Combined (Adjust here)'!$E$3:$E$189,0),MATCH('Tenant Analysis (Formulas) '!AQ$5,'Combined (Adjust here)'!$E$3:$BB$3,0)),0)</f>
        <v>678751.17</v>
      </c>
      <c r="AR12" s="77">
        <f>IFERROR(INDEX('Combined (Adjust here)'!$E$3:$BB$189,MATCH('Tenant Analysis (Formulas) '!$D12,'Combined (Adjust here)'!$E$3:$E$189,0),MATCH('Tenant Analysis (Formulas) '!AR$5,'Combined (Adjust here)'!$E$3:$BB$3,0)),0)</f>
        <v>1117545.68</v>
      </c>
      <c r="AS12" s="77">
        <f>IFERROR(INDEX('Combined (Adjust here)'!$E$3:$BB$189,MATCH('Tenant Analysis (Formulas) '!$D12,'Combined (Adjust here)'!$E$3:$E$189,0),MATCH('Tenant Analysis (Formulas) '!AS$5,'Combined (Adjust here)'!$E$3:$BB$3,0)),0)</f>
        <v>952946.93</v>
      </c>
      <c r="AT12" s="77">
        <f>IFERROR(INDEX('Combined (Adjust here)'!$E$3:$BB$189,MATCH('Tenant Analysis (Formulas) '!$D12,'Combined (Adjust here)'!$E$3:$E$189,0),MATCH('Tenant Analysis (Formulas) '!AT$5,'Combined (Adjust here)'!$E$3:$BB$3,0)),0)</f>
        <v>971310.03</v>
      </c>
      <c r="AU12" s="77">
        <f>IFERROR(INDEX('Combined (Adjust here)'!$E$3:$BB$189,MATCH('Tenant Analysis (Formulas) '!$D12,'Combined (Adjust here)'!$E$3:$E$189,0),MATCH('Tenant Analysis (Formulas) '!AU$5,'Combined (Adjust here)'!$E$3:$BB$3,0)),0)</f>
        <v>831510.21</v>
      </c>
      <c r="AV12" s="77">
        <f>IFERROR(INDEX('Combined (Adjust here)'!$E$3:$BB$189,MATCH('Tenant Analysis (Formulas) '!$D12,'Combined (Adjust here)'!$E$3:$E$189,0),MATCH('Tenant Analysis (Formulas) '!AV$5,'Combined (Adjust here)'!$E$3:$BB$3,0)),0)</f>
        <v>893048.69</v>
      </c>
      <c r="AW12" s="77">
        <f>IFERROR(INDEX('Combined (Adjust here)'!$E$3:$BB$189,MATCH('Tenant Analysis (Formulas) '!$D12,'Combined (Adjust here)'!$E$3:$E$189,0),MATCH('Tenant Analysis (Formulas) '!AW$5,'Combined (Adjust here)'!$E$3:$BB$3,0)),0)</f>
        <v>889749.87</v>
      </c>
      <c r="AX12" s="77">
        <f>IFERROR(INDEX('Combined (Adjust here)'!$E$3:$BB$189,MATCH('Tenant Analysis (Formulas) '!$D12,'Combined (Adjust here)'!$E$3:$E$189,0),MATCH('Tenant Analysis (Formulas) '!AX$5,'Combined (Adjust here)'!$E$3:$BB$3,0)),0)</f>
        <v>812623.33</v>
      </c>
      <c r="AY12" s="77">
        <f>IFERROR(INDEX('Combined (Adjust here)'!$E$3:$BB$189,MATCH('Tenant Analysis (Formulas) '!$D12,'Combined (Adjust here)'!$E$3:$E$189,0),MATCH('Tenant Analysis (Formulas) '!AY$5,'Combined (Adjust here)'!$E$3:$BB$3,0)),0)</f>
        <v>842411.45</v>
      </c>
      <c r="AZ12" s="77">
        <f>IFERROR(INDEX('Combined (Adjust here)'!$E$3:$BB$189,MATCH('Tenant Analysis (Formulas) '!$D12,'Combined (Adjust here)'!$E$3:$E$189,0),MATCH('Tenant Analysis (Formulas) '!AZ$5,'Combined (Adjust here)'!$E$3:$BB$3,0)),0)</f>
        <v>827807.21</v>
      </c>
      <c r="BA12" s="77">
        <f>IFERROR(INDEX('Combined (Adjust here)'!$E$3:$BB$189,MATCH('Tenant Analysis (Formulas) '!$D12,'Combined (Adjust here)'!$E$3:$E$189,0),MATCH('Tenant Analysis (Formulas) '!BA$5,'Combined (Adjust here)'!$E$3:$BB$3,0)),0)</f>
        <v>936632.9</v>
      </c>
      <c r="BB12" s="77">
        <f>IFERROR(INDEX('Combined (Adjust here)'!$E$3:$BB$189,MATCH('Tenant Analysis (Formulas) '!$D12,'Combined (Adjust here)'!$E$3:$E$189,0),MATCH('Tenant Analysis (Formulas) '!BB$5,'Combined (Adjust here)'!$E$3:$BB$3,0)),0)</f>
        <v>880217.31</v>
      </c>
      <c r="BC12" s="77">
        <f>IFERROR(INDEX('Combined (Adjust here)'!$E$3:$BB$189,MATCH('Tenant Analysis (Formulas) '!$D12,'Combined (Adjust here)'!$E$3:$E$189,0),MATCH('Tenant Analysis (Formulas) '!BC$5,'Combined (Adjust here)'!$E$3:$BB$3,0)),0)</f>
        <v>784324.63</v>
      </c>
      <c r="BD12" s="77">
        <f>IFERROR(INDEX('Combined (Adjust here)'!$E$3:$BB$189,MATCH('Tenant Analysis (Formulas) '!$D12,'Combined (Adjust here)'!$E$3:$E$189,0),MATCH('Tenant Analysis (Formulas) '!BD$5,'Combined (Adjust here)'!$E$3:$BB$3,0)),0)</f>
        <v>855636.07</v>
      </c>
      <c r="BE12" s="77">
        <f>IFERROR(INDEX('Combined (Adjust here)'!$E$3:$BB$189,MATCH('Tenant Analysis (Formulas) '!$D12,'Combined (Adjust here)'!$E$3:$E$189,0),MATCH('Tenant Analysis (Formulas) '!BE$5,'Combined (Adjust here)'!$E$3:$BB$3,0)),0)</f>
        <v>819944.14</v>
      </c>
      <c r="BF12" s="77">
        <f>IFERROR(INDEX('Combined (Adjust here)'!$E$3:$BB$189,MATCH('Tenant Analysis (Formulas) '!$D12,'Combined (Adjust here)'!$E$3:$E$189,0),MATCH('Tenant Analysis (Formulas) '!BF$5,'Combined (Adjust here)'!$E$3:$BB$3,0)),0)</f>
        <v>0</v>
      </c>
      <c r="BG12" s="77">
        <f>IFERROR(INDEX('Combined (Adjust here)'!$E$3:$BB$189,MATCH('Tenant Analysis (Formulas) '!$D12,'Combined (Adjust here)'!$E$3:$E$189,0),MATCH('Tenant Analysis (Formulas) '!BG$5,'Combined (Adjust here)'!$E$3:$BB$3,0)),0)</f>
        <v>0</v>
      </c>
      <c r="BH12" s="77">
        <f>IFERROR(INDEX('Combined (Adjust here)'!$E$3:$BB$189,MATCH('Tenant Analysis (Formulas) '!$D12,'Combined (Adjust here)'!$E$3:$E$189,0),MATCH('Tenant Analysis (Formulas) '!BH$5,'Combined (Adjust here)'!$E$3:$BB$3,0)),0)</f>
        <v>0</v>
      </c>
      <c r="BI12" s="77">
        <f>IFERROR(INDEX('Combined (Adjust here)'!$E$3:$BB$189,MATCH('Tenant Analysis (Formulas) '!$D12,'Combined (Adjust here)'!$E$3:$E$189,0),MATCH('Tenant Analysis (Formulas) '!BI$5,'Combined (Adjust here)'!$E$3:$BB$3,0)),0)</f>
        <v>0</v>
      </c>
      <c r="BJ12" s="77">
        <f>IFERROR(INDEX('Combined (Adjust here)'!$E$3:$BB$189,MATCH('Tenant Analysis (Formulas) '!$D12,'Combined (Adjust here)'!$E$3:$E$189,0),MATCH('Tenant Analysis (Formulas) '!BJ$5,'Combined (Adjust here)'!$E$3:$BB$3,0)),0)</f>
        <v>0</v>
      </c>
      <c r="BK12" s="77">
        <f>IFERROR(INDEX('Combined (Adjust here)'!$E$3:$BB$189,MATCH('Tenant Analysis (Formulas) '!$D12,'Combined (Adjust here)'!$E$3:$E$189,0),MATCH('Tenant Analysis (Formulas) '!BK$5,'Combined (Adjust here)'!$E$3:$BB$3,0)),0)</f>
        <v>0</v>
      </c>
      <c r="BL12" s="77">
        <f>IFERROR(INDEX('Combined (Adjust here)'!$E$3:$BB$189,MATCH('Tenant Analysis (Formulas) '!$D12,'Combined (Adjust here)'!$E$3:$E$189,0),MATCH('Tenant Analysis (Formulas) '!BL$5,'Combined (Adjust here)'!$E$3:$BB$3,0)),0)</f>
        <v>0</v>
      </c>
      <c r="BM12" s="77">
        <f>IFERROR(INDEX('Combined (Adjust here)'!$E$3:$BB$189,MATCH('Tenant Analysis (Formulas) '!$D12,'Combined (Adjust here)'!$E$3:$E$189,0),MATCH('Tenant Analysis (Formulas) '!BM$5,'Combined (Adjust here)'!$E$3:$BB$3,0)),0)</f>
        <v>0</v>
      </c>
    </row>
    <row r="13" spans="1:65" hidden="1">
      <c r="A13" s="48" t="s">
        <v>166</v>
      </c>
      <c r="B13" s="48" t="s">
        <v>151</v>
      </c>
      <c r="C13" s="46" t="s">
        <v>187</v>
      </c>
      <c r="D13" s="49" t="s">
        <v>12</v>
      </c>
      <c r="E13" s="75">
        <f t="shared" si="7"/>
        <v>1541242</v>
      </c>
      <c r="F13" s="75">
        <f t="shared" si="4"/>
        <v>1376898</v>
      </c>
      <c r="G13" s="75">
        <f t="shared" si="4"/>
        <v>361481.51999999996</v>
      </c>
      <c r="H13" s="75">
        <f t="shared" si="4"/>
        <v>180679.38</v>
      </c>
      <c r="I13" s="67">
        <f t="shared" si="5"/>
        <v>-0.73746674045572003</v>
      </c>
      <c r="J13" s="82"/>
      <c r="L13" s="75">
        <f t="shared" si="2"/>
        <v>242263</v>
      </c>
      <c r="M13" s="75">
        <f t="shared" si="2"/>
        <v>180679.38</v>
      </c>
      <c r="N13" s="67">
        <f t="shared" si="6"/>
        <v>-0.25420150827819349</v>
      </c>
      <c r="R13" s="77">
        <f>IFERROR(INDEX('Combined (Adjust here)'!$E$3:$BB$189,MATCH('Tenant Analysis (Formulas) '!$D13,'Combined (Adjust here)'!$E$3:$E$189,0),MATCH('Tenant Analysis (Formulas) '!R$5,'Combined (Adjust here)'!$E$3:$BB$3,0)),0)</f>
        <v>92723</v>
      </c>
      <c r="S13" s="77">
        <f>IFERROR(INDEX('Combined (Adjust here)'!$E$3:$BB$189,MATCH('Tenant Analysis (Formulas) '!$D13,'Combined (Adjust here)'!$E$3:$E$189,0),MATCH('Tenant Analysis (Formulas) '!S$5,'Combined (Adjust here)'!$E$3:$BB$3,0)),0)</f>
        <v>117055</v>
      </c>
      <c r="T13" s="77">
        <f>IFERROR(INDEX('Combined (Adjust here)'!$E$3:$BB$189,MATCH('Tenant Analysis (Formulas) '!$D13,'Combined (Adjust here)'!$E$3:$E$189,0),MATCH('Tenant Analysis (Formulas) '!T$5,'Combined (Adjust here)'!$E$3:$BB$3,0)),0)</f>
        <v>154631</v>
      </c>
      <c r="U13" s="77">
        <f>IFERROR(INDEX('Combined (Adjust here)'!$E$3:$BB$189,MATCH('Tenant Analysis (Formulas) '!$D13,'Combined (Adjust here)'!$E$3:$E$189,0),MATCH('Tenant Analysis (Formulas) '!U$5,'Combined (Adjust here)'!$E$3:$BB$3,0)),0)</f>
        <v>141621</v>
      </c>
      <c r="V13" s="77">
        <f>IFERROR(INDEX('Combined (Adjust here)'!$E$3:$BB$189,MATCH('Tenant Analysis (Formulas) '!$D13,'Combined (Adjust here)'!$E$3:$E$189,0),MATCH('Tenant Analysis (Formulas) '!V$5,'Combined (Adjust here)'!$E$3:$BB$3,0)),0)</f>
        <v>132402</v>
      </c>
      <c r="W13" s="77">
        <f>IFERROR(INDEX('Combined (Adjust here)'!$E$3:$BB$189,MATCH('Tenant Analysis (Formulas) '!$D13,'Combined (Adjust here)'!$E$3:$E$189,0),MATCH('Tenant Analysis (Formulas) '!W$5,'Combined (Adjust here)'!$E$3:$BB$3,0)),0)</f>
        <v>142346</v>
      </c>
      <c r="X13" s="77">
        <f>IFERROR(INDEX('Combined (Adjust here)'!$E$3:$BB$189,MATCH('Tenant Analysis (Formulas) '!$D13,'Combined (Adjust here)'!$E$3:$E$189,0),MATCH('Tenant Analysis (Formulas) '!X$5,'Combined (Adjust here)'!$E$3:$BB$3,0)),0)</f>
        <v>113613</v>
      </c>
      <c r="Y13" s="77">
        <f>IFERROR(INDEX('Combined (Adjust here)'!$E$3:$BB$189,MATCH('Tenant Analysis (Formulas) '!$D13,'Combined (Adjust here)'!$E$3:$E$189,0),MATCH('Tenant Analysis (Formulas) '!Y$5,'Combined (Adjust here)'!$E$3:$BB$3,0)),0)</f>
        <v>134405</v>
      </c>
      <c r="Z13" s="77">
        <f>IFERROR(INDEX('Combined (Adjust here)'!$E$3:$BB$189,MATCH('Tenant Analysis (Formulas) '!$D13,'Combined (Adjust here)'!$E$3:$E$189,0),MATCH('Tenant Analysis (Formulas) '!Z$5,'Combined (Adjust here)'!$E$3:$BB$3,0)),0)</f>
        <v>126556</v>
      </c>
      <c r="AA13" s="77">
        <f>IFERROR(INDEX('Combined (Adjust here)'!$E$3:$BB$189,MATCH('Tenant Analysis (Formulas) '!$D13,'Combined (Adjust here)'!$E$3:$E$189,0),MATCH('Tenant Analysis (Formulas) '!AA$5,'Combined (Adjust here)'!$E$3:$BB$3,0)),0)</f>
        <v>124434</v>
      </c>
      <c r="AB13" s="77">
        <f>IFERROR(INDEX('Combined (Adjust here)'!$E$3:$BB$189,MATCH('Tenant Analysis (Formulas) '!$D13,'Combined (Adjust here)'!$E$3:$E$189,0),MATCH('Tenant Analysis (Formulas) '!AB$5,'Combined (Adjust here)'!$E$3:$BB$3,0)),0)</f>
        <v>124943</v>
      </c>
      <c r="AC13" s="77">
        <f>IFERROR(INDEX('Combined (Adjust here)'!$E$3:$BB$189,MATCH('Tenant Analysis (Formulas) '!$D13,'Combined (Adjust here)'!$E$3:$E$189,0),MATCH('Tenant Analysis (Formulas) '!AC$5,'Combined (Adjust here)'!$E$3:$BB$3,0)),0)</f>
        <v>136513</v>
      </c>
      <c r="AD13" s="77">
        <f>IFERROR(INDEX('Combined (Adjust here)'!$E$3:$BB$189,MATCH('Tenant Analysis (Formulas) '!$D13,'Combined (Adjust here)'!$E$3:$E$189,0),MATCH('Tenant Analysis (Formulas) '!AD$5,'Combined (Adjust here)'!$E$3:$BB$3,0)),0)</f>
        <v>109562</v>
      </c>
      <c r="AE13" s="77">
        <f>IFERROR(INDEX('Combined (Adjust here)'!$E$3:$BB$189,MATCH('Tenant Analysis (Formulas) '!$D13,'Combined (Adjust here)'!$E$3:$E$189,0),MATCH('Tenant Analysis (Formulas) '!AE$5,'Combined (Adjust here)'!$E$3:$BB$3,0)),0)</f>
        <v>104938</v>
      </c>
      <c r="AF13" s="77">
        <f>IFERROR(INDEX('Combined (Adjust here)'!$E$3:$BB$189,MATCH('Tenant Analysis (Formulas) '!$D13,'Combined (Adjust here)'!$E$3:$E$189,0),MATCH('Tenant Analysis (Formulas) '!AF$5,'Combined (Adjust here)'!$E$3:$BB$3,0)),0)</f>
        <v>146589</v>
      </c>
      <c r="AG13" s="77">
        <f>IFERROR(INDEX('Combined (Adjust here)'!$E$3:$BB$189,MATCH('Tenant Analysis (Formulas) '!$D13,'Combined (Adjust here)'!$E$3:$E$189,0),MATCH('Tenant Analysis (Formulas) '!AG$5,'Combined (Adjust here)'!$E$3:$BB$3,0)),0)</f>
        <v>120115</v>
      </c>
      <c r="AH13" s="77">
        <f>IFERROR(INDEX('Combined (Adjust here)'!$E$3:$BB$189,MATCH('Tenant Analysis (Formulas) '!$D13,'Combined (Adjust here)'!$E$3:$E$189,0),MATCH('Tenant Analysis (Formulas) '!AH$5,'Combined (Adjust here)'!$E$3:$BB$3,0)),0)</f>
        <v>120822</v>
      </c>
      <c r="AI13" s="77">
        <f>IFERROR(INDEX('Combined (Adjust here)'!$E$3:$BB$189,MATCH('Tenant Analysis (Formulas) '!$D13,'Combined (Adjust here)'!$E$3:$E$189,0),MATCH('Tenant Analysis (Formulas) '!AI$5,'Combined (Adjust here)'!$E$3:$BB$3,0)),0)</f>
        <v>135996</v>
      </c>
      <c r="AJ13" s="77">
        <f>IFERROR(INDEX('Combined (Adjust here)'!$E$3:$BB$189,MATCH('Tenant Analysis (Formulas) '!$D13,'Combined (Adjust here)'!$E$3:$E$189,0),MATCH('Tenant Analysis (Formulas) '!AJ$5,'Combined (Adjust here)'!$E$3:$BB$3,0)),0)</f>
        <v>108935</v>
      </c>
      <c r="AK13" s="77">
        <f>IFERROR(INDEX('Combined (Adjust here)'!$E$3:$BB$189,MATCH('Tenant Analysis (Formulas) '!$D13,'Combined (Adjust here)'!$E$3:$E$189,0),MATCH('Tenant Analysis (Formulas) '!AK$5,'Combined (Adjust here)'!$E$3:$BB$3,0)),0)</f>
        <v>114929</v>
      </c>
      <c r="AL13" s="77">
        <f>IFERROR(INDEX('Combined (Adjust here)'!$E$3:$BB$189,MATCH('Tenant Analysis (Formulas) '!$D13,'Combined (Adjust here)'!$E$3:$E$189,0),MATCH('Tenant Analysis (Formulas) '!AL$5,'Combined (Adjust here)'!$E$3:$BB$3,0)),0)</f>
        <v>101229</v>
      </c>
      <c r="AM13" s="77">
        <f>IFERROR(INDEX('Combined (Adjust here)'!$E$3:$BB$189,MATCH('Tenant Analysis (Formulas) '!$D13,'Combined (Adjust here)'!$E$3:$E$189,0),MATCH('Tenant Analysis (Formulas) '!AM$5,'Combined (Adjust here)'!$E$3:$BB$3,0)),0)</f>
        <v>106026</v>
      </c>
      <c r="AN13" s="77">
        <f>IFERROR(INDEX('Combined (Adjust here)'!$E$3:$BB$189,MATCH('Tenant Analysis (Formulas) '!$D13,'Combined (Adjust here)'!$E$3:$E$189,0),MATCH('Tenant Analysis (Formulas) '!AN$5,'Combined (Adjust here)'!$E$3:$BB$3,0)),0)</f>
        <v>110336</v>
      </c>
      <c r="AO13" s="77">
        <f>IFERROR(INDEX('Combined (Adjust here)'!$E$3:$BB$189,MATCH('Tenant Analysis (Formulas) '!$D13,'Combined (Adjust here)'!$E$3:$E$189,0),MATCH('Tenant Analysis (Formulas) '!AO$5,'Combined (Adjust here)'!$E$3:$BB$3,0)),0)</f>
        <v>97421</v>
      </c>
      <c r="AP13" s="77">
        <f>IFERROR(INDEX('Combined (Adjust here)'!$E$3:$BB$189,MATCH('Tenant Analysis (Formulas) '!$D13,'Combined (Adjust here)'!$E$3:$E$189,0),MATCH('Tenant Analysis (Formulas) '!AP$5,'Combined (Adjust here)'!$E$3:$BB$3,0)),0)</f>
        <v>97848</v>
      </c>
      <c r="AQ13" s="77">
        <f>IFERROR(INDEX('Combined (Adjust here)'!$E$3:$BB$189,MATCH('Tenant Analysis (Formulas) '!$D13,'Combined (Adjust here)'!$E$3:$E$189,0),MATCH('Tenant Analysis (Formulas) '!AQ$5,'Combined (Adjust here)'!$E$3:$BB$3,0)),0)</f>
        <v>93328</v>
      </c>
      <c r="AR13" s="77">
        <f>IFERROR(INDEX('Combined (Adjust here)'!$E$3:$BB$189,MATCH('Tenant Analysis (Formulas) '!$D13,'Combined (Adjust here)'!$E$3:$E$189,0),MATCH('Tenant Analysis (Formulas) '!AR$5,'Combined (Adjust here)'!$E$3:$BB$3,0)),0)</f>
        <v>51087</v>
      </c>
      <c r="AS13" s="77">
        <f>IFERROR(INDEX('Combined (Adjust here)'!$E$3:$BB$189,MATCH('Tenant Analysis (Formulas) '!$D13,'Combined (Adjust here)'!$E$3:$E$189,0),MATCH('Tenant Analysis (Formulas) '!AS$5,'Combined (Adjust here)'!$E$3:$BB$3,0)),0)</f>
        <v>0</v>
      </c>
      <c r="AT13" s="77">
        <f>IFERROR(INDEX('Combined (Adjust here)'!$E$3:$BB$189,MATCH('Tenant Analysis (Formulas) '!$D13,'Combined (Adjust here)'!$E$3:$E$189,0),MATCH('Tenant Analysis (Formulas) '!AT$5,'Combined (Adjust here)'!$E$3:$BB$3,0)),0)</f>
        <v>0</v>
      </c>
      <c r="AU13" s="77">
        <f>IFERROR(INDEX('Combined (Adjust here)'!$E$3:$BB$189,MATCH('Tenant Analysis (Formulas) '!$D13,'Combined (Adjust here)'!$E$3:$E$189,0),MATCH('Tenant Analysis (Formulas) '!AU$5,'Combined (Adjust here)'!$E$3:$BB$3,0)),0)</f>
        <v>0</v>
      </c>
      <c r="AV13" s="77">
        <f>IFERROR(INDEX('Combined (Adjust here)'!$E$3:$BB$189,MATCH('Tenant Analysis (Formulas) '!$D13,'Combined (Adjust here)'!$E$3:$E$189,0),MATCH('Tenant Analysis (Formulas) '!AV$5,'Combined (Adjust here)'!$E$3:$BB$3,0)),0)</f>
        <v>0</v>
      </c>
      <c r="AW13" s="77">
        <f>IFERROR(INDEX('Combined (Adjust here)'!$E$3:$BB$189,MATCH('Tenant Analysis (Formulas) '!$D13,'Combined (Adjust here)'!$E$3:$E$189,0),MATCH('Tenant Analysis (Formulas) '!AW$5,'Combined (Adjust here)'!$E$3:$BB$3,0)),0)</f>
        <v>0</v>
      </c>
      <c r="AX13" s="77">
        <f>IFERROR(INDEX('Combined (Adjust here)'!$E$3:$BB$189,MATCH('Tenant Analysis (Formulas) '!$D13,'Combined (Adjust here)'!$E$3:$E$189,0),MATCH('Tenant Analysis (Formulas) '!AX$5,'Combined (Adjust here)'!$E$3:$BB$3,0)),0)</f>
        <v>0</v>
      </c>
      <c r="AY13" s="77">
        <f>IFERROR(INDEX('Combined (Adjust here)'!$E$3:$BB$189,MATCH('Tenant Analysis (Formulas) '!$D13,'Combined (Adjust here)'!$E$3:$E$189,0),MATCH('Tenant Analysis (Formulas) '!AY$5,'Combined (Adjust here)'!$E$3:$BB$3,0)),0)</f>
        <v>0</v>
      </c>
      <c r="AZ13" s="77">
        <f>IFERROR(INDEX('Combined (Adjust here)'!$E$3:$BB$189,MATCH('Tenant Analysis (Formulas) '!$D13,'Combined (Adjust here)'!$E$3:$E$189,0),MATCH('Tenant Analysis (Formulas) '!AZ$5,'Combined (Adjust here)'!$E$3:$BB$3,0)),0)</f>
        <v>81139.42</v>
      </c>
      <c r="BA13" s="77">
        <f>IFERROR(INDEX('Combined (Adjust here)'!$E$3:$BB$189,MATCH('Tenant Analysis (Formulas) '!$D13,'Combined (Adjust here)'!$E$3:$E$189,0),MATCH('Tenant Analysis (Formulas) '!BA$5,'Combined (Adjust here)'!$E$3:$BB$3,0)),0)</f>
        <v>38079.1</v>
      </c>
      <c r="BB13" s="77">
        <f>IFERROR(INDEX('Combined (Adjust here)'!$E$3:$BB$189,MATCH('Tenant Analysis (Formulas) '!$D13,'Combined (Adjust here)'!$E$3:$E$189,0),MATCH('Tenant Analysis (Formulas) '!BB$5,'Combined (Adjust here)'!$E$3:$BB$3,0)),0)</f>
        <v>41511.46</v>
      </c>
      <c r="BC13" s="77">
        <f>IFERROR(INDEX('Combined (Adjust here)'!$E$3:$BB$189,MATCH('Tenant Analysis (Formulas) '!$D13,'Combined (Adjust here)'!$E$3:$E$189,0),MATCH('Tenant Analysis (Formulas) '!BC$5,'Combined (Adjust here)'!$E$3:$BB$3,0)),0)</f>
        <v>63361.599999999999</v>
      </c>
      <c r="BD13" s="77">
        <f>IFERROR(INDEX('Combined (Adjust here)'!$E$3:$BB$189,MATCH('Tenant Analysis (Formulas) '!$D13,'Combined (Adjust here)'!$E$3:$E$189,0),MATCH('Tenant Analysis (Formulas) '!BD$5,'Combined (Adjust here)'!$E$3:$BB$3,0)),0)</f>
        <v>75806.320000000007</v>
      </c>
      <c r="BE13" s="77">
        <f>IFERROR(INDEX('Combined (Adjust here)'!$E$3:$BB$189,MATCH('Tenant Analysis (Formulas) '!$D13,'Combined (Adjust here)'!$E$3:$E$189,0),MATCH('Tenant Analysis (Formulas) '!BE$5,'Combined (Adjust here)'!$E$3:$BB$3,0)),0)</f>
        <v>0</v>
      </c>
      <c r="BF13" s="77">
        <f>IFERROR(INDEX('Combined (Adjust here)'!$E$3:$BB$189,MATCH('Tenant Analysis (Formulas) '!$D13,'Combined (Adjust here)'!$E$3:$E$189,0),MATCH('Tenant Analysis (Formulas) '!BF$5,'Combined (Adjust here)'!$E$3:$BB$3,0)),0)</f>
        <v>0</v>
      </c>
      <c r="BG13" s="77">
        <f>IFERROR(INDEX('Combined (Adjust here)'!$E$3:$BB$189,MATCH('Tenant Analysis (Formulas) '!$D13,'Combined (Adjust here)'!$E$3:$E$189,0),MATCH('Tenant Analysis (Formulas) '!BG$5,'Combined (Adjust here)'!$E$3:$BB$3,0)),0)</f>
        <v>0</v>
      </c>
      <c r="BH13" s="77">
        <f>IFERROR(INDEX('Combined (Adjust here)'!$E$3:$BB$189,MATCH('Tenant Analysis (Formulas) '!$D13,'Combined (Adjust here)'!$E$3:$E$189,0),MATCH('Tenant Analysis (Formulas) '!BH$5,'Combined (Adjust here)'!$E$3:$BB$3,0)),0)</f>
        <v>0</v>
      </c>
      <c r="BI13" s="77">
        <f>IFERROR(INDEX('Combined (Adjust here)'!$E$3:$BB$189,MATCH('Tenant Analysis (Formulas) '!$D13,'Combined (Adjust here)'!$E$3:$E$189,0),MATCH('Tenant Analysis (Formulas) '!BI$5,'Combined (Adjust here)'!$E$3:$BB$3,0)),0)</f>
        <v>0</v>
      </c>
      <c r="BJ13" s="77">
        <f>IFERROR(INDEX('Combined (Adjust here)'!$E$3:$BB$189,MATCH('Tenant Analysis (Formulas) '!$D13,'Combined (Adjust here)'!$E$3:$E$189,0),MATCH('Tenant Analysis (Formulas) '!BJ$5,'Combined (Adjust here)'!$E$3:$BB$3,0)),0)</f>
        <v>0</v>
      </c>
      <c r="BK13" s="77">
        <f>IFERROR(INDEX('Combined (Adjust here)'!$E$3:$BB$189,MATCH('Tenant Analysis (Formulas) '!$D13,'Combined (Adjust here)'!$E$3:$E$189,0),MATCH('Tenant Analysis (Formulas) '!BK$5,'Combined (Adjust here)'!$E$3:$BB$3,0)),0)</f>
        <v>0</v>
      </c>
      <c r="BL13" s="77">
        <f>IFERROR(INDEX('Combined (Adjust here)'!$E$3:$BB$189,MATCH('Tenant Analysis (Formulas) '!$D13,'Combined (Adjust here)'!$E$3:$E$189,0),MATCH('Tenant Analysis (Formulas) '!BL$5,'Combined (Adjust here)'!$E$3:$BB$3,0)),0)</f>
        <v>0</v>
      </c>
      <c r="BM13" s="77">
        <f>IFERROR(INDEX('Combined (Adjust here)'!$E$3:$BB$189,MATCH('Tenant Analysis (Formulas) '!$D13,'Combined (Adjust here)'!$E$3:$E$189,0),MATCH('Tenant Analysis (Formulas) '!BM$5,'Combined (Adjust here)'!$E$3:$BB$3,0)),0)</f>
        <v>0</v>
      </c>
    </row>
    <row r="14" spans="1:65" hidden="1">
      <c r="A14" s="48" t="s">
        <v>166</v>
      </c>
      <c r="B14" s="48" t="s">
        <v>151</v>
      </c>
      <c r="C14" s="46" t="s">
        <v>187</v>
      </c>
      <c r="D14" s="49" t="s">
        <v>13</v>
      </c>
      <c r="E14" s="75">
        <f t="shared" si="7"/>
        <v>128314.69</v>
      </c>
      <c r="F14" s="75">
        <f t="shared" si="4"/>
        <v>111085.26999999999</v>
      </c>
      <c r="G14" s="75">
        <f t="shared" si="4"/>
        <v>0</v>
      </c>
      <c r="H14" s="75">
        <f t="shared" si="4"/>
        <v>0</v>
      </c>
      <c r="I14" s="67">
        <f t="shared" si="5"/>
        <v>0</v>
      </c>
      <c r="J14" s="82"/>
      <c r="L14" s="75">
        <f t="shared" si="2"/>
        <v>0</v>
      </c>
      <c r="M14" s="75">
        <f t="shared" si="2"/>
        <v>0</v>
      </c>
      <c r="N14" s="67">
        <f t="shared" si="6"/>
        <v>0</v>
      </c>
      <c r="R14" s="77">
        <f>IFERROR(INDEX('Combined (Adjust here)'!$E$3:$BB$189,MATCH('Tenant Analysis (Formulas) '!$D14,'Combined (Adjust here)'!$E$3:$E$189,0),MATCH('Tenant Analysis (Formulas) '!R$5,'Combined (Adjust here)'!$E$3:$BB$3,0)),0)</f>
        <v>10341.06</v>
      </c>
      <c r="S14" s="77">
        <f>IFERROR(INDEX('Combined (Adjust here)'!$E$3:$BB$189,MATCH('Tenant Analysis (Formulas) '!$D14,'Combined (Adjust here)'!$E$3:$E$189,0),MATCH('Tenant Analysis (Formulas) '!S$5,'Combined (Adjust here)'!$E$3:$BB$3,0)),0)</f>
        <v>8099.5</v>
      </c>
      <c r="T14" s="77">
        <f>IFERROR(INDEX('Combined (Adjust here)'!$E$3:$BB$189,MATCH('Tenant Analysis (Formulas) '!$D14,'Combined (Adjust here)'!$E$3:$E$189,0),MATCH('Tenant Analysis (Formulas) '!T$5,'Combined (Adjust here)'!$E$3:$BB$3,0)),0)</f>
        <v>8992.61</v>
      </c>
      <c r="U14" s="77">
        <f>IFERROR(INDEX('Combined (Adjust here)'!$E$3:$BB$189,MATCH('Tenant Analysis (Formulas) '!$D14,'Combined (Adjust here)'!$E$3:$E$189,0),MATCH('Tenant Analysis (Formulas) '!U$5,'Combined (Adjust here)'!$E$3:$BB$3,0)),0)</f>
        <v>9820.57</v>
      </c>
      <c r="V14" s="77">
        <f>IFERROR(INDEX('Combined (Adjust here)'!$E$3:$BB$189,MATCH('Tenant Analysis (Formulas) '!$D14,'Combined (Adjust here)'!$E$3:$E$189,0),MATCH('Tenant Analysis (Formulas) '!V$5,'Combined (Adjust here)'!$E$3:$BB$3,0)),0)</f>
        <v>10892.35</v>
      </c>
      <c r="W14" s="77">
        <f>IFERROR(INDEX('Combined (Adjust here)'!$E$3:$BB$189,MATCH('Tenant Analysis (Formulas) '!$D14,'Combined (Adjust here)'!$E$3:$E$189,0),MATCH('Tenant Analysis (Formulas) '!W$5,'Combined (Adjust here)'!$E$3:$BB$3,0)),0)</f>
        <v>13657.83</v>
      </c>
      <c r="X14" s="77">
        <f>IFERROR(INDEX('Combined (Adjust here)'!$E$3:$BB$189,MATCH('Tenant Analysis (Formulas) '!$D14,'Combined (Adjust here)'!$E$3:$E$189,0),MATCH('Tenant Analysis (Formulas) '!X$5,'Combined (Adjust here)'!$E$3:$BB$3,0)),0)</f>
        <v>12297.32</v>
      </c>
      <c r="Y14" s="77">
        <f>IFERROR(INDEX('Combined (Adjust here)'!$E$3:$BB$189,MATCH('Tenant Analysis (Formulas) '!$D14,'Combined (Adjust here)'!$E$3:$E$189,0),MATCH('Tenant Analysis (Formulas) '!Y$5,'Combined (Adjust here)'!$E$3:$BB$3,0)),0)</f>
        <v>12604.44</v>
      </c>
      <c r="Z14" s="77">
        <f>IFERROR(INDEX('Combined (Adjust here)'!$E$3:$BB$189,MATCH('Tenant Analysis (Formulas) '!$D14,'Combined (Adjust here)'!$E$3:$E$189,0),MATCH('Tenant Analysis (Formulas) '!Z$5,'Combined (Adjust here)'!$E$3:$BB$3,0)),0)</f>
        <v>13744.35</v>
      </c>
      <c r="AA14" s="77">
        <f>IFERROR(INDEX('Combined (Adjust here)'!$E$3:$BB$189,MATCH('Tenant Analysis (Formulas) '!$D14,'Combined (Adjust here)'!$E$3:$E$189,0),MATCH('Tenant Analysis (Formulas) '!AA$5,'Combined (Adjust here)'!$E$3:$BB$3,0)),0)</f>
        <v>10030.25</v>
      </c>
      <c r="AB14" s="77">
        <f>IFERROR(INDEX('Combined (Adjust here)'!$E$3:$BB$189,MATCH('Tenant Analysis (Formulas) '!$D14,'Combined (Adjust here)'!$E$3:$E$189,0),MATCH('Tenant Analysis (Formulas) '!AB$5,'Combined (Adjust here)'!$E$3:$BB$3,0)),0)</f>
        <v>9776.75</v>
      </c>
      <c r="AC14" s="77">
        <f>IFERROR(INDEX('Combined (Adjust here)'!$E$3:$BB$189,MATCH('Tenant Analysis (Formulas) '!$D14,'Combined (Adjust here)'!$E$3:$E$189,0),MATCH('Tenant Analysis (Formulas) '!AC$5,'Combined (Adjust here)'!$E$3:$BB$3,0)),0)</f>
        <v>8057.66</v>
      </c>
      <c r="AD14" s="77">
        <f>IFERROR(INDEX('Combined (Adjust here)'!$E$3:$BB$189,MATCH('Tenant Analysis (Formulas) '!$D14,'Combined (Adjust here)'!$E$3:$E$189,0),MATCH('Tenant Analysis (Formulas) '!AD$5,'Combined (Adjust here)'!$E$3:$BB$3,0)),0)</f>
        <v>10179.32</v>
      </c>
      <c r="AE14" s="77">
        <f>IFERROR(INDEX('Combined (Adjust here)'!$E$3:$BB$189,MATCH('Tenant Analysis (Formulas) '!$D14,'Combined (Adjust here)'!$E$3:$E$189,0),MATCH('Tenant Analysis (Formulas) '!AE$5,'Combined (Adjust here)'!$E$3:$BB$3,0)),0)</f>
        <v>8380.59</v>
      </c>
      <c r="AF14" s="77">
        <f>IFERROR(INDEX('Combined (Adjust here)'!$E$3:$BB$189,MATCH('Tenant Analysis (Formulas) '!$D14,'Combined (Adjust here)'!$E$3:$E$189,0),MATCH('Tenant Analysis (Formulas) '!AF$5,'Combined (Adjust here)'!$E$3:$BB$3,0)),0)</f>
        <v>12805.72</v>
      </c>
      <c r="AG14" s="77">
        <f>IFERROR(INDEX('Combined (Adjust here)'!$E$3:$BB$189,MATCH('Tenant Analysis (Formulas) '!$D14,'Combined (Adjust here)'!$E$3:$E$189,0),MATCH('Tenant Analysis (Formulas) '!AG$5,'Combined (Adjust here)'!$E$3:$BB$3,0)),0)</f>
        <v>12998.99</v>
      </c>
      <c r="AH14" s="77">
        <f>IFERROR(INDEX('Combined (Adjust here)'!$E$3:$BB$189,MATCH('Tenant Analysis (Formulas) '!$D14,'Combined (Adjust here)'!$E$3:$E$189,0),MATCH('Tenant Analysis (Formulas) '!AH$5,'Combined (Adjust here)'!$E$3:$BB$3,0)),0)</f>
        <v>11401.52</v>
      </c>
      <c r="AI14" s="77">
        <f>IFERROR(INDEX('Combined (Adjust here)'!$E$3:$BB$189,MATCH('Tenant Analysis (Formulas) '!$D14,'Combined (Adjust here)'!$E$3:$E$189,0),MATCH('Tenant Analysis (Formulas) '!AI$5,'Combined (Adjust here)'!$E$3:$BB$3,0)),0)</f>
        <v>13966.39</v>
      </c>
      <c r="AJ14" s="77">
        <f>IFERROR(INDEX('Combined (Adjust here)'!$E$3:$BB$189,MATCH('Tenant Analysis (Formulas) '!$D14,'Combined (Adjust here)'!$E$3:$E$189,0),MATCH('Tenant Analysis (Formulas) '!AJ$5,'Combined (Adjust here)'!$E$3:$BB$3,0)),0)</f>
        <v>12707.37</v>
      </c>
      <c r="AK14" s="77">
        <f>IFERROR(INDEX('Combined (Adjust here)'!$E$3:$BB$189,MATCH('Tenant Analysis (Formulas) '!$D14,'Combined (Adjust here)'!$E$3:$E$189,0),MATCH('Tenant Analysis (Formulas) '!AK$5,'Combined (Adjust here)'!$E$3:$BB$3,0)),0)</f>
        <v>9838.25</v>
      </c>
      <c r="AL14" s="77">
        <f>IFERROR(INDEX('Combined (Adjust here)'!$E$3:$BB$189,MATCH('Tenant Analysis (Formulas) '!$D14,'Combined (Adjust here)'!$E$3:$E$189,0),MATCH('Tenant Analysis (Formulas) '!AL$5,'Combined (Adjust here)'!$E$3:$BB$3,0)),0)</f>
        <v>6222.72</v>
      </c>
      <c r="AM14" s="77">
        <f>IFERROR(INDEX('Combined (Adjust here)'!$E$3:$BB$189,MATCH('Tenant Analysis (Formulas) '!$D14,'Combined (Adjust here)'!$E$3:$E$189,0),MATCH('Tenant Analysis (Formulas) '!AM$5,'Combined (Adjust here)'!$E$3:$BB$3,0)),0)</f>
        <v>5433.23</v>
      </c>
      <c r="AN14" s="77">
        <f>IFERROR(INDEX('Combined (Adjust here)'!$E$3:$BB$189,MATCH('Tenant Analysis (Formulas) '!$D14,'Combined (Adjust here)'!$E$3:$E$189,0),MATCH('Tenant Analysis (Formulas) '!AN$5,'Combined (Adjust here)'!$E$3:$BB$3,0)),0)</f>
        <v>4624.22</v>
      </c>
      <c r="AO14" s="77">
        <f>IFERROR(INDEX('Combined (Adjust here)'!$E$3:$BB$189,MATCH('Tenant Analysis (Formulas) '!$D14,'Combined (Adjust here)'!$E$3:$E$189,0),MATCH('Tenant Analysis (Formulas) '!AO$5,'Combined (Adjust here)'!$E$3:$BB$3,0)),0)</f>
        <v>2526.9499999999998</v>
      </c>
      <c r="AP14" s="77">
        <f>IFERROR(INDEX('Combined (Adjust here)'!$E$3:$BB$189,MATCH('Tenant Analysis (Formulas) '!$D14,'Combined (Adjust here)'!$E$3:$E$189,0),MATCH('Tenant Analysis (Formulas) '!AP$5,'Combined (Adjust here)'!$E$3:$BB$3,0)),0)</f>
        <v>0</v>
      </c>
      <c r="AQ14" s="77">
        <f>IFERROR(INDEX('Combined (Adjust here)'!$E$3:$BB$189,MATCH('Tenant Analysis (Formulas) '!$D14,'Combined (Adjust here)'!$E$3:$E$189,0),MATCH('Tenant Analysis (Formulas) '!AQ$5,'Combined (Adjust here)'!$E$3:$BB$3,0)),0)</f>
        <v>0</v>
      </c>
      <c r="AR14" s="77">
        <f>IFERROR(INDEX('Combined (Adjust here)'!$E$3:$BB$189,MATCH('Tenant Analysis (Formulas) '!$D14,'Combined (Adjust here)'!$E$3:$E$189,0),MATCH('Tenant Analysis (Formulas) '!AR$5,'Combined (Adjust here)'!$E$3:$BB$3,0)),0)</f>
        <v>0</v>
      </c>
      <c r="AS14" s="77">
        <f>IFERROR(INDEX('Combined (Adjust here)'!$E$3:$BB$189,MATCH('Tenant Analysis (Formulas) '!$D14,'Combined (Adjust here)'!$E$3:$E$189,0),MATCH('Tenant Analysis (Formulas) '!AS$5,'Combined (Adjust here)'!$E$3:$BB$3,0)),0)</f>
        <v>0</v>
      </c>
      <c r="AT14" s="77">
        <f>IFERROR(INDEX('Combined (Adjust here)'!$E$3:$BB$189,MATCH('Tenant Analysis (Formulas) '!$D14,'Combined (Adjust here)'!$E$3:$E$189,0),MATCH('Tenant Analysis (Formulas) '!AT$5,'Combined (Adjust here)'!$E$3:$BB$3,0)),0)</f>
        <v>0</v>
      </c>
      <c r="AU14" s="77">
        <f>IFERROR(INDEX('Combined (Adjust here)'!$E$3:$BB$189,MATCH('Tenant Analysis (Formulas) '!$D14,'Combined (Adjust here)'!$E$3:$E$189,0),MATCH('Tenant Analysis (Formulas) '!AU$5,'Combined (Adjust here)'!$E$3:$BB$3,0)),0)</f>
        <v>0</v>
      </c>
      <c r="AV14" s="77">
        <f>IFERROR(INDEX('Combined (Adjust here)'!$E$3:$BB$189,MATCH('Tenant Analysis (Formulas) '!$D14,'Combined (Adjust here)'!$E$3:$E$189,0),MATCH('Tenant Analysis (Formulas) '!AV$5,'Combined (Adjust here)'!$E$3:$BB$3,0)),0)</f>
        <v>0</v>
      </c>
      <c r="AW14" s="77">
        <f>IFERROR(INDEX('Combined (Adjust here)'!$E$3:$BB$189,MATCH('Tenant Analysis (Formulas) '!$D14,'Combined (Adjust here)'!$E$3:$E$189,0),MATCH('Tenant Analysis (Formulas) '!AW$5,'Combined (Adjust here)'!$E$3:$BB$3,0)),0)</f>
        <v>0</v>
      </c>
      <c r="AX14" s="77">
        <f>IFERROR(INDEX('Combined (Adjust here)'!$E$3:$BB$189,MATCH('Tenant Analysis (Formulas) '!$D14,'Combined (Adjust here)'!$E$3:$E$189,0),MATCH('Tenant Analysis (Formulas) '!AX$5,'Combined (Adjust here)'!$E$3:$BB$3,0)),0)</f>
        <v>0</v>
      </c>
      <c r="AY14" s="77">
        <f>IFERROR(INDEX('Combined (Adjust here)'!$E$3:$BB$189,MATCH('Tenant Analysis (Formulas) '!$D14,'Combined (Adjust here)'!$E$3:$E$189,0),MATCH('Tenant Analysis (Formulas) '!AY$5,'Combined (Adjust here)'!$E$3:$BB$3,0)),0)</f>
        <v>0</v>
      </c>
      <c r="AZ14" s="77">
        <f>IFERROR(INDEX('Combined (Adjust here)'!$E$3:$BB$189,MATCH('Tenant Analysis (Formulas) '!$D14,'Combined (Adjust here)'!$E$3:$E$189,0),MATCH('Tenant Analysis (Formulas) '!AZ$5,'Combined (Adjust here)'!$E$3:$BB$3,0)),0)</f>
        <v>0</v>
      </c>
      <c r="BA14" s="77">
        <f>IFERROR(INDEX('Combined (Adjust here)'!$E$3:$BB$189,MATCH('Tenant Analysis (Formulas) '!$D14,'Combined (Adjust here)'!$E$3:$E$189,0),MATCH('Tenant Analysis (Formulas) '!BA$5,'Combined (Adjust here)'!$E$3:$BB$3,0)),0)</f>
        <v>0</v>
      </c>
      <c r="BB14" s="77">
        <f>IFERROR(INDEX('Combined (Adjust here)'!$E$3:$BB$189,MATCH('Tenant Analysis (Formulas) '!$D14,'Combined (Adjust here)'!$E$3:$E$189,0),MATCH('Tenant Analysis (Formulas) '!BB$5,'Combined (Adjust here)'!$E$3:$BB$3,0)),0)</f>
        <v>0</v>
      </c>
      <c r="BC14" s="77">
        <f>IFERROR(INDEX('Combined (Adjust here)'!$E$3:$BB$189,MATCH('Tenant Analysis (Formulas) '!$D14,'Combined (Adjust here)'!$E$3:$E$189,0),MATCH('Tenant Analysis (Formulas) '!BC$5,'Combined (Adjust here)'!$E$3:$BB$3,0)),0)</f>
        <v>0</v>
      </c>
      <c r="BD14" s="77">
        <f>IFERROR(INDEX('Combined (Adjust here)'!$E$3:$BB$189,MATCH('Tenant Analysis (Formulas) '!$D14,'Combined (Adjust here)'!$E$3:$E$189,0),MATCH('Tenant Analysis (Formulas) '!BD$5,'Combined (Adjust here)'!$E$3:$BB$3,0)),0)</f>
        <v>0</v>
      </c>
      <c r="BE14" s="77">
        <f>IFERROR(INDEX('Combined (Adjust here)'!$E$3:$BB$189,MATCH('Tenant Analysis (Formulas) '!$D14,'Combined (Adjust here)'!$E$3:$E$189,0),MATCH('Tenant Analysis (Formulas) '!BE$5,'Combined (Adjust here)'!$E$3:$BB$3,0)),0)</f>
        <v>0</v>
      </c>
      <c r="BF14" s="77">
        <f>IFERROR(INDEX('Combined (Adjust here)'!$E$3:$BB$189,MATCH('Tenant Analysis (Formulas) '!$D14,'Combined (Adjust here)'!$E$3:$E$189,0),MATCH('Tenant Analysis (Formulas) '!BF$5,'Combined (Adjust here)'!$E$3:$BB$3,0)),0)</f>
        <v>0</v>
      </c>
      <c r="BG14" s="77">
        <f>IFERROR(INDEX('Combined (Adjust here)'!$E$3:$BB$189,MATCH('Tenant Analysis (Formulas) '!$D14,'Combined (Adjust here)'!$E$3:$E$189,0),MATCH('Tenant Analysis (Formulas) '!BG$5,'Combined (Adjust here)'!$E$3:$BB$3,0)),0)</f>
        <v>0</v>
      </c>
      <c r="BH14" s="77">
        <f>IFERROR(INDEX('Combined (Adjust here)'!$E$3:$BB$189,MATCH('Tenant Analysis (Formulas) '!$D14,'Combined (Adjust here)'!$E$3:$E$189,0),MATCH('Tenant Analysis (Formulas) '!BH$5,'Combined (Adjust here)'!$E$3:$BB$3,0)),0)</f>
        <v>0</v>
      </c>
      <c r="BI14" s="77">
        <f>IFERROR(INDEX('Combined (Adjust here)'!$E$3:$BB$189,MATCH('Tenant Analysis (Formulas) '!$D14,'Combined (Adjust here)'!$E$3:$E$189,0),MATCH('Tenant Analysis (Formulas) '!BI$5,'Combined (Adjust here)'!$E$3:$BB$3,0)),0)</f>
        <v>0</v>
      </c>
      <c r="BJ14" s="77">
        <f>IFERROR(INDEX('Combined (Adjust here)'!$E$3:$BB$189,MATCH('Tenant Analysis (Formulas) '!$D14,'Combined (Adjust here)'!$E$3:$E$189,0),MATCH('Tenant Analysis (Formulas) '!BJ$5,'Combined (Adjust here)'!$E$3:$BB$3,0)),0)</f>
        <v>0</v>
      </c>
      <c r="BK14" s="77">
        <f>IFERROR(INDEX('Combined (Adjust here)'!$E$3:$BB$189,MATCH('Tenant Analysis (Formulas) '!$D14,'Combined (Adjust here)'!$E$3:$E$189,0),MATCH('Tenant Analysis (Formulas) '!BK$5,'Combined (Adjust here)'!$E$3:$BB$3,0)),0)</f>
        <v>0</v>
      </c>
      <c r="BL14" s="77">
        <f>IFERROR(INDEX('Combined (Adjust here)'!$E$3:$BB$189,MATCH('Tenant Analysis (Formulas) '!$D14,'Combined (Adjust here)'!$E$3:$E$189,0),MATCH('Tenant Analysis (Formulas) '!BL$5,'Combined (Adjust here)'!$E$3:$BB$3,0)),0)</f>
        <v>0</v>
      </c>
      <c r="BM14" s="77">
        <f>IFERROR(INDEX('Combined (Adjust here)'!$E$3:$BB$189,MATCH('Tenant Analysis (Formulas) '!$D14,'Combined (Adjust here)'!$E$3:$E$189,0),MATCH('Tenant Analysis (Formulas) '!BM$5,'Combined (Adjust here)'!$E$3:$BB$3,0)),0)</f>
        <v>0</v>
      </c>
    </row>
    <row r="15" spans="1:65" hidden="1">
      <c r="A15" s="48" t="s">
        <v>166</v>
      </c>
      <c r="B15" s="48" t="s">
        <v>151</v>
      </c>
      <c r="C15" s="46" t="s">
        <v>190</v>
      </c>
      <c r="D15" s="49" t="s">
        <v>14</v>
      </c>
      <c r="E15" s="75">
        <f t="shared" si="7"/>
        <v>1175161</v>
      </c>
      <c r="F15" s="75">
        <f t="shared" si="4"/>
        <v>1418084</v>
      </c>
      <c r="G15" s="75">
        <f t="shared" si="4"/>
        <v>1788377</v>
      </c>
      <c r="H15" s="75">
        <f t="shared" si="4"/>
        <v>0</v>
      </c>
      <c r="I15" s="67">
        <f t="shared" si="5"/>
        <v>0.26112204918749526</v>
      </c>
      <c r="J15" s="82"/>
      <c r="L15" s="75">
        <f t="shared" si="2"/>
        <v>0</v>
      </c>
      <c r="M15" s="75">
        <f t="shared" si="2"/>
        <v>0</v>
      </c>
      <c r="N15" s="67">
        <f t="shared" si="6"/>
        <v>0</v>
      </c>
      <c r="R15" s="77">
        <f>IFERROR(INDEX('Combined (Adjust here)'!$E$3:$BB$189,MATCH('Tenant Analysis (Formulas) '!$D15,'Combined (Adjust here)'!$E$3:$E$189,0),MATCH('Tenant Analysis (Formulas) '!R$5,'Combined (Adjust here)'!$E$3:$BB$3,0)),0)</f>
        <v>0</v>
      </c>
      <c r="S15" s="77">
        <f>IFERROR(INDEX('Combined (Adjust here)'!$E$3:$BB$189,MATCH('Tenant Analysis (Formulas) '!$D15,'Combined (Adjust here)'!$E$3:$E$189,0),MATCH('Tenant Analysis (Formulas) '!S$5,'Combined (Adjust here)'!$E$3:$BB$3,0)),0)</f>
        <v>0</v>
      </c>
      <c r="T15" s="77">
        <f>IFERROR(INDEX('Combined (Adjust here)'!$E$3:$BB$189,MATCH('Tenant Analysis (Formulas) '!$D15,'Combined (Adjust here)'!$E$3:$E$189,0),MATCH('Tenant Analysis (Formulas) '!T$5,'Combined (Adjust here)'!$E$3:$BB$3,0)),0)</f>
        <v>0</v>
      </c>
      <c r="U15" s="77">
        <f>IFERROR(INDEX('Combined (Adjust here)'!$E$3:$BB$189,MATCH('Tenant Analysis (Formulas) '!$D15,'Combined (Adjust here)'!$E$3:$E$189,0),MATCH('Tenant Analysis (Formulas) '!U$5,'Combined (Adjust here)'!$E$3:$BB$3,0)),0)</f>
        <v>0</v>
      </c>
      <c r="V15" s="77">
        <f>IFERROR(INDEX('Combined (Adjust here)'!$E$3:$BB$189,MATCH('Tenant Analysis (Formulas) '!$D15,'Combined (Adjust here)'!$E$3:$E$189,0),MATCH('Tenant Analysis (Formulas) '!V$5,'Combined (Adjust here)'!$E$3:$BB$3,0)),0)</f>
        <v>0</v>
      </c>
      <c r="W15" s="77">
        <f>IFERROR(INDEX('Combined (Adjust here)'!$E$3:$BB$189,MATCH('Tenant Analysis (Formulas) '!$D15,'Combined (Adjust here)'!$E$3:$E$189,0),MATCH('Tenant Analysis (Formulas) '!W$5,'Combined (Adjust here)'!$E$3:$BB$3,0)),0)</f>
        <v>0</v>
      </c>
      <c r="X15" s="77">
        <f>IFERROR(INDEX('Combined (Adjust here)'!$E$3:$BB$189,MATCH('Tenant Analysis (Formulas) '!$D15,'Combined (Adjust here)'!$E$3:$E$189,0),MATCH('Tenant Analysis (Formulas) '!X$5,'Combined (Adjust here)'!$E$3:$BB$3,0)),0)</f>
        <v>0</v>
      </c>
      <c r="Y15" s="77">
        <f>IFERROR(INDEX('Combined (Adjust here)'!$E$3:$BB$189,MATCH('Tenant Analysis (Formulas) '!$D15,'Combined (Adjust here)'!$E$3:$E$189,0),MATCH('Tenant Analysis (Formulas) '!Y$5,'Combined (Adjust here)'!$E$3:$BB$3,0)),0)</f>
        <v>0</v>
      </c>
      <c r="Z15" s="77">
        <f>IFERROR(INDEX('Combined (Adjust here)'!$E$3:$BB$189,MATCH('Tenant Analysis (Formulas) '!$D15,'Combined (Adjust here)'!$E$3:$E$189,0),MATCH('Tenant Analysis (Formulas) '!Z$5,'Combined (Adjust here)'!$E$3:$BB$3,0)),0)</f>
        <v>1175161</v>
      </c>
      <c r="AA15" s="77">
        <f>IFERROR(INDEX('Combined (Adjust here)'!$E$3:$BB$189,MATCH('Tenant Analysis (Formulas) '!$D15,'Combined (Adjust here)'!$E$3:$E$189,0),MATCH('Tenant Analysis (Formulas) '!AA$5,'Combined (Adjust here)'!$E$3:$BB$3,0)),0)</f>
        <v>0</v>
      </c>
      <c r="AB15" s="77">
        <f>IFERROR(INDEX('Combined (Adjust here)'!$E$3:$BB$189,MATCH('Tenant Analysis (Formulas) '!$D15,'Combined (Adjust here)'!$E$3:$E$189,0),MATCH('Tenant Analysis (Formulas) '!AB$5,'Combined (Adjust here)'!$E$3:$BB$3,0)),0)</f>
        <v>0</v>
      </c>
      <c r="AC15" s="77">
        <f>IFERROR(INDEX('Combined (Adjust here)'!$E$3:$BB$189,MATCH('Tenant Analysis (Formulas) '!$D15,'Combined (Adjust here)'!$E$3:$E$189,0),MATCH('Tenant Analysis (Formulas) '!AC$5,'Combined (Adjust here)'!$E$3:$BB$3,0)),0)</f>
        <v>0</v>
      </c>
      <c r="AD15" s="77">
        <f>IFERROR(INDEX('Combined (Adjust here)'!$E$3:$BB$189,MATCH('Tenant Analysis (Formulas) '!$D15,'Combined (Adjust here)'!$E$3:$E$189,0),MATCH('Tenant Analysis (Formulas) '!AD$5,'Combined (Adjust here)'!$E$3:$BB$3,0)),0)</f>
        <v>0</v>
      </c>
      <c r="AE15" s="77">
        <f>IFERROR(INDEX('Combined (Adjust here)'!$E$3:$BB$189,MATCH('Tenant Analysis (Formulas) '!$D15,'Combined (Adjust here)'!$E$3:$E$189,0),MATCH('Tenant Analysis (Formulas) '!AE$5,'Combined (Adjust here)'!$E$3:$BB$3,0)),0)</f>
        <v>0</v>
      </c>
      <c r="AF15" s="77">
        <f>IFERROR(INDEX('Combined (Adjust here)'!$E$3:$BB$189,MATCH('Tenant Analysis (Formulas) '!$D15,'Combined (Adjust here)'!$E$3:$E$189,0),MATCH('Tenant Analysis (Formulas) '!AF$5,'Combined (Adjust here)'!$E$3:$BB$3,0)),0)</f>
        <v>0</v>
      </c>
      <c r="AG15" s="77">
        <f>IFERROR(INDEX('Combined (Adjust here)'!$E$3:$BB$189,MATCH('Tenant Analysis (Formulas) '!$D15,'Combined (Adjust here)'!$E$3:$E$189,0),MATCH('Tenant Analysis (Formulas) '!AG$5,'Combined (Adjust here)'!$E$3:$BB$3,0)),0)</f>
        <v>0</v>
      </c>
      <c r="AH15" s="77">
        <f>IFERROR(INDEX('Combined (Adjust here)'!$E$3:$BB$189,MATCH('Tenant Analysis (Formulas) '!$D15,'Combined (Adjust here)'!$E$3:$E$189,0),MATCH('Tenant Analysis (Formulas) '!AH$5,'Combined (Adjust here)'!$E$3:$BB$3,0)),0)</f>
        <v>0</v>
      </c>
      <c r="AI15" s="77">
        <f>IFERROR(INDEX('Combined (Adjust here)'!$E$3:$BB$189,MATCH('Tenant Analysis (Formulas) '!$D15,'Combined (Adjust here)'!$E$3:$E$189,0),MATCH('Tenant Analysis (Formulas) '!AI$5,'Combined (Adjust here)'!$E$3:$BB$3,0)),0)</f>
        <v>0</v>
      </c>
      <c r="AJ15" s="77">
        <f>IFERROR(INDEX('Combined (Adjust here)'!$E$3:$BB$189,MATCH('Tenant Analysis (Formulas) '!$D15,'Combined (Adjust here)'!$E$3:$E$189,0),MATCH('Tenant Analysis (Formulas) '!AJ$5,'Combined (Adjust here)'!$E$3:$BB$3,0)),0)</f>
        <v>0</v>
      </c>
      <c r="AK15" s="77">
        <f>IFERROR(INDEX('Combined (Adjust here)'!$E$3:$BB$189,MATCH('Tenant Analysis (Formulas) '!$D15,'Combined (Adjust here)'!$E$3:$E$189,0),MATCH('Tenant Analysis (Formulas) '!AK$5,'Combined (Adjust here)'!$E$3:$BB$3,0)),0)</f>
        <v>0</v>
      </c>
      <c r="AL15" s="77">
        <f>IFERROR(INDEX('Combined (Adjust here)'!$E$3:$BB$189,MATCH('Tenant Analysis (Formulas) '!$D15,'Combined (Adjust here)'!$E$3:$E$189,0),MATCH('Tenant Analysis (Formulas) '!AL$5,'Combined (Adjust here)'!$E$3:$BB$3,0)),0)</f>
        <v>1418084</v>
      </c>
      <c r="AM15" s="77">
        <f>IFERROR(INDEX('Combined (Adjust here)'!$E$3:$BB$189,MATCH('Tenant Analysis (Formulas) '!$D15,'Combined (Adjust here)'!$E$3:$E$189,0),MATCH('Tenant Analysis (Formulas) '!AM$5,'Combined (Adjust here)'!$E$3:$BB$3,0)),0)</f>
        <v>0</v>
      </c>
      <c r="AN15" s="77">
        <f>IFERROR(INDEX('Combined (Adjust here)'!$E$3:$BB$189,MATCH('Tenant Analysis (Formulas) '!$D15,'Combined (Adjust here)'!$E$3:$E$189,0),MATCH('Tenant Analysis (Formulas) '!AN$5,'Combined (Adjust here)'!$E$3:$BB$3,0)),0)</f>
        <v>0</v>
      </c>
      <c r="AO15" s="77">
        <f>IFERROR(INDEX('Combined (Adjust here)'!$E$3:$BB$189,MATCH('Tenant Analysis (Formulas) '!$D15,'Combined (Adjust here)'!$E$3:$E$189,0),MATCH('Tenant Analysis (Formulas) '!AO$5,'Combined (Adjust here)'!$E$3:$BB$3,0)),0)</f>
        <v>0</v>
      </c>
      <c r="AP15" s="77">
        <f>IFERROR(INDEX('Combined (Adjust here)'!$E$3:$BB$189,MATCH('Tenant Analysis (Formulas) '!$D15,'Combined (Adjust here)'!$E$3:$E$189,0),MATCH('Tenant Analysis (Formulas) '!AP$5,'Combined (Adjust here)'!$E$3:$BB$3,0)),0)</f>
        <v>0</v>
      </c>
      <c r="AQ15" s="77">
        <f>IFERROR(INDEX('Combined (Adjust here)'!$E$3:$BB$189,MATCH('Tenant Analysis (Formulas) '!$D15,'Combined (Adjust here)'!$E$3:$E$189,0),MATCH('Tenant Analysis (Formulas) '!AQ$5,'Combined (Adjust here)'!$E$3:$BB$3,0)),0)</f>
        <v>0</v>
      </c>
      <c r="AR15" s="77">
        <f>IFERROR(INDEX('Combined (Adjust here)'!$E$3:$BB$189,MATCH('Tenant Analysis (Formulas) '!$D15,'Combined (Adjust here)'!$E$3:$E$189,0),MATCH('Tenant Analysis (Formulas) '!AR$5,'Combined (Adjust here)'!$E$3:$BB$3,0)),0)</f>
        <v>0</v>
      </c>
      <c r="AS15" s="77">
        <f>IFERROR(INDEX('Combined (Adjust here)'!$E$3:$BB$189,MATCH('Tenant Analysis (Formulas) '!$D15,'Combined (Adjust here)'!$E$3:$E$189,0),MATCH('Tenant Analysis (Formulas) '!AS$5,'Combined (Adjust here)'!$E$3:$BB$3,0)),0)</f>
        <v>0</v>
      </c>
      <c r="AT15" s="77">
        <f>IFERROR(INDEX('Combined (Adjust here)'!$E$3:$BB$189,MATCH('Tenant Analysis (Formulas) '!$D15,'Combined (Adjust here)'!$E$3:$E$189,0),MATCH('Tenant Analysis (Formulas) '!AT$5,'Combined (Adjust here)'!$E$3:$BB$3,0)),0)</f>
        <v>0</v>
      </c>
      <c r="AU15" s="77">
        <f>IFERROR(INDEX('Combined (Adjust here)'!$E$3:$BB$189,MATCH('Tenant Analysis (Formulas) '!$D15,'Combined (Adjust here)'!$E$3:$E$189,0),MATCH('Tenant Analysis (Formulas) '!AU$5,'Combined (Adjust here)'!$E$3:$BB$3,0)),0)</f>
        <v>0</v>
      </c>
      <c r="AV15" s="77">
        <f>IFERROR(INDEX('Combined (Adjust here)'!$E$3:$BB$189,MATCH('Tenant Analysis (Formulas) '!$D15,'Combined (Adjust here)'!$E$3:$E$189,0),MATCH('Tenant Analysis (Formulas) '!AV$5,'Combined (Adjust here)'!$E$3:$BB$3,0)),0)</f>
        <v>0</v>
      </c>
      <c r="AW15" s="77">
        <f>IFERROR(INDEX('Combined (Adjust here)'!$E$3:$BB$189,MATCH('Tenant Analysis (Formulas) '!$D15,'Combined (Adjust here)'!$E$3:$E$189,0),MATCH('Tenant Analysis (Formulas) '!AW$5,'Combined (Adjust here)'!$E$3:$BB$3,0)),0)</f>
        <v>0</v>
      </c>
      <c r="AX15" s="77">
        <f>IFERROR(INDEX('Combined (Adjust here)'!$E$3:$BB$189,MATCH('Tenant Analysis (Formulas) '!$D15,'Combined (Adjust here)'!$E$3:$E$189,0),MATCH('Tenant Analysis (Formulas) '!AX$5,'Combined (Adjust here)'!$E$3:$BB$3,0)),0)</f>
        <v>1788377</v>
      </c>
      <c r="AY15" s="77">
        <f>IFERROR(INDEX('Combined (Adjust here)'!$E$3:$BB$189,MATCH('Tenant Analysis (Formulas) '!$D15,'Combined (Adjust here)'!$E$3:$E$189,0),MATCH('Tenant Analysis (Formulas) '!AY$5,'Combined (Adjust here)'!$E$3:$BB$3,0)),0)</f>
        <v>0</v>
      </c>
      <c r="AZ15" s="77">
        <f>IFERROR(INDEX('Combined (Adjust here)'!$E$3:$BB$189,MATCH('Tenant Analysis (Formulas) '!$D15,'Combined (Adjust here)'!$E$3:$E$189,0),MATCH('Tenant Analysis (Formulas) '!AZ$5,'Combined (Adjust here)'!$E$3:$BB$3,0)),0)</f>
        <v>0</v>
      </c>
      <c r="BA15" s="77">
        <f>IFERROR(INDEX('Combined (Adjust here)'!$E$3:$BB$189,MATCH('Tenant Analysis (Formulas) '!$D15,'Combined (Adjust here)'!$E$3:$E$189,0),MATCH('Tenant Analysis (Formulas) '!BA$5,'Combined (Adjust here)'!$E$3:$BB$3,0)),0)</f>
        <v>0</v>
      </c>
      <c r="BB15" s="77">
        <f>IFERROR(INDEX('Combined (Adjust here)'!$E$3:$BB$189,MATCH('Tenant Analysis (Formulas) '!$D15,'Combined (Adjust here)'!$E$3:$E$189,0),MATCH('Tenant Analysis (Formulas) '!BB$5,'Combined (Adjust here)'!$E$3:$BB$3,0)),0)</f>
        <v>0</v>
      </c>
      <c r="BC15" s="77">
        <f>IFERROR(INDEX('Combined (Adjust here)'!$E$3:$BB$189,MATCH('Tenant Analysis (Formulas) '!$D15,'Combined (Adjust here)'!$E$3:$E$189,0),MATCH('Tenant Analysis (Formulas) '!BC$5,'Combined (Adjust here)'!$E$3:$BB$3,0)),0)</f>
        <v>0</v>
      </c>
      <c r="BD15" s="77">
        <f>IFERROR(INDEX('Combined (Adjust here)'!$E$3:$BB$189,MATCH('Tenant Analysis (Formulas) '!$D15,'Combined (Adjust here)'!$E$3:$E$189,0),MATCH('Tenant Analysis (Formulas) '!BD$5,'Combined (Adjust here)'!$E$3:$BB$3,0)),0)</f>
        <v>0</v>
      </c>
      <c r="BE15" s="77">
        <f>IFERROR(INDEX('Combined (Adjust here)'!$E$3:$BB$189,MATCH('Tenant Analysis (Formulas) '!$D15,'Combined (Adjust here)'!$E$3:$E$189,0),MATCH('Tenant Analysis (Formulas) '!BE$5,'Combined (Adjust here)'!$E$3:$BB$3,0)),0)</f>
        <v>0</v>
      </c>
      <c r="BF15" s="77">
        <f>IFERROR(INDEX('Combined (Adjust here)'!$E$3:$BB$189,MATCH('Tenant Analysis (Formulas) '!$D15,'Combined (Adjust here)'!$E$3:$E$189,0),MATCH('Tenant Analysis (Formulas) '!BF$5,'Combined (Adjust here)'!$E$3:$BB$3,0)),0)</f>
        <v>0</v>
      </c>
      <c r="BG15" s="77">
        <f>IFERROR(INDEX('Combined (Adjust here)'!$E$3:$BB$189,MATCH('Tenant Analysis (Formulas) '!$D15,'Combined (Adjust here)'!$E$3:$E$189,0),MATCH('Tenant Analysis (Formulas) '!BG$5,'Combined (Adjust here)'!$E$3:$BB$3,0)),0)</f>
        <v>0</v>
      </c>
      <c r="BH15" s="77">
        <f>IFERROR(INDEX('Combined (Adjust here)'!$E$3:$BB$189,MATCH('Tenant Analysis (Formulas) '!$D15,'Combined (Adjust here)'!$E$3:$E$189,0),MATCH('Tenant Analysis (Formulas) '!BH$5,'Combined (Adjust here)'!$E$3:$BB$3,0)),0)</f>
        <v>0</v>
      </c>
      <c r="BI15" s="77">
        <f>IFERROR(INDEX('Combined (Adjust here)'!$E$3:$BB$189,MATCH('Tenant Analysis (Formulas) '!$D15,'Combined (Adjust here)'!$E$3:$E$189,0),MATCH('Tenant Analysis (Formulas) '!BI$5,'Combined (Adjust here)'!$E$3:$BB$3,0)),0)</f>
        <v>0</v>
      </c>
      <c r="BJ15" s="77">
        <f>IFERROR(INDEX('Combined (Adjust here)'!$E$3:$BB$189,MATCH('Tenant Analysis (Formulas) '!$D15,'Combined (Adjust here)'!$E$3:$E$189,0),MATCH('Tenant Analysis (Formulas) '!BJ$5,'Combined (Adjust here)'!$E$3:$BB$3,0)),0)</f>
        <v>0</v>
      </c>
      <c r="BK15" s="77">
        <f>IFERROR(INDEX('Combined (Adjust here)'!$E$3:$BB$189,MATCH('Tenant Analysis (Formulas) '!$D15,'Combined (Adjust here)'!$E$3:$E$189,0),MATCH('Tenant Analysis (Formulas) '!BK$5,'Combined (Adjust here)'!$E$3:$BB$3,0)),0)</f>
        <v>0</v>
      </c>
      <c r="BL15" s="77">
        <f>IFERROR(INDEX('Combined (Adjust here)'!$E$3:$BB$189,MATCH('Tenant Analysis (Formulas) '!$D15,'Combined (Adjust here)'!$E$3:$E$189,0),MATCH('Tenant Analysis (Formulas) '!BL$5,'Combined (Adjust here)'!$E$3:$BB$3,0)),0)</f>
        <v>0</v>
      </c>
      <c r="BM15" s="77">
        <f>IFERROR(INDEX('Combined (Adjust here)'!$E$3:$BB$189,MATCH('Tenant Analysis (Formulas) '!$D15,'Combined (Adjust here)'!$E$3:$E$189,0),MATCH('Tenant Analysis (Formulas) '!BM$5,'Combined (Adjust here)'!$E$3:$BB$3,0)),0)</f>
        <v>0</v>
      </c>
    </row>
    <row r="16" spans="1:65" hidden="1">
      <c r="A16" s="48" t="s">
        <v>166</v>
      </c>
      <c r="B16" s="48" t="s">
        <v>151</v>
      </c>
      <c r="C16" s="46" t="s">
        <v>189</v>
      </c>
      <c r="D16" s="49" t="s">
        <v>15</v>
      </c>
      <c r="E16" s="75">
        <f t="shared" si="7"/>
        <v>66377.47</v>
      </c>
      <c r="F16" s="75">
        <f t="shared" si="4"/>
        <v>61009.83</v>
      </c>
      <c r="G16" s="75">
        <f t="shared" si="4"/>
        <v>18934.830000000002</v>
      </c>
      <c r="H16" s="75">
        <f t="shared" si="4"/>
        <v>0</v>
      </c>
      <c r="I16" s="67">
        <f t="shared" si="5"/>
        <v>-0.68964296409283554</v>
      </c>
      <c r="J16" s="82"/>
      <c r="L16" s="75">
        <f t="shared" si="2"/>
        <v>13911.58</v>
      </c>
      <c r="M16" s="75">
        <f t="shared" si="2"/>
        <v>0</v>
      </c>
      <c r="N16" s="67">
        <f t="shared" si="6"/>
        <v>0</v>
      </c>
      <c r="R16" s="77">
        <f>IFERROR(INDEX('Combined (Adjust here)'!$E$3:$BB$189,MATCH('Tenant Analysis (Formulas) '!$D16,'Combined (Adjust here)'!$E$3:$E$189,0),MATCH('Tenant Analysis (Formulas) '!R$5,'Combined (Adjust here)'!$E$3:$BB$3,0)),0)</f>
        <v>3928</v>
      </c>
      <c r="S16" s="77">
        <f>IFERROR(INDEX('Combined (Adjust here)'!$E$3:$BB$189,MATCH('Tenant Analysis (Formulas) '!$D16,'Combined (Adjust here)'!$E$3:$E$189,0),MATCH('Tenant Analysis (Formulas) '!S$5,'Combined (Adjust here)'!$E$3:$BB$3,0)),0)</f>
        <v>3561.07</v>
      </c>
      <c r="T16" s="77">
        <f>IFERROR(INDEX('Combined (Adjust here)'!$E$3:$BB$189,MATCH('Tenant Analysis (Formulas) '!$D16,'Combined (Adjust here)'!$E$3:$E$189,0),MATCH('Tenant Analysis (Formulas) '!T$5,'Combined (Adjust here)'!$E$3:$BB$3,0)),0)</f>
        <v>5637</v>
      </c>
      <c r="U16" s="77">
        <f>IFERROR(INDEX('Combined (Adjust here)'!$E$3:$BB$189,MATCH('Tenant Analysis (Formulas) '!$D16,'Combined (Adjust here)'!$E$3:$E$189,0),MATCH('Tenant Analysis (Formulas) '!U$5,'Combined (Adjust here)'!$E$3:$BB$3,0)),0)</f>
        <v>5248.17</v>
      </c>
      <c r="V16" s="77">
        <f>IFERROR(INDEX('Combined (Adjust here)'!$E$3:$BB$189,MATCH('Tenant Analysis (Formulas) '!$D16,'Combined (Adjust here)'!$E$3:$E$189,0),MATCH('Tenant Analysis (Formulas) '!V$5,'Combined (Adjust here)'!$E$3:$BB$3,0)),0)</f>
        <v>5422.47</v>
      </c>
      <c r="W16" s="77">
        <f>IFERROR(INDEX('Combined (Adjust here)'!$E$3:$BB$189,MATCH('Tenant Analysis (Formulas) '!$D16,'Combined (Adjust here)'!$E$3:$E$189,0),MATCH('Tenant Analysis (Formulas) '!W$5,'Combined (Adjust here)'!$E$3:$BB$3,0)),0)</f>
        <v>5927.3</v>
      </c>
      <c r="X16" s="77">
        <f>IFERROR(INDEX('Combined (Adjust here)'!$E$3:$BB$189,MATCH('Tenant Analysis (Formulas) '!$D16,'Combined (Adjust here)'!$E$3:$E$189,0),MATCH('Tenant Analysis (Formulas) '!X$5,'Combined (Adjust here)'!$E$3:$BB$3,0)),0)</f>
        <v>5215.45</v>
      </c>
      <c r="Y16" s="77">
        <f>IFERROR(INDEX('Combined (Adjust here)'!$E$3:$BB$189,MATCH('Tenant Analysis (Formulas) '!$D16,'Combined (Adjust here)'!$E$3:$E$189,0),MATCH('Tenant Analysis (Formulas) '!Y$5,'Combined (Adjust here)'!$E$3:$BB$3,0)),0)</f>
        <v>5452.67</v>
      </c>
      <c r="Z16" s="77">
        <f>IFERROR(INDEX('Combined (Adjust here)'!$E$3:$BB$189,MATCH('Tenant Analysis (Formulas) '!$D16,'Combined (Adjust here)'!$E$3:$E$189,0),MATCH('Tenant Analysis (Formulas) '!Z$5,'Combined (Adjust here)'!$E$3:$BB$3,0)),0)</f>
        <v>6023.66</v>
      </c>
      <c r="AA16" s="77">
        <f>IFERROR(INDEX('Combined (Adjust here)'!$E$3:$BB$189,MATCH('Tenant Analysis (Formulas) '!$D16,'Combined (Adjust here)'!$E$3:$E$189,0),MATCH('Tenant Analysis (Formulas) '!AA$5,'Combined (Adjust here)'!$E$3:$BB$3,0)),0)</f>
        <v>6793.93</v>
      </c>
      <c r="AB16" s="77">
        <f>IFERROR(INDEX('Combined (Adjust here)'!$E$3:$BB$189,MATCH('Tenant Analysis (Formulas) '!$D16,'Combined (Adjust here)'!$E$3:$E$189,0),MATCH('Tenant Analysis (Formulas) '!AB$5,'Combined (Adjust here)'!$E$3:$BB$3,0)),0)</f>
        <v>6180.12</v>
      </c>
      <c r="AC16" s="77">
        <f>IFERROR(INDEX('Combined (Adjust here)'!$E$3:$BB$189,MATCH('Tenant Analysis (Formulas) '!$D16,'Combined (Adjust here)'!$E$3:$E$189,0),MATCH('Tenant Analysis (Formulas) '!AC$5,'Combined (Adjust here)'!$E$3:$BB$3,0)),0)</f>
        <v>6987.63</v>
      </c>
      <c r="AD16" s="77">
        <f>IFERROR(INDEX('Combined (Adjust here)'!$E$3:$BB$189,MATCH('Tenant Analysis (Formulas) '!$D16,'Combined (Adjust here)'!$E$3:$E$189,0),MATCH('Tenant Analysis (Formulas) '!AD$5,'Combined (Adjust here)'!$E$3:$BB$3,0)),0)</f>
        <v>5776.95</v>
      </c>
      <c r="AE16" s="77">
        <f>IFERROR(INDEX('Combined (Adjust here)'!$E$3:$BB$189,MATCH('Tenant Analysis (Formulas) '!$D16,'Combined (Adjust here)'!$E$3:$E$189,0),MATCH('Tenant Analysis (Formulas) '!AE$5,'Combined (Adjust here)'!$E$3:$BB$3,0)),0)</f>
        <v>3761.16</v>
      </c>
      <c r="AF16" s="77">
        <f>IFERROR(INDEX('Combined (Adjust here)'!$E$3:$BB$189,MATCH('Tenant Analysis (Formulas) '!$D16,'Combined (Adjust here)'!$E$3:$E$189,0),MATCH('Tenant Analysis (Formulas) '!AF$5,'Combined (Adjust here)'!$E$3:$BB$3,0)),0)</f>
        <v>6475</v>
      </c>
      <c r="AG16" s="77">
        <f>IFERROR(INDEX('Combined (Adjust here)'!$E$3:$BB$189,MATCH('Tenant Analysis (Formulas) '!$D16,'Combined (Adjust here)'!$E$3:$E$189,0),MATCH('Tenant Analysis (Formulas) '!AG$5,'Combined (Adjust here)'!$E$3:$BB$3,0)),0)</f>
        <v>5475.57</v>
      </c>
      <c r="AH16" s="77">
        <f>IFERROR(INDEX('Combined (Adjust here)'!$E$3:$BB$189,MATCH('Tenant Analysis (Formulas) '!$D16,'Combined (Adjust here)'!$E$3:$E$189,0),MATCH('Tenant Analysis (Formulas) '!AH$5,'Combined (Adjust here)'!$E$3:$BB$3,0)),0)</f>
        <v>4339.63</v>
      </c>
      <c r="AI16" s="77">
        <f>IFERROR(INDEX('Combined (Adjust here)'!$E$3:$BB$189,MATCH('Tenant Analysis (Formulas) '!$D16,'Combined (Adjust here)'!$E$3:$E$189,0),MATCH('Tenant Analysis (Formulas) '!AI$5,'Combined (Adjust here)'!$E$3:$BB$3,0)),0)</f>
        <v>4693.05</v>
      </c>
      <c r="AJ16" s="77">
        <f>IFERROR(INDEX('Combined (Adjust here)'!$E$3:$BB$189,MATCH('Tenant Analysis (Formulas) '!$D16,'Combined (Adjust here)'!$E$3:$E$189,0),MATCH('Tenant Analysis (Formulas) '!AJ$5,'Combined (Adjust here)'!$E$3:$BB$3,0)),0)</f>
        <v>4310.5</v>
      </c>
      <c r="AK16" s="77">
        <f>IFERROR(INDEX('Combined (Adjust here)'!$E$3:$BB$189,MATCH('Tenant Analysis (Formulas) '!$D16,'Combined (Adjust here)'!$E$3:$E$189,0),MATCH('Tenant Analysis (Formulas) '!AK$5,'Combined (Adjust here)'!$E$3:$BB$3,0)),0)</f>
        <v>5107</v>
      </c>
      <c r="AL16" s="77">
        <f>IFERROR(INDEX('Combined (Adjust here)'!$E$3:$BB$189,MATCH('Tenant Analysis (Formulas) '!$D16,'Combined (Adjust here)'!$E$3:$E$189,0),MATCH('Tenant Analysis (Formulas) '!AL$5,'Combined (Adjust here)'!$E$3:$BB$3,0)),0)</f>
        <v>5614.1</v>
      </c>
      <c r="AM16" s="77">
        <f>IFERROR(INDEX('Combined (Adjust here)'!$E$3:$BB$189,MATCH('Tenant Analysis (Formulas) '!$D16,'Combined (Adjust here)'!$E$3:$E$189,0),MATCH('Tenant Analysis (Formulas) '!AM$5,'Combined (Adjust here)'!$E$3:$BB$3,0)),0)</f>
        <v>5293.54</v>
      </c>
      <c r="AN16" s="77">
        <f>IFERROR(INDEX('Combined (Adjust here)'!$E$3:$BB$189,MATCH('Tenant Analysis (Formulas) '!$D16,'Combined (Adjust here)'!$E$3:$E$189,0),MATCH('Tenant Analysis (Formulas) '!AN$5,'Combined (Adjust here)'!$E$3:$BB$3,0)),0)</f>
        <v>5285.79</v>
      </c>
      <c r="AO16" s="77">
        <f>IFERROR(INDEX('Combined (Adjust here)'!$E$3:$BB$189,MATCH('Tenant Analysis (Formulas) '!$D16,'Combined (Adjust here)'!$E$3:$E$189,0),MATCH('Tenant Analysis (Formulas) '!AO$5,'Combined (Adjust here)'!$E$3:$BB$3,0)),0)</f>
        <v>4877.54</v>
      </c>
      <c r="AP16" s="77">
        <f>IFERROR(INDEX('Combined (Adjust here)'!$E$3:$BB$189,MATCH('Tenant Analysis (Formulas) '!$D16,'Combined (Adjust here)'!$E$3:$E$189,0),MATCH('Tenant Analysis (Formulas) '!AP$5,'Combined (Adjust here)'!$E$3:$BB$3,0)),0)</f>
        <v>5818.75</v>
      </c>
      <c r="AQ16" s="77">
        <f>IFERROR(INDEX('Combined (Adjust here)'!$E$3:$BB$189,MATCH('Tenant Analysis (Formulas) '!$D16,'Combined (Adjust here)'!$E$3:$E$189,0),MATCH('Tenant Analysis (Formulas) '!AQ$5,'Combined (Adjust here)'!$E$3:$BB$3,0)),0)</f>
        <v>4579.41</v>
      </c>
      <c r="AR16" s="77">
        <f>IFERROR(INDEX('Combined (Adjust here)'!$E$3:$BB$189,MATCH('Tenant Analysis (Formulas) '!$D16,'Combined (Adjust here)'!$E$3:$E$189,0),MATCH('Tenant Analysis (Formulas) '!AR$5,'Combined (Adjust here)'!$E$3:$BB$3,0)),0)</f>
        <v>3513.42</v>
      </c>
      <c r="AS16" s="77">
        <f>IFERROR(INDEX('Combined (Adjust here)'!$E$3:$BB$189,MATCH('Tenant Analysis (Formulas) '!$D16,'Combined (Adjust here)'!$E$3:$E$189,0),MATCH('Tenant Analysis (Formulas) '!AS$5,'Combined (Adjust here)'!$E$3:$BB$3,0)),0)</f>
        <v>14.87</v>
      </c>
      <c r="AT16" s="77">
        <f>IFERROR(INDEX('Combined (Adjust here)'!$E$3:$BB$189,MATCH('Tenant Analysis (Formulas) '!$D16,'Combined (Adjust here)'!$E$3:$E$189,0),MATCH('Tenant Analysis (Formulas) '!AT$5,'Combined (Adjust here)'!$E$3:$BB$3,0)),0)</f>
        <v>194.87</v>
      </c>
      <c r="AU16" s="77">
        <f>IFERROR(INDEX('Combined (Adjust here)'!$E$3:$BB$189,MATCH('Tenant Analysis (Formulas) '!$D16,'Combined (Adjust here)'!$E$3:$E$189,0),MATCH('Tenant Analysis (Formulas) '!AU$5,'Combined (Adjust here)'!$E$3:$BB$3,0)),0)</f>
        <v>1540.2</v>
      </c>
      <c r="AV16" s="77">
        <f>IFERROR(INDEX('Combined (Adjust here)'!$E$3:$BB$189,MATCH('Tenant Analysis (Formulas) '!$D16,'Combined (Adjust here)'!$E$3:$E$189,0),MATCH('Tenant Analysis (Formulas) '!AV$5,'Combined (Adjust here)'!$E$3:$BB$3,0)),0)</f>
        <v>729.04</v>
      </c>
      <c r="AW16" s="77">
        <f>IFERROR(INDEX('Combined (Adjust here)'!$E$3:$BB$189,MATCH('Tenant Analysis (Formulas) '!$D16,'Combined (Adjust here)'!$E$3:$E$189,0),MATCH('Tenant Analysis (Formulas) '!AW$5,'Combined (Adjust here)'!$E$3:$BB$3,0)),0)</f>
        <v>175.64</v>
      </c>
      <c r="AX16" s="77">
        <f>IFERROR(INDEX('Combined (Adjust here)'!$E$3:$BB$189,MATCH('Tenant Analysis (Formulas) '!$D16,'Combined (Adjust here)'!$E$3:$E$189,0),MATCH('Tenant Analysis (Formulas) '!AX$5,'Combined (Adjust here)'!$E$3:$BB$3,0)),0)</f>
        <v>240.82</v>
      </c>
      <c r="AY16" s="77">
        <f>IFERROR(INDEX('Combined (Adjust here)'!$E$3:$BB$189,MATCH('Tenant Analysis (Formulas) '!$D16,'Combined (Adjust here)'!$E$3:$E$189,0),MATCH('Tenant Analysis (Formulas) '!AY$5,'Combined (Adjust here)'!$E$3:$BB$3,0)),0)</f>
        <v>724.13</v>
      </c>
      <c r="AZ16" s="77">
        <f>IFERROR(INDEX('Combined (Adjust here)'!$E$3:$BB$189,MATCH('Tenant Analysis (Formulas) '!$D16,'Combined (Adjust here)'!$E$3:$E$189,0),MATCH('Tenant Analysis (Formulas) '!AZ$5,'Combined (Adjust here)'!$E$3:$BB$3,0)),0)</f>
        <v>637.35</v>
      </c>
      <c r="BA16" s="77">
        <f>IFERROR(INDEX('Combined (Adjust here)'!$E$3:$BB$189,MATCH('Tenant Analysis (Formulas) '!$D16,'Combined (Adjust here)'!$E$3:$E$189,0),MATCH('Tenant Analysis (Formulas) '!BA$5,'Combined (Adjust here)'!$E$3:$BB$3,0)),0)</f>
        <v>766.33</v>
      </c>
      <c r="BB16" s="77">
        <f>IFERROR(INDEX('Combined (Adjust here)'!$E$3:$BB$189,MATCH('Tenant Analysis (Formulas) '!$D16,'Combined (Adjust here)'!$E$3:$E$189,0),MATCH('Tenant Analysis (Formulas) '!BB$5,'Combined (Adjust here)'!$E$3:$BB$3,0)),0)</f>
        <v>0</v>
      </c>
      <c r="BC16" s="77">
        <f>IFERROR(INDEX('Combined (Adjust here)'!$E$3:$BB$189,MATCH('Tenant Analysis (Formulas) '!$D16,'Combined (Adjust here)'!$E$3:$E$189,0),MATCH('Tenant Analysis (Formulas) '!BC$5,'Combined (Adjust here)'!$E$3:$BB$3,0)),0)</f>
        <v>0</v>
      </c>
      <c r="BD16" s="77">
        <f>IFERROR(INDEX('Combined (Adjust here)'!$E$3:$BB$189,MATCH('Tenant Analysis (Formulas) '!$D16,'Combined (Adjust here)'!$E$3:$E$189,0),MATCH('Tenant Analysis (Formulas) '!BD$5,'Combined (Adjust here)'!$E$3:$BB$3,0)),0)</f>
        <v>0</v>
      </c>
      <c r="BE16" s="77">
        <f>IFERROR(INDEX('Combined (Adjust here)'!$E$3:$BB$189,MATCH('Tenant Analysis (Formulas) '!$D16,'Combined (Adjust here)'!$E$3:$E$189,0),MATCH('Tenant Analysis (Formulas) '!BE$5,'Combined (Adjust here)'!$E$3:$BB$3,0)),0)</f>
        <v>0</v>
      </c>
      <c r="BF16" s="77">
        <f>IFERROR(INDEX('Combined (Adjust here)'!$E$3:$BB$189,MATCH('Tenant Analysis (Formulas) '!$D16,'Combined (Adjust here)'!$E$3:$E$189,0),MATCH('Tenant Analysis (Formulas) '!BF$5,'Combined (Adjust here)'!$E$3:$BB$3,0)),0)</f>
        <v>0</v>
      </c>
      <c r="BG16" s="77">
        <f>IFERROR(INDEX('Combined (Adjust here)'!$E$3:$BB$189,MATCH('Tenant Analysis (Formulas) '!$D16,'Combined (Adjust here)'!$E$3:$E$189,0),MATCH('Tenant Analysis (Formulas) '!BG$5,'Combined (Adjust here)'!$E$3:$BB$3,0)),0)</f>
        <v>0</v>
      </c>
      <c r="BH16" s="77">
        <f>IFERROR(INDEX('Combined (Adjust here)'!$E$3:$BB$189,MATCH('Tenant Analysis (Formulas) '!$D16,'Combined (Adjust here)'!$E$3:$E$189,0),MATCH('Tenant Analysis (Formulas) '!BH$5,'Combined (Adjust here)'!$E$3:$BB$3,0)),0)</f>
        <v>0</v>
      </c>
      <c r="BI16" s="77">
        <f>IFERROR(INDEX('Combined (Adjust here)'!$E$3:$BB$189,MATCH('Tenant Analysis (Formulas) '!$D16,'Combined (Adjust here)'!$E$3:$E$189,0),MATCH('Tenant Analysis (Formulas) '!BI$5,'Combined (Adjust here)'!$E$3:$BB$3,0)),0)</f>
        <v>0</v>
      </c>
      <c r="BJ16" s="77">
        <f>IFERROR(INDEX('Combined (Adjust here)'!$E$3:$BB$189,MATCH('Tenant Analysis (Formulas) '!$D16,'Combined (Adjust here)'!$E$3:$E$189,0),MATCH('Tenant Analysis (Formulas) '!BJ$5,'Combined (Adjust here)'!$E$3:$BB$3,0)),0)</f>
        <v>0</v>
      </c>
      <c r="BK16" s="77">
        <f>IFERROR(INDEX('Combined (Adjust here)'!$E$3:$BB$189,MATCH('Tenant Analysis (Formulas) '!$D16,'Combined (Adjust here)'!$E$3:$E$189,0),MATCH('Tenant Analysis (Formulas) '!BK$5,'Combined (Adjust here)'!$E$3:$BB$3,0)),0)</f>
        <v>0</v>
      </c>
      <c r="BL16" s="77">
        <f>IFERROR(INDEX('Combined (Adjust here)'!$E$3:$BB$189,MATCH('Tenant Analysis (Formulas) '!$D16,'Combined (Adjust here)'!$E$3:$E$189,0),MATCH('Tenant Analysis (Formulas) '!BL$5,'Combined (Adjust here)'!$E$3:$BB$3,0)),0)</f>
        <v>0</v>
      </c>
      <c r="BM16" s="77">
        <f>IFERROR(INDEX('Combined (Adjust here)'!$E$3:$BB$189,MATCH('Tenant Analysis (Formulas) '!$D16,'Combined (Adjust here)'!$E$3:$E$189,0),MATCH('Tenant Analysis (Formulas) '!BM$5,'Combined (Adjust here)'!$E$3:$BB$3,0)),0)</f>
        <v>0</v>
      </c>
    </row>
    <row r="17" spans="1:65" hidden="1">
      <c r="A17" s="48" t="s">
        <v>166</v>
      </c>
      <c r="B17" s="48" t="s">
        <v>151</v>
      </c>
      <c r="C17" s="46" t="s">
        <v>826</v>
      </c>
      <c r="D17" s="144" t="s">
        <v>358</v>
      </c>
      <c r="E17" s="75">
        <f t="shared" si="7"/>
        <v>0</v>
      </c>
      <c r="F17" s="75">
        <f t="shared" si="4"/>
        <v>0</v>
      </c>
      <c r="G17" s="75">
        <f t="shared" si="4"/>
        <v>1227800.05</v>
      </c>
      <c r="H17" s="75">
        <f t="shared" si="4"/>
        <v>0</v>
      </c>
      <c r="I17" s="67">
        <f t="shared" si="5"/>
        <v>0</v>
      </c>
      <c r="J17" s="82"/>
      <c r="L17" s="75">
        <f t="shared" si="2"/>
        <v>0</v>
      </c>
      <c r="M17" s="75">
        <f>+SUMIFS($R17:$BM17,$R$5:$BM$5,"&gt;="&amp;M$4,$R$5:$BM$5,"&lt;="&amp;M$5)</f>
        <v>0</v>
      </c>
      <c r="N17" s="67">
        <f t="shared" ref="N17" si="8">IFERROR(IF(M17=0,0,(M17-L17)/L17),0)</f>
        <v>0</v>
      </c>
      <c r="R17" s="77">
        <f>IFERROR(INDEX('Combined (Adjust here)'!$E$3:$BB$189,MATCH('Tenant Analysis (Formulas) '!$D17,'Combined (Adjust here)'!$E$3:$E$189,0),MATCH('Tenant Analysis (Formulas) '!R$5,'Combined (Adjust here)'!$E$3:$BB$3,0)),0)</f>
        <v>0</v>
      </c>
      <c r="S17" s="77">
        <f>IFERROR(INDEX('Combined (Adjust here)'!$E$3:$BB$189,MATCH('Tenant Analysis (Formulas) '!$D17,'Combined (Adjust here)'!$E$3:$E$189,0),MATCH('Tenant Analysis (Formulas) '!S$5,'Combined (Adjust here)'!$E$3:$BB$3,0)),0)</f>
        <v>0</v>
      </c>
      <c r="T17" s="77">
        <f>IFERROR(INDEX('Combined (Adjust here)'!$E$3:$BB$189,MATCH('Tenant Analysis (Formulas) '!$D17,'Combined (Adjust here)'!$E$3:$E$189,0),MATCH('Tenant Analysis (Formulas) '!T$5,'Combined (Adjust here)'!$E$3:$BB$3,0)),0)</f>
        <v>0</v>
      </c>
      <c r="U17" s="77">
        <f>IFERROR(INDEX('Combined (Adjust here)'!$E$3:$BB$189,MATCH('Tenant Analysis (Formulas) '!$D17,'Combined (Adjust here)'!$E$3:$E$189,0),MATCH('Tenant Analysis (Formulas) '!U$5,'Combined (Adjust here)'!$E$3:$BB$3,0)),0)</f>
        <v>0</v>
      </c>
      <c r="V17" s="77">
        <f>IFERROR(INDEX('Combined (Adjust here)'!$E$3:$BB$189,MATCH('Tenant Analysis (Formulas) '!$D17,'Combined (Adjust here)'!$E$3:$E$189,0),MATCH('Tenant Analysis (Formulas) '!V$5,'Combined (Adjust here)'!$E$3:$BB$3,0)),0)</f>
        <v>0</v>
      </c>
      <c r="W17" s="77">
        <f>IFERROR(INDEX('Combined (Adjust here)'!$E$3:$BB$189,MATCH('Tenant Analysis (Formulas) '!$D17,'Combined (Adjust here)'!$E$3:$E$189,0),MATCH('Tenant Analysis (Formulas) '!W$5,'Combined (Adjust here)'!$E$3:$BB$3,0)),0)</f>
        <v>0</v>
      </c>
      <c r="X17" s="77">
        <f>IFERROR(INDEX('Combined (Adjust here)'!$E$3:$BB$189,MATCH('Tenant Analysis (Formulas) '!$D17,'Combined (Adjust here)'!$E$3:$E$189,0),MATCH('Tenant Analysis (Formulas) '!X$5,'Combined (Adjust here)'!$E$3:$BB$3,0)),0)</f>
        <v>0</v>
      </c>
      <c r="Y17" s="77">
        <f>IFERROR(INDEX('Combined (Adjust here)'!$E$3:$BB$189,MATCH('Tenant Analysis (Formulas) '!$D17,'Combined (Adjust here)'!$E$3:$E$189,0),MATCH('Tenant Analysis (Formulas) '!Y$5,'Combined (Adjust here)'!$E$3:$BB$3,0)),0)</f>
        <v>0</v>
      </c>
      <c r="Z17" s="77">
        <f>IFERROR(INDEX('Combined (Adjust here)'!$E$3:$BB$189,MATCH('Tenant Analysis (Formulas) '!$D17,'Combined (Adjust here)'!$E$3:$E$189,0),MATCH('Tenant Analysis (Formulas) '!Z$5,'Combined (Adjust here)'!$E$3:$BB$3,0)),0)</f>
        <v>0</v>
      </c>
      <c r="AA17" s="77">
        <f>IFERROR(INDEX('Combined (Adjust here)'!$E$3:$BB$189,MATCH('Tenant Analysis (Formulas) '!$D17,'Combined (Adjust here)'!$E$3:$E$189,0),MATCH('Tenant Analysis (Formulas) '!AA$5,'Combined (Adjust here)'!$E$3:$BB$3,0)),0)</f>
        <v>0</v>
      </c>
      <c r="AB17" s="77">
        <f>IFERROR(INDEX('Combined (Adjust here)'!$E$3:$BB$189,MATCH('Tenant Analysis (Formulas) '!$D17,'Combined (Adjust here)'!$E$3:$E$189,0),MATCH('Tenant Analysis (Formulas) '!AB$5,'Combined (Adjust here)'!$E$3:$BB$3,0)),0)</f>
        <v>0</v>
      </c>
      <c r="AC17" s="77">
        <f>IFERROR(INDEX('Combined (Adjust here)'!$E$3:$BB$189,MATCH('Tenant Analysis (Formulas) '!$D17,'Combined (Adjust here)'!$E$3:$E$189,0),MATCH('Tenant Analysis (Formulas) '!AC$5,'Combined (Adjust here)'!$E$3:$BB$3,0)),0)</f>
        <v>0</v>
      </c>
      <c r="AD17" s="77">
        <f>IFERROR(INDEX('Combined (Adjust here)'!$E$3:$BB$189,MATCH('Tenant Analysis (Formulas) '!$D17,'Combined (Adjust here)'!$E$3:$E$189,0),MATCH('Tenant Analysis (Formulas) '!AD$5,'Combined (Adjust here)'!$E$3:$BB$3,0)),0)</f>
        <v>0</v>
      </c>
      <c r="AE17" s="77">
        <f>IFERROR(INDEX('Combined (Adjust here)'!$E$3:$BB$189,MATCH('Tenant Analysis (Formulas) '!$D17,'Combined (Adjust here)'!$E$3:$E$189,0),MATCH('Tenant Analysis (Formulas) '!AE$5,'Combined (Adjust here)'!$E$3:$BB$3,0)),0)</f>
        <v>0</v>
      </c>
      <c r="AF17" s="77">
        <f>IFERROR(INDEX('Combined (Adjust here)'!$E$3:$BB$189,MATCH('Tenant Analysis (Formulas) '!$D17,'Combined (Adjust here)'!$E$3:$E$189,0),MATCH('Tenant Analysis (Formulas) '!AF$5,'Combined (Adjust here)'!$E$3:$BB$3,0)),0)</f>
        <v>0</v>
      </c>
      <c r="AG17" s="77">
        <f>IFERROR(INDEX('Combined (Adjust here)'!$E$3:$BB$189,MATCH('Tenant Analysis (Formulas) '!$D17,'Combined (Adjust here)'!$E$3:$E$189,0),MATCH('Tenant Analysis (Formulas) '!AG$5,'Combined (Adjust here)'!$E$3:$BB$3,0)),0)</f>
        <v>0</v>
      </c>
      <c r="AH17" s="77">
        <f>IFERROR(INDEX('Combined (Adjust here)'!$E$3:$BB$189,MATCH('Tenant Analysis (Formulas) '!$D17,'Combined (Adjust here)'!$E$3:$E$189,0),MATCH('Tenant Analysis (Formulas) '!AH$5,'Combined (Adjust here)'!$E$3:$BB$3,0)),0)</f>
        <v>0</v>
      </c>
      <c r="AI17" s="77">
        <f>IFERROR(INDEX('Combined (Adjust here)'!$E$3:$BB$189,MATCH('Tenant Analysis (Formulas) '!$D17,'Combined (Adjust here)'!$E$3:$E$189,0),MATCH('Tenant Analysis (Formulas) '!AI$5,'Combined (Adjust here)'!$E$3:$BB$3,0)),0)</f>
        <v>0</v>
      </c>
      <c r="AJ17" s="77">
        <f>IFERROR(INDEX('Combined (Adjust here)'!$E$3:$BB$189,MATCH('Tenant Analysis (Formulas) '!$D17,'Combined (Adjust here)'!$E$3:$E$189,0),MATCH('Tenant Analysis (Formulas) '!AJ$5,'Combined (Adjust here)'!$E$3:$BB$3,0)),0)</f>
        <v>0</v>
      </c>
      <c r="AK17" s="77">
        <f>IFERROR(INDEX('Combined (Adjust here)'!$E$3:$BB$189,MATCH('Tenant Analysis (Formulas) '!$D17,'Combined (Adjust here)'!$E$3:$E$189,0),MATCH('Tenant Analysis (Formulas) '!AK$5,'Combined (Adjust here)'!$E$3:$BB$3,0)),0)</f>
        <v>0</v>
      </c>
      <c r="AL17" s="77">
        <f>IFERROR(INDEX('Combined (Adjust here)'!$E$3:$BB$189,MATCH('Tenant Analysis (Formulas) '!$D17,'Combined (Adjust here)'!$E$3:$E$189,0),MATCH('Tenant Analysis (Formulas) '!AL$5,'Combined (Adjust here)'!$E$3:$BB$3,0)),0)</f>
        <v>0</v>
      </c>
      <c r="AM17" s="77">
        <f>IFERROR(INDEX('Combined (Adjust here)'!$E$3:$BB$189,MATCH('Tenant Analysis (Formulas) '!$D17,'Combined (Adjust here)'!$E$3:$E$189,0),MATCH('Tenant Analysis (Formulas) '!AM$5,'Combined (Adjust here)'!$E$3:$BB$3,0)),0)</f>
        <v>0</v>
      </c>
      <c r="AN17" s="77">
        <f>IFERROR(INDEX('Combined (Adjust here)'!$E$3:$BB$189,MATCH('Tenant Analysis (Formulas) '!$D17,'Combined (Adjust here)'!$E$3:$E$189,0),MATCH('Tenant Analysis (Formulas) '!AN$5,'Combined (Adjust here)'!$E$3:$BB$3,0)),0)</f>
        <v>0</v>
      </c>
      <c r="AO17" s="77">
        <f>IFERROR(INDEX('Combined (Adjust here)'!$E$3:$BB$189,MATCH('Tenant Analysis (Formulas) '!$D17,'Combined (Adjust here)'!$E$3:$E$189,0),MATCH('Tenant Analysis (Formulas) '!AO$5,'Combined (Adjust here)'!$E$3:$BB$3,0)),0)</f>
        <v>0</v>
      </c>
      <c r="AP17" s="77">
        <f>IFERROR(INDEX('Combined (Adjust here)'!$E$3:$BB$189,MATCH('Tenant Analysis (Formulas) '!$D17,'Combined (Adjust here)'!$E$3:$E$189,0),MATCH('Tenant Analysis (Formulas) '!AP$5,'Combined (Adjust here)'!$E$3:$BB$3,0)),0)</f>
        <v>0</v>
      </c>
      <c r="AQ17" s="77">
        <f>IFERROR(INDEX('Combined (Adjust here)'!$E$3:$BB$189,MATCH('Tenant Analysis (Formulas) '!$D17,'Combined (Adjust here)'!$E$3:$E$189,0),MATCH('Tenant Analysis (Formulas) '!AQ$5,'Combined (Adjust here)'!$E$3:$BB$3,0)),0)</f>
        <v>0</v>
      </c>
      <c r="AR17" s="77">
        <f>IFERROR(INDEX('Combined (Adjust here)'!$E$3:$BB$189,MATCH('Tenant Analysis (Formulas) '!$D17,'Combined (Adjust here)'!$E$3:$E$189,0),MATCH('Tenant Analysis (Formulas) '!AR$5,'Combined (Adjust here)'!$E$3:$BB$3,0)),0)</f>
        <v>0</v>
      </c>
      <c r="AS17" s="77">
        <f>IFERROR(INDEX('Combined (Adjust here)'!$E$3:$BB$189,MATCH('Tenant Analysis (Formulas) '!$D17,'Combined (Adjust here)'!$E$3:$E$189,0),MATCH('Tenant Analysis (Formulas) '!AS$5,'Combined (Adjust here)'!$E$3:$BB$3,0)),0)</f>
        <v>0</v>
      </c>
      <c r="AT17" s="77">
        <f>IFERROR(INDEX('Combined (Adjust here)'!$E$3:$BB$189,MATCH('Tenant Analysis (Formulas) '!$D17,'Combined (Adjust here)'!$E$3:$E$189,0),MATCH('Tenant Analysis (Formulas) '!AT$5,'Combined (Adjust here)'!$E$3:$BB$3,0)),0)</f>
        <v>0</v>
      </c>
      <c r="AU17" s="77">
        <f>IFERROR(INDEX('Combined (Adjust here)'!$E$3:$BB$189,MATCH('Tenant Analysis (Formulas) '!$D17,'Combined (Adjust here)'!$E$3:$E$189,0),MATCH('Tenant Analysis (Formulas) '!AU$5,'Combined (Adjust here)'!$E$3:$BB$3,0)),0)</f>
        <v>0</v>
      </c>
      <c r="AV17" s="77">
        <f>IFERROR(INDEX('Combined (Adjust here)'!$E$3:$BB$189,MATCH('Tenant Analysis (Formulas) '!$D17,'Combined (Adjust here)'!$E$3:$E$189,0),MATCH('Tenant Analysis (Formulas) '!AV$5,'Combined (Adjust here)'!$E$3:$BB$3,0)),0)</f>
        <v>0</v>
      </c>
      <c r="AW17" s="77">
        <f>IFERROR(INDEX('Combined (Adjust here)'!$E$3:$BB$189,MATCH('Tenant Analysis (Formulas) '!$D17,'Combined (Adjust here)'!$E$3:$E$189,0),MATCH('Tenant Analysis (Formulas) '!AW$5,'Combined (Adjust here)'!$E$3:$BB$3,0)),0)</f>
        <v>0</v>
      </c>
      <c r="AX17" s="77">
        <f>IFERROR(INDEX('Combined (Adjust here)'!$E$3:$BB$189,MATCH('Tenant Analysis (Formulas) '!$D17,'Combined (Adjust here)'!$E$3:$E$189,0),MATCH('Tenant Analysis (Formulas) '!AX$5,'Combined (Adjust here)'!$E$3:$BB$3,0)),0)</f>
        <v>0</v>
      </c>
      <c r="AY17" s="77">
        <f>IFERROR(INDEX('Combined (Adjust here)'!$E$3:$BB$189,MATCH('Tenant Analysis (Formulas) '!$D17,'Combined (Adjust here)'!$E$3:$E$189,0),MATCH('Tenant Analysis (Formulas) '!AY$5,'Combined (Adjust here)'!$E$3:$BB$3,0)),0)</f>
        <v>0</v>
      </c>
      <c r="AZ17" s="77">
        <f>IFERROR(INDEX('Combined (Adjust here)'!$E$3:$BB$189,MATCH('Tenant Analysis (Formulas) '!$D17,'Combined (Adjust here)'!$E$3:$E$189,0),MATCH('Tenant Analysis (Formulas) '!AZ$5,'Combined (Adjust here)'!$E$3:$BB$3,0)),0)</f>
        <v>0</v>
      </c>
      <c r="BA17" s="77">
        <f>IFERROR(INDEX('Combined (Adjust here)'!$E$3:$BB$189,MATCH('Tenant Analysis (Formulas) '!$D17,'Combined (Adjust here)'!$E$3:$E$189,0),MATCH('Tenant Analysis (Formulas) '!BA$5,'Combined (Adjust here)'!$E$3:$BB$3,0)),0)</f>
        <v>1227800.05</v>
      </c>
      <c r="BB17" s="77">
        <f>IFERROR(INDEX('Combined (Adjust here)'!$E$3:$BB$189,MATCH('Tenant Analysis (Formulas) '!$D17,'Combined (Adjust here)'!$E$3:$E$189,0),MATCH('Tenant Analysis (Formulas) '!BB$5,'Combined (Adjust here)'!$E$3:$BB$3,0)),0)</f>
        <v>0</v>
      </c>
      <c r="BC17" s="77">
        <f>IFERROR(INDEX('Combined (Adjust here)'!$E$3:$BB$189,MATCH('Tenant Analysis (Formulas) '!$D17,'Combined (Adjust here)'!$E$3:$E$189,0),MATCH('Tenant Analysis (Formulas) '!BC$5,'Combined (Adjust here)'!$E$3:$BB$3,0)),0)</f>
        <v>0</v>
      </c>
      <c r="BD17" s="77">
        <f>IFERROR(INDEX('Combined (Adjust here)'!$E$3:$BB$189,MATCH('Tenant Analysis (Formulas) '!$D17,'Combined (Adjust here)'!$E$3:$E$189,0),MATCH('Tenant Analysis (Formulas) '!BD$5,'Combined (Adjust here)'!$E$3:$BB$3,0)),0)</f>
        <v>0</v>
      </c>
      <c r="BE17" s="77">
        <f>IFERROR(INDEX('Combined (Adjust here)'!$E$3:$BB$189,MATCH('Tenant Analysis (Formulas) '!$D17,'Combined (Adjust here)'!$E$3:$E$189,0),MATCH('Tenant Analysis (Formulas) '!BE$5,'Combined (Adjust here)'!$E$3:$BB$3,0)),0)</f>
        <v>0</v>
      </c>
      <c r="BF17" s="77">
        <f>IFERROR(INDEX('Combined (Adjust here)'!$E$3:$BB$189,MATCH('Tenant Analysis (Formulas) '!$D17,'Combined (Adjust here)'!$E$3:$E$189,0),MATCH('Tenant Analysis (Formulas) '!BF$5,'Combined (Adjust here)'!$E$3:$BB$3,0)),0)</f>
        <v>0</v>
      </c>
      <c r="BG17" s="77">
        <f>IFERROR(INDEX('Combined (Adjust here)'!$E$3:$BB$189,MATCH('Tenant Analysis (Formulas) '!$D17,'Combined (Adjust here)'!$E$3:$E$189,0),MATCH('Tenant Analysis (Formulas) '!BG$5,'Combined (Adjust here)'!$E$3:$BB$3,0)),0)</f>
        <v>0</v>
      </c>
      <c r="BH17" s="77">
        <f>IFERROR(INDEX('Combined (Adjust here)'!$E$3:$BB$189,MATCH('Tenant Analysis (Formulas) '!$D17,'Combined (Adjust here)'!$E$3:$E$189,0),MATCH('Tenant Analysis (Formulas) '!BH$5,'Combined (Adjust here)'!$E$3:$BB$3,0)),0)</f>
        <v>0</v>
      </c>
      <c r="BI17" s="77">
        <f>IFERROR(INDEX('Combined (Adjust here)'!$E$3:$BB$189,MATCH('Tenant Analysis (Formulas) '!$D17,'Combined (Adjust here)'!$E$3:$E$189,0),MATCH('Tenant Analysis (Formulas) '!BI$5,'Combined (Adjust here)'!$E$3:$BB$3,0)),0)</f>
        <v>0</v>
      </c>
      <c r="BJ17" s="77">
        <f>IFERROR(INDEX('Combined (Adjust here)'!$E$3:$BB$189,MATCH('Tenant Analysis (Formulas) '!$D17,'Combined (Adjust here)'!$E$3:$E$189,0),MATCH('Tenant Analysis (Formulas) '!BJ$5,'Combined (Adjust here)'!$E$3:$BB$3,0)),0)</f>
        <v>0</v>
      </c>
      <c r="BK17" s="77">
        <f>IFERROR(INDEX('Combined (Adjust here)'!$E$3:$BB$189,MATCH('Tenant Analysis (Formulas) '!$D17,'Combined (Adjust here)'!$E$3:$E$189,0),MATCH('Tenant Analysis (Formulas) '!BK$5,'Combined (Adjust here)'!$E$3:$BB$3,0)),0)</f>
        <v>0</v>
      </c>
      <c r="BL17" s="77">
        <f>IFERROR(INDEX('Combined (Adjust here)'!$E$3:$BB$189,MATCH('Tenant Analysis (Formulas) '!$D17,'Combined (Adjust here)'!$E$3:$E$189,0),MATCH('Tenant Analysis (Formulas) '!BL$5,'Combined (Adjust here)'!$E$3:$BB$3,0)),0)</f>
        <v>0</v>
      </c>
      <c r="BM17" s="77">
        <f>IFERROR(INDEX('Combined (Adjust here)'!$E$3:$BB$189,MATCH('Tenant Analysis (Formulas) '!$D17,'Combined (Adjust here)'!$E$3:$E$189,0),MATCH('Tenant Analysis (Formulas) '!BM$5,'Combined (Adjust here)'!$E$3:$BB$3,0)),0)</f>
        <v>0</v>
      </c>
    </row>
    <row r="18" spans="1:65" hidden="1">
      <c r="A18" s="48" t="s">
        <v>166</v>
      </c>
      <c r="B18" s="48" t="s">
        <v>151</v>
      </c>
      <c r="C18" s="46" t="s">
        <v>189</v>
      </c>
      <c r="D18" s="49" t="s">
        <v>16</v>
      </c>
      <c r="E18" s="75">
        <f t="shared" si="7"/>
        <v>0</v>
      </c>
      <c r="F18" s="75">
        <f t="shared" si="4"/>
        <v>30045</v>
      </c>
      <c r="G18" s="75">
        <f t="shared" si="4"/>
        <v>21834.569999999996</v>
      </c>
      <c r="H18" s="75">
        <f t="shared" si="4"/>
        <v>6819.6399999999994</v>
      </c>
      <c r="I18" s="67">
        <f t="shared" si="5"/>
        <v>-0.27327109335996019</v>
      </c>
      <c r="J18" s="82"/>
      <c r="L18" s="75">
        <f t="shared" si="2"/>
        <v>10280</v>
      </c>
      <c r="M18" s="75">
        <f t="shared" si="2"/>
        <v>6819.6399999999994</v>
      </c>
      <c r="N18" s="67">
        <f t="shared" si="6"/>
        <v>-0.33661089494163432</v>
      </c>
      <c r="R18" s="77">
        <f>IFERROR(INDEX('Combined (Adjust here)'!$E$3:$BB$189,MATCH('Tenant Analysis (Formulas) '!$D18,'Combined (Adjust here)'!$E$3:$E$189,0),MATCH('Tenant Analysis (Formulas) '!R$5,'Combined (Adjust here)'!$E$3:$BB$3,0)),0)</f>
        <v>0</v>
      </c>
      <c r="S18" s="77">
        <f>IFERROR(INDEX('Combined (Adjust here)'!$E$3:$BB$189,MATCH('Tenant Analysis (Formulas) '!$D18,'Combined (Adjust here)'!$E$3:$E$189,0),MATCH('Tenant Analysis (Formulas) '!S$5,'Combined (Adjust here)'!$E$3:$BB$3,0)),0)</f>
        <v>0</v>
      </c>
      <c r="T18" s="77">
        <f>IFERROR(INDEX('Combined (Adjust here)'!$E$3:$BB$189,MATCH('Tenant Analysis (Formulas) '!$D18,'Combined (Adjust here)'!$E$3:$E$189,0),MATCH('Tenant Analysis (Formulas) '!T$5,'Combined (Adjust here)'!$E$3:$BB$3,0)),0)</f>
        <v>0</v>
      </c>
      <c r="U18" s="77">
        <f>IFERROR(INDEX('Combined (Adjust here)'!$E$3:$BB$189,MATCH('Tenant Analysis (Formulas) '!$D18,'Combined (Adjust here)'!$E$3:$E$189,0),MATCH('Tenant Analysis (Formulas) '!U$5,'Combined (Adjust here)'!$E$3:$BB$3,0)),0)</f>
        <v>0</v>
      </c>
      <c r="V18" s="77">
        <f>IFERROR(INDEX('Combined (Adjust here)'!$E$3:$BB$189,MATCH('Tenant Analysis (Formulas) '!$D18,'Combined (Adjust here)'!$E$3:$E$189,0),MATCH('Tenant Analysis (Formulas) '!V$5,'Combined (Adjust here)'!$E$3:$BB$3,0)),0)</f>
        <v>0</v>
      </c>
      <c r="W18" s="77">
        <f>IFERROR(INDEX('Combined (Adjust here)'!$E$3:$BB$189,MATCH('Tenant Analysis (Formulas) '!$D18,'Combined (Adjust here)'!$E$3:$E$189,0),MATCH('Tenant Analysis (Formulas) '!W$5,'Combined (Adjust here)'!$E$3:$BB$3,0)),0)</f>
        <v>0</v>
      </c>
      <c r="X18" s="77">
        <f>IFERROR(INDEX('Combined (Adjust here)'!$E$3:$BB$189,MATCH('Tenant Analysis (Formulas) '!$D18,'Combined (Adjust here)'!$E$3:$E$189,0),MATCH('Tenant Analysis (Formulas) '!X$5,'Combined (Adjust here)'!$E$3:$BB$3,0)),0)</f>
        <v>0</v>
      </c>
      <c r="Y18" s="77">
        <f>IFERROR(INDEX('Combined (Adjust here)'!$E$3:$BB$189,MATCH('Tenant Analysis (Formulas) '!$D18,'Combined (Adjust here)'!$E$3:$E$189,0),MATCH('Tenant Analysis (Formulas) '!Y$5,'Combined (Adjust here)'!$E$3:$BB$3,0)),0)</f>
        <v>0</v>
      </c>
      <c r="Z18" s="77">
        <f>IFERROR(INDEX('Combined (Adjust here)'!$E$3:$BB$189,MATCH('Tenant Analysis (Formulas) '!$D18,'Combined (Adjust here)'!$E$3:$E$189,0),MATCH('Tenant Analysis (Formulas) '!Z$5,'Combined (Adjust here)'!$E$3:$BB$3,0)),0)</f>
        <v>0</v>
      </c>
      <c r="AA18" s="77">
        <f>IFERROR(INDEX('Combined (Adjust here)'!$E$3:$BB$189,MATCH('Tenant Analysis (Formulas) '!$D18,'Combined (Adjust here)'!$E$3:$E$189,0),MATCH('Tenant Analysis (Formulas) '!AA$5,'Combined (Adjust here)'!$E$3:$BB$3,0)),0)</f>
        <v>0</v>
      </c>
      <c r="AB18" s="77">
        <f>IFERROR(INDEX('Combined (Adjust here)'!$E$3:$BB$189,MATCH('Tenant Analysis (Formulas) '!$D18,'Combined (Adjust here)'!$E$3:$E$189,0),MATCH('Tenant Analysis (Formulas) '!AB$5,'Combined (Adjust here)'!$E$3:$BB$3,0)),0)</f>
        <v>0</v>
      </c>
      <c r="AC18" s="77">
        <f>IFERROR(INDEX('Combined (Adjust here)'!$E$3:$BB$189,MATCH('Tenant Analysis (Formulas) '!$D18,'Combined (Adjust here)'!$E$3:$E$189,0),MATCH('Tenant Analysis (Formulas) '!AC$5,'Combined (Adjust here)'!$E$3:$BB$3,0)),0)</f>
        <v>0</v>
      </c>
      <c r="AD18" s="77">
        <f>IFERROR(INDEX('Combined (Adjust here)'!$E$3:$BB$189,MATCH('Tenant Analysis (Formulas) '!$D18,'Combined (Adjust here)'!$E$3:$E$189,0),MATCH('Tenant Analysis (Formulas) '!AD$5,'Combined (Adjust here)'!$E$3:$BB$3,0)),0)</f>
        <v>0</v>
      </c>
      <c r="AE18" s="77">
        <f>IFERROR(INDEX('Combined (Adjust here)'!$E$3:$BB$189,MATCH('Tenant Analysis (Formulas) '!$D18,'Combined (Adjust here)'!$E$3:$E$189,0),MATCH('Tenant Analysis (Formulas) '!AE$5,'Combined (Adjust here)'!$E$3:$BB$3,0)),0)</f>
        <v>0</v>
      </c>
      <c r="AF18" s="77">
        <f>IFERROR(INDEX('Combined (Adjust here)'!$E$3:$BB$189,MATCH('Tenant Analysis (Formulas) '!$D18,'Combined (Adjust here)'!$E$3:$E$189,0),MATCH('Tenant Analysis (Formulas) '!AF$5,'Combined (Adjust here)'!$E$3:$BB$3,0)),0)</f>
        <v>0</v>
      </c>
      <c r="AG18" s="77">
        <f>IFERROR(INDEX('Combined (Adjust here)'!$E$3:$BB$189,MATCH('Tenant Analysis (Formulas) '!$D18,'Combined (Adjust here)'!$E$3:$E$189,0),MATCH('Tenant Analysis (Formulas) '!AG$5,'Combined (Adjust here)'!$E$3:$BB$3,0)),0)</f>
        <v>0</v>
      </c>
      <c r="AH18" s="77">
        <f>IFERROR(INDEX('Combined (Adjust here)'!$E$3:$BB$189,MATCH('Tenant Analysis (Formulas) '!$D18,'Combined (Adjust here)'!$E$3:$E$189,0),MATCH('Tenant Analysis (Formulas) '!AH$5,'Combined (Adjust here)'!$E$3:$BB$3,0)),0)</f>
        <v>0</v>
      </c>
      <c r="AI18" s="77">
        <f>IFERROR(INDEX('Combined (Adjust here)'!$E$3:$BB$189,MATCH('Tenant Analysis (Formulas) '!$D18,'Combined (Adjust here)'!$E$3:$E$189,0),MATCH('Tenant Analysis (Formulas) '!AI$5,'Combined (Adjust here)'!$E$3:$BB$3,0)),0)</f>
        <v>0</v>
      </c>
      <c r="AJ18" s="77">
        <f>IFERROR(INDEX('Combined (Adjust here)'!$E$3:$BB$189,MATCH('Tenant Analysis (Formulas) '!$D18,'Combined (Adjust here)'!$E$3:$E$189,0),MATCH('Tenant Analysis (Formulas) '!AJ$5,'Combined (Adjust here)'!$E$3:$BB$3,0)),0)</f>
        <v>0</v>
      </c>
      <c r="AK18" s="77">
        <f>IFERROR(INDEX('Combined (Adjust here)'!$E$3:$BB$189,MATCH('Tenant Analysis (Formulas) '!$D18,'Combined (Adjust here)'!$E$3:$E$189,0),MATCH('Tenant Analysis (Formulas) '!AK$5,'Combined (Adjust here)'!$E$3:$BB$3,0)),0)</f>
        <v>6745</v>
      </c>
      <c r="AL18" s="77">
        <f>IFERROR(INDEX('Combined (Adjust here)'!$E$3:$BB$189,MATCH('Tenant Analysis (Formulas) '!$D18,'Combined (Adjust here)'!$E$3:$E$189,0),MATCH('Tenant Analysis (Formulas) '!AL$5,'Combined (Adjust here)'!$E$3:$BB$3,0)),0)</f>
        <v>7020</v>
      </c>
      <c r="AM18" s="77">
        <f>IFERROR(INDEX('Combined (Adjust here)'!$E$3:$BB$189,MATCH('Tenant Analysis (Formulas) '!$D18,'Combined (Adjust here)'!$E$3:$E$189,0),MATCH('Tenant Analysis (Formulas) '!AM$5,'Combined (Adjust here)'!$E$3:$BB$3,0)),0)</f>
        <v>6425</v>
      </c>
      <c r="AN18" s="77">
        <f>IFERROR(INDEX('Combined (Adjust here)'!$E$3:$BB$189,MATCH('Tenant Analysis (Formulas) '!$D18,'Combined (Adjust here)'!$E$3:$E$189,0),MATCH('Tenant Analysis (Formulas) '!AN$5,'Combined (Adjust here)'!$E$3:$BB$3,0)),0)</f>
        <v>4515</v>
      </c>
      <c r="AO18" s="77">
        <f>IFERROR(INDEX('Combined (Adjust here)'!$E$3:$BB$189,MATCH('Tenant Analysis (Formulas) '!$D18,'Combined (Adjust here)'!$E$3:$E$189,0),MATCH('Tenant Analysis (Formulas) '!AO$5,'Combined (Adjust here)'!$E$3:$BB$3,0)),0)</f>
        <v>5340</v>
      </c>
      <c r="AP18" s="77">
        <f>IFERROR(INDEX('Combined (Adjust here)'!$E$3:$BB$189,MATCH('Tenant Analysis (Formulas) '!$D18,'Combined (Adjust here)'!$E$3:$E$189,0),MATCH('Tenant Analysis (Formulas) '!AP$5,'Combined (Adjust here)'!$E$3:$BB$3,0)),0)</f>
        <v>4515</v>
      </c>
      <c r="AQ18" s="77">
        <f>IFERROR(INDEX('Combined (Adjust here)'!$E$3:$BB$189,MATCH('Tenant Analysis (Formulas) '!$D18,'Combined (Adjust here)'!$E$3:$E$189,0),MATCH('Tenant Analysis (Formulas) '!AQ$5,'Combined (Adjust here)'!$E$3:$BB$3,0)),0)</f>
        <v>4310</v>
      </c>
      <c r="AR18" s="77">
        <f>IFERROR(INDEX('Combined (Adjust here)'!$E$3:$BB$189,MATCH('Tenant Analysis (Formulas) '!$D18,'Combined (Adjust here)'!$E$3:$E$189,0),MATCH('Tenant Analysis (Formulas) '!AR$5,'Combined (Adjust here)'!$E$3:$BB$3,0)),0)</f>
        <v>1455</v>
      </c>
      <c r="AS18" s="77">
        <f>IFERROR(INDEX('Combined (Adjust here)'!$E$3:$BB$189,MATCH('Tenant Analysis (Formulas) '!$D18,'Combined (Adjust here)'!$E$3:$E$189,0),MATCH('Tenant Analysis (Formulas) '!AS$5,'Combined (Adjust here)'!$E$3:$BB$3,0)),0)</f>
        <v>0</v>
      </c>
      <c r="AT18" s="77">
        <f>IFERROR(INDEX('Combined (Adjust here)'!$E$3:$BB$189,MATCH('Tenant Analysis (Formulas) '!$D18,'Combined (Adjust here)'!$E$3:$E$189,0),MATCH('Tenant Analysis (Formulas) '!AT$5,'Combined (Adjust here)'!$E$3:$BB$3,0)),0)</f>
        <v>0</v>
      </c>
      <c r="AU18" s="77">
        <f>IFERROR(INDEX('Combined (Adjust here)'!$E$3:$BB$189,MATCH('Tenant Analysis (Formulas) '!$D18,'Combined (Adjust here)'!$E$3:$E$189,0),MATCH('Tenant Analysis (Formulas) '!AU$5,'Combined (Adjust here)'!$E$3:$BB$3,0)),0)</f>
        <v>1820</v>
      </c>
      <c r="AV18" s="77">
        <f>IFERROR(INDEX('Combined (Adjust here)'!$E$3:$BB$189,MATCH('Tenant Analysis (Formulas) '!$D18,'Combined (Adjust here)'!$E$3:$E$189,0),MATCH('Tenant Analysis (Formulas) '!AV$5,'Combined (Adjust here)'!$E$3:$BB$3,0)),0)</f>
        <v>2620</v>
      </c>
      <c r="AW18" s="77">
        <f>IFERROR(INDEX('Combined (Adjust here)'!$E$3:$BB$189,MATCH('Tenant Analysis (Formulas) '!$D18,'Combined (Adjust here)'!$E$3:$E$189,0),MATCH('Tenant Analysis (Formulas) '!AW$5,'Combined (Adjust here)'!$E$3:$BB$3,0)),0)</f>
        <v>0</v>
      </c>
      <c r="AX18" s="77">
        <f>IFERROR(INDEX('Combined (Adjust here)'!$E$3:$BB$189,MATCH('Tenant Analysis (Formulas) '!$D18,'Combined (Adjust here)'!$E$3:$E$189,0),MATCH('Tenant Analysis (Formulas) '!AX$5,'Combined (Adjust here)'!$E$3:$BB$3,0)),0)</f>
        <v>1934.62</v>
      </c>
      <c r="AY18" s="77">
        <f>IFERROR(INDEX('Combined (Adjust here)'!$E$3:$BB$189,MATCH('Tenant Analysis (Formulas) '!$D18,'Combined (Adjust here)'!$E$3:$E$189,0),MATCH('Tenant Analysis (Formulas) '!AY$5,'Combined (Adjust here)'!$E$3:$BB$3,0)),0)</f>
        <v>2346.7600000000002</v>
      </c>
      <c r="AZ18" s="77">
        <f>IFERROR(INDEX('Combined (Adjust here)'!$E$3:$BB$189,MATCH('Tenant Analysis (Formulas) '!$D18,'Combined (Adjust here)'!$E$3:$E$189,0),MATCH('Tenant Analysis (Formulas) '!AZ$5,'Combined (Adjust here)'!$E$3:$BB$3,0)),0)</f>
        <v>2833.19</v>
      </c>
      <c r="BA18" s="77">
        <f>IFERROR(INDEX('Combined (Adjust here)'!$E$3:$BB$189,MATCH('Tenant Analysis (Formulas) '!$D18,'Combined (Adjust here)'!$E$3:$E$189,0),MATCH('Tenant Analysis (Formulas) '!BA$5,'Combined (Adjust here)'!$E$3:$BB$3,0)),0)</f>
        <v>0</v>
      </c>
      <c r="BB18" s="77">
        <f>IFERROR(INDEX('Combined (Adjust here)'!$E$3:$BB$189,MATCH('Tenant Analysis (Formulas) '!$D18,'Combined (Adjust here)'!$E$3:$E$189,0),MATCH('Tenant Analysis (Formulas) '!BB$5,'Combined (Adjust here)'!$E$3:$BB$3,0)),0)</f>
        <v>0</v>
      </c>
      <c r="BC18" s="77">
        <f>IFERROR(INDEX('Combined (Adjust here)'!$E$3:$BB$189,MATCH('Tenant Analysis (Formulas) '!$D18,'Combined (Adjust here)'!$E$3:$E$189,0),MATCH('Tenant Analysis (Formulas) '!BC$5,'Combined (Adjust here)'!$E$3:$BB$3,0)),0)</f>
        <v>2589.64</v>
      </c>
      <c r="BD18" s="77">
        <f>IFERROR(INDEX('Combined (Adjust here)'!$E$3:$BB$189,MATCH('Tenant Analysis (Formulas) '!$D18,'Combined (Adjust here)'!$E$3:$E$189,0),MATCH('Tenant Analysis (Formulas) '!BD$5,'Combined (Adjust here)'!$E$3:$BB$3,0)),0)</f>
        <v>4230</v>
      </c>
      <c r="BE18" s="77">
        <f>IFERROR(INDEX('Combined (Adjust here)'!$E$3:$BB$189,MATCH('Tenant Analysis (Formulas) '!$D18,'Combined (Adjust here)'!$E$3:$E$189,0),MATCH('Tenant Analysis (Formulas) '!BE$5,'Combined (Adjust here)'!$E$3:$BB$3,0)),0)</f>
        <v>0</v>
      </c>
      <c r="BF18" s="77">
        <f>IFERROR(INDEX('Combined (Adjust here)'!$E$3:$BB$189,MATCH('Tenant Analysis (Formulas) '!$D18,'Combined (Adjust here)'!$E$3:$E$189,0),MATCH('Tenant Analysis (Formulas) '!BF$5,'Combined (Adjust here)'!$E$3:$BB$3,0)),0)</f>
        <v>0</v>
      </c>
      <c r="BG18" s="77">
        <f>IFERROR(INDEX('Combined (Adjust here)'!$E$3:$BB$189,MATCH('Tenant Analysis (Formulas) '!$D18,'Combined (Adjust here)'!$E$3:$E$189,0),MATCH('Tenant Analysis (Formulas) '!BG$5,'Combined (Adjust here)'!$E$3:$BB$3,0)),0)</f>
        <v>0</v>
      </c>
      <c r="BH18" s="77">
        <f>IFERROR(INDEX('Combined (Adjust here)'!$E$3:$BB$189,MATCH('Tenant Analysis (Formulas) '!$D18,'Combined (Adjust here)'!$E$3:$E$189,0),MATCH('Tenant Analysis (Formulas) '!BH$5,'Combined (Adjust here)'!$E$3:$BB$3,0)),0)</f>
        <v>0</v>
      </c>
      <c r="BI18" s="77">
        <f>IFERROR(INDEX('Combined (Adjust here)'!$E$3:$BB$189,MATCH('Tenant Analysis (Formulas) '!$D18,'Combined (Adjust here)'!$E$3:$E$189,0),MATCH('Tenant Analysis (Formulas) '!BI$5,'Combined (Adjust here)'!$E$3:$BB$3,0)),0)</f>
        <v>0</v>
      </c>
      <c r="BJ18" s="77">
        <f>IFERROR(INDEX('Combined (Adjust here)'!$E$3:$BB$189,MATCH('Tenant Analysis (Formulas) '!$D18,'Combined (Adjust here)'!$E$3:$E$189,0),MATCH('Tenant Analysis (Formulas) '!BJ$5,'Combined (Adjust here)'!$E$3:$BB$3,0)),0)</f>
        <v>0</v>
      </c>
      <c r="BK18" s="77">
        <f>IFERROR(INDEX('Combined (Adjust here)'!$E$3:$BB$189,MATCH('Tenant Analysis (Formulas) '!$D18,'Combined (Adjust here)'!$E$3:$E$189,0),MATCH('Tenant Analysis (Formulas) '!BK$5,'Combined (Adjust here)'!$E$3:$BB$3,0)),0)</f>
        <v>0</v>
      </c>
      <c r="BL18" s="77">
        <f>IFERROR(INDEX('Combined (Adjust here)'!$E$3:$BB$189,MATCH('Tenant Analysis (Formulas) '!$D18,'Combined (Adjust here)'!$E$3:$E$189,0),MATCH('Tenant Analysis (Formulas) '!BL$5,'Combined (Adjust here)'!$E$3:$BB$3,0)),0)</f>
        <v>0</v>
      </c>
      <c r="BM18" s="77">
        <f>IFERROR(INDEX('Combined (Adjust here)'!$E$3:$BB$189,MATCH('Tenant Analysis (Formulas) '!$D18,'Combined (Adjust here)'!$E$3:$E$189,0),MATCH('Tenant Analysis (Formulas) '!BM$5,'Combined (Adjust here)'!$E$3:$BB$3,0)),0)</f>
        <v>0</v>
      </c>
    </row>
    <row r="19" spans="1:65" hidden="1">
      <c r="A19" s="48" t="s">
        <v>166</v>
      </c>
      <c r="B19" s="48" t="s">
        <v>151</v>
      </c>
      <c r="C19" s="46" t="s">
        <v>191</v>
      </c>
      <c r="D19" s="49" t="s">
        <v>758</v>
      </c>
      <c r="E19" s="75">
        <f t="shared" si="7"/>
        <v>0</v>
      </c>
      <c r="F19" s="75">
        <f t="shared" si="4"/>
        <v>0</v>
      </c>
      <c r="G19" s="75">
        <f t="shared" si="4"/>
        <v>35182.880000000005</v>
      </c>
      <c r="H19" s="75">
        <f t="shared" si="4"/>
        <v>58000</v>
      </c>
      <c r="I19" s="67">
        <f t="shared" si="5"/>
        <v>0</v>
      </c>
      <c r="J19" s="82"/>
      <c r="L19" s="75">
        <f t="shared" si="2"/>
        <v>11517.84</v>
      </c>
      <c r="M19" s="75">
        <f t="shared" si="2"/>
        <v>58000</v>
      </c>
      <c r="N19" s="67">
        <f t="shared" si="6"/>
        <v>4.035666409674036</v>
      </c>
      <c r="R19" s="77">
        <f>IFERROR(INDEX('Combined (Adjust here)'!$E$3:$BB$189,MATCH('Tenant Analysis (Formulas) '!$D19,'Combined (Adjust here)'!$E$3:$E$189,0),MATCH('Tenant Analysis (Formulas) '!R$5,'Combined (Adjust here)'!$E$3:$BB$3,0)),0)</f>
        <v>0</v>
      </c>
      <c r="S19" s="77">
        <f>IFERROR(INDEX('Combined (Adjust here)'!$E$3:$BB$189,MATCH('Tenant Analysis (Formulas) '!$D19,'Combined (Adjust here)'!$E$3:$E$189,0),MATCH('Tenant Analysis (Formulas) '!S$5,'Combined (Adjust here)'!$E$3:$BB$3,0)),0)</f>
        <v>0</v>
      </c>
      <c r="T19" s="77">
        <f>IFERROR(INDEX('Combined (Adjust here)'!$E$3:$BB$189,MATCH('Tenant Analysis (Formulas) '!$D19,'Combined (Adjust here)'!$E$3:$E$189,0),MATCH('Tenant Analysis (Formulas) '!T$5,'Combined (Adjust here)'!$E$3:$BB$3,0)),0)</f>
        <v>0</v>
      </c>
      <c r="U19" s="77">
        <f>IFERROR(INDEX('Combined (Adjust here)'!$E$3:$BB$189,MATCH('Tenant Analysis (Formulas) '!$D19,'Combined (Adjust here)'!$E$3:$E$189,0),MATCH('Tenant Analysis (Formulas) '!U$5,'Combined (Adjust here)'!$E$3:$BB$3,0)),0)</f>
        <v>0</v>
      </c>
      <c r="V19" s="77">
        <f>IFERROR(INDEX('Combined (Adjust here)'!$E$3:$BB$189,MATCH('Tenant Analysis (Formulas) '!$D19,'Combined (Adjust here)'!$E$3:$E$189,0),MATCH('Tenant Analysis (Formulas) '!V$5,'Combined (Adjust here)'!$E$3:$BB$3,0)),0)</f>
        <v>0</v>
      </c>
      <c r="W19" s="77">
        <f>IFERROR(INDEX('Combined (Adjust here)'!$E$3:$BB$189,MATCH('Tenant Analysis (Formulas) '!$D19,'Combined (Adjust here)'!$E$3:$E$189,0),MATCH('Tenant Analysis (Formulas) '!W$5,'Combined (Adjust here)'!$E$3:$BB$3,0)),0)</f>
        <v>0</v>
      </c>
      <c r="X19" s="77">
        <f>IFERROR(INDEX('Combined (Adjust here)'!$E$3:$BB$189,MATCH('Tenant Analysis (Formulas) '!$D19,'Combined (Adjust here)'!$E$3:$E$189,0),MATCH('Tenant Analysis (Formulas) '!X$5,'Combined (Adjust here)'!$E$3:$BB$3,0)),0)</f>
        <v>0</v>
      </c>
      <c r="Y19" s="77">
        <f>IFERROR(INDEX('Combined (Adjust here)'!$E$3:$BB$189,MATCH('Tenant Analysis (Formulas) '!$D19,'Combined (Adjust here)'!$E$3:$E$189,0),MATCH('Tenant Analysis (Formulas) '!Y$5,'Combined (Adjust here)'!$E$3:$BB$3,0)),0)</f>
        <v>0</v>
      </c>
      <c r="Z19" s="77">
        <f>IFERROR(INDEX('Combined (Adjust here)'!$E$3:$BB$189,MATCH('Tenant Analysis (Formulas) '!$D19,'Combined (Adjust here)'!$E$3:$E$189,0),MATCH('Tenant Analysis (Formulas) '!Z$5,'Combined (Adjust here)'!$E$3:$BB$3,0)),0)</f>
        <v>0</v>
      </c>
      <c r="AA19" s="77">
        <f>IFERROR(INDEX('Combined (Adjust here)'!$E$3:$BB$189,MATCH('Tenant Analysis (Formulas) '!$D19,'Combined (Adjust here)'!$E$3:$E$189,0),MATCH('Tenant Analysis (Formulas) '!AA$5,'Combined (Adjust here)'!$E$3:$BB$3,0)),0)</f>
        <v>0</v>
      </c>
      <c r="AB19" s="77">
        <f>IFERROR(INDEX('Combined (Adjust here)'!$E$3:$BB$189,MATCH('Tenant Analysis (Formulas) '!$D19,'Combined (Adjust here)'!$E$3:$E$189,0),MATCH('Tenant Analysis (Formulas) '!AB$5,'Combined (Adjust here)'!$E$3:$BB$3,0)),0)</f>
        <v>0</v>
      </c>
      <c r="AC19" s="77">
        <f>IFERROR(INDEX('Combined (Adjust here)'!$E$3:$BB$189,MATCH('Tenant Analysis (Formulas) '!$D19,'Combined (Adjust here)'!$E$3:$E$189,0),MATCH('Tenant Analysis (Formulas) '!AC$5,'Combined (Adjust here)'!$E$3:$BB$3,0)),0)</f>
        <v>0</v>
      </c>
      <c r="AD19" s="77">
        <f>IFERROR(INDEX('Combined (Adjust here)'!$E$3:$BB$189,MATCH('Tenant Analysis (Formulas) '!$D19,'Combined (Adjust here)'!$E$3:$E$189,0),MATCH('Tenant Analysis (Formulas) '!AD$5,'Combined (Adjust here)'!$E$3:$BB$3,0)),0)</f>
        <v>0</v>
      </c>
      <c r="AE19" s="77">
        <f>IFERROR(INDEX('Combined (Adjust here)'!$E$3:$BB$189,MATCH('Tenant Analysis (Formulas) '!$D19,'Combined (Adjust here)'!$E$3:$E$189,0),MATCH('Tenant Analysis (Formulas) '!AE$5,'Combined (Adjust here)'!$E$3:$BB$3,0)),0)</f>
        <v>0</v>
      </c>
      <c r="AF19" s="77">
        <f>IFERROR(INDEX('Combined (Adjust here)'!$E$3:$BB$189,MATCH('Tenant Analysis (Formulas) '!$D19,'Combined (Adjust here)'!$E$3:$E$189,0),MATCH('Tenant Analysis (Formulas) '!AF$5,'Combined (Adjust here)'!$E$3:$BB$3,0)),0)</f>
        <v>0</v>
      </c>
      <c r="AG19" s="77">
        <f>IFERROR(INDEX('Combined (Adjust here)'!$E$3:$BB$189,MATCH('Tenant Analysis (Formulas) '!$D19,'Combined (Adjust here)'!$E$3:$E$189,0),MATCH('Tenant Analysis (Formulas) '!AG$5,'Combined (Adjust here)'!$E$3:$BB$3,0)),0)</f>
        <v>0</v>
      </c>
      <c r="AH19" s="77">
        <f>IFERROR(INDEX('Combined (Adjust here)'!$E$3:$BB$189,MATCH('Tenant Analysis (Formulas) '!$D19,'Combined (Adjust here)'!$E$3:$E$189,0),MATCH('Tenant Analysis (Formulas) '!AH$5,'Combined (Adjust here)'!$E$3:$BB$3,0)),0)</f>
        <v>0</v>
      </c>
      <c r="AI19" s="77">
        <f>IFERROR(INDEX('Combined (Adjust here)'!$E$3:$BB$189,MATCH('Tenant Analysis (Formulas) '!$D19,'Combined (Adjust here)'!$E$3:$E$189,0),MATCH('Tenant Analysis (Formulas) '!AI$5,'Combined (Adjust here)'!$E$3:$BB$3,0)),0)</f>
        <v>0</v>
      </c>
      <c r="AJ19" s="77">
        <f>IFERROR(INDEX('Combined (Adjust here)'!$E$3:$BB$189,MATCH('Tenant Analysis (Formulas) '!$D19,'Combined (Adjust here)'!$E$3:$E$189,0),MATCH('Tenant Analysis (Formulas) '!AJ$5,'Combined (Adjust here)'!$E$3:$BB$3,0)),0)</f>
        <v>0</v>
      </c>
      <c r="AK19" s="77">
        <f>IFERROR(INDEX('Combined (Adjust here)'!$E$3:$BB$189,MATCH('Tenant Analysis (Formulas) '!$D19,'Combined (Adjust here)'!$E$3:$E$189,0),MATCH('Tenant Analysis (Formulas) '!AK$5,'Combined (Adjust here)'!$E$3:$BB$3,0)),0)</f>
        <v>0</v>
      </c>
      <c r="AL19" s="77">
        <f>IFERROR(INDEX('Combined (Adjust here)'!$E$3:$BB$189,MATCH('Tenant Analysis (Formulas) '!$D19,'Combined (Adjust here)'!$E$3:$E$189,0),MATCH('Tenant Analysis (Formulas) '!AL$5,'Combined (Adjust here)'!$E$3:$BB$3,0)),0)</f>
        <v>0</v>
      </c>
      <c r="AM19" s="77">
        <f>IFERROR(INDEX('Combined (Adjust here)'!$E$3:$BB$189,MATCH('Tenant Analysis (Formulas) '!$D19,'Combined (Adjust here)'!$E$3:$E$189,0),MATCH('Tenant Analysis (Formulas) '!AM$5,'Combined (Adjust here)'!$E$3:$BB$3,0)),0)</f>
        <v>0</v>
      </c>
      <c r="AN19" s="77">
        <f>IFERROR(INDEX('Combined (Adjust here)'!$E$3:$BB$189,MATCH('Tenant Analysis (Formulas) '!$D19,'Combined (Adjust here)'!$E$3:$E$189,0),MATCH('Tenant Analysis (Formulas) '!AN$5,'Combined (Adjust here)'!$E$3:$BB$3,0)),0)</f>
        <v>0</v>
      </c>
      <c r="AO19" s="77">
        <f>IFERROR(INDEX('Combined (Adjust here)'!$E$3:$BB$189,MATCH('Tenant Analysis (Formulas) '!$D19,'Combined (Adjust here)'!$E$3:$E$189,0),MATCH('Tenant Analysis (Formulas) '!AO$5,'Combined (Adjust here)'!$E$3:$BB$3,0)),0)</f>
        <v>0</v>
      </c>
      <c r="AP19" s="77">
        <f>IFERROR(INDEX('Combined (Adjust here)'!$E$3:$BB$189,MATCH('Tenant Analysis (Formulas) '!$D19,'Combined (Adjust here)'!$E$3:$E$189,0),MATCH('Tenant Analysis (Formulas) '!AP$5,'Combined (Adjust here)'!$E$3:$BB$3,0)),0)</f>
        <v>2800</v>
      </c>
      <c r="AQ19" s="77">
        <f>IFERROR(INDEX('Combined (Adjust here)'!$E$3:$BB$189,MATCH('Tenant Analysis (Formulas) '!$D19,'Combined (Adjust here)'!$E$3:$E$189,0),MATCH('Tenant Analysis (Formulas) '!AQ$5,'Combined (Adjust here)'!$E$3:$BB$3,0)),0)</f>
        <v>6530.84</v>
      </c>
      <c r="AR19" s="77">
        <f>IFERROR(INDEX('Combined (Adjust here)'!$E$3:$BB$189,MATCH('Tenant Analysis (Formulas) '!$D19,'Combined (Adjust here)'!$E$3:$E$189,0),MATCH('Tenant Analysis (Formulas) '!AR$5,'Combined (Adjust here)'!$E$3:$BB$3,0)),0)</f>
        <v>2187</v>
      </c>
      <c r="AS19" s="77">
        <f>IFERROR(INDEX('Combined (Adjust here)'!$E$3:$BB$189,MATCH('Tenant Analysis (Formulas) '!$D19,'Combined (Adjust here)'!$E$3:$E$189,0),MATCH('Tenant Analysis (Formulas) '!AS$5,'Combined (Adjust here)'!$E$3:$BB$3,0)),0)</f>
        <v>0</v>
      </c>
      <c r="AT19" s="77">
        <f>IFERROR(INDEX('Combined (Adjust here)'!$E$3:$BB$189,MATCH('Tenant Analysis (Formulas) '!$D19,'Combined (Adjust here)'!$E$3:$E$189,0),MATCH('Tenant Analysis (Formulas) '!AT$5,'Combined (Adjust here)'!$E$3:$BB$3,0)),0)</f>
        <v>4271</v>
      </c>
      <c r="AU19" s="77">
        <f>IFERROR(INDEX('Combined (Adjust here)'!$E$3:$BB$189,MATCH('Tenant Analysis (Formulas) '!$D19,'Combined (Adjust here)'!$E$3:$E$189,0),MATCH('Tenant Analysis (Formulas) '!AU$5,'Combined (Adjust here)'!$E$3:$BB$3,0)),0)</f>
        <v>0</v>
      </c>
      <c r="AV19" s="77">
        <f>IFERROR(INDEX('Combined (Adjust here)'!$E$3:$BB$189,MATCH('Tenant Analysis (Formulas) '!$D19,'Combined (Adjust here)'!$E$3:$E$189,0),MATCH('Tenant Analysis (Formulas) '!AV$5,'Combined (Adjust here)'!$E$3:$BB$3,0)),0)</f>
        <v>0</v>
      </c>
      <c r="AW19" s="77">
        <f>IFERROR(INDEX('Combined (Adjust here)'!$E$3:$BB$189,MATCH('Tenant Analysis (Formulas) '!$D19,'Combined (Adjust here)'!$E$3:$E$189,0),MATCH('Tenant Analysis (Formulas) '!AW$5,'Combined (Adjust here)'!$E$3:$BB$3,0)),0)</f>
        <v>0</v>
      </c>
      <c r="AX19" s="77">
        <f>IFERROR(INDEX('Combined (Adjust here)'!$E$3:$BB$189,MATCH('Tenant Analysis (Formulas) '!$D19,'Combined (Adjust here)'!$E$3:$E$189,0),MATCH('Tenant Analysis (Formulas) '!AX$5,'Combined (Adjust here)'!$E$3:$BB$3,0)),0)</f>
        <v>0</v>
      </c>
      <c r="AY19" s="77">
        <f>IFERROR(INDEX('Combined (Adjust here)'!$E$3:$BB$189,MATCH('Tenant Analysis (Formulas) '!$D19,'Combined (Adjust here)'!$E$3:$E$189,0),MATCH('Tenant Analysis (Formulas) '!AY$5,'Combined (Adjust here)'!$E$3:$BB$3,0)),0)</f>
        <v>0</v>
      </c>
      <c r="AZ19" s="77">
        <f>IFERROR(INDEX('Combined (Adjust here)'!$E$3:$BB$189,MATCH('Tenant Analysis (Formulas) '!$D19,'Combined (Adjust here)'!$E$3:$E$189,0),MATCH('Tenant Analysis (Formulas) '!AZ$5,'Combined (Adjust here)'!$E$3:$BB$3,0)),0)</f>
        <v>9439</v>
      </c>
      <c r="BA19" s="77">
        <f>IFERROR(INDEX('Combined (Adjust here)'!$E$3:$BB$189,MATCH('Tenant Analysis (Formulas) '!$D19,'Combined (Adjust here)'!$E$3:$E$189,0),MATCH('Tenant Analysis (Formulas) '!BA$5,'Combined (Adjust here)'!$E$3:$BB$3,0)),0)</f>
        <v>9955.0400000000009</v>
      </c>
      <c r="BB19" s="77">
        <f>IFERROR(INDEX('Combined (Adjust here)'!$E$3:$BB$189,MATCH('Tenant Analysis (Formulas) '!$D19,'Combined (Adjust here)'!$E$3:$E$189,0),MATCH('Tenant Analysis (Formulas) '!BB$5,'Combined (Adjust here)'!$E$3:$BB$3,0)),0)</f>
        <v>14000</v>
      </c>
      <c r="BC19" s="77">
        <f>IFERROR(INDEX('Combined (Adjust here)'!$E$3:$BB$189,MATCH('Tenant Analysis (Formulas) '!$D19,'Combined (Adjust here)'!$E$3:$E$189,0),MATCH('Tenant Analysis (Formulas) '!BC$5,'Combined (Adjust here)'!$E$3:$BB$3,0)),0)</f>
        <v>21000</v>
      </c>
      <c r="BD19" s="77">
        <f>IFERROR(INDEX('Combined (Adjust here)'!$E$3:$BB$189,MATCH('Tenant Analysis (Formulas) '!$D19,'Combined (Adjust here)'!$E$3:$E$189,0),MATCH('Tenant Analysis (Formulas) '!BD$5,'Combined (Adjust here)'!$E$3:$BB$3,0)),0)</f>
        <v>23000</v>
      </c>
      <c r="BE19" s="77">
        <f>IFERROR(INDEX('Combined (Adjust here)'!$E$3:$BB$189,MATCH('Tenant Analysis (Formulas) '!$D19,'Combined (Adjust here)'!$E$3:$E$189,0),MATCH('Tenant Analysis (Formulas) '!BE$5,'Combined (Adjust here)'!$E$3:$BB$3,0)),0)</f>
        <v>0</v>
      </c>
      <c r="BF19" s="77">
        <f>IFERROR(INDEX('Combined (Adjust here)'!$E$3:$BB$189,MATCH('Tenant Analysis (Formulas) '!$D19,'Combined (Adjust here)'!$E$3:$E$189,0),MATCH('Tenant Analysis (Formulas) '!BF$5,'Combined (Adjust here)'!$E$3:$BB$3,0)),0)</f>
        <v>0</v>
      </c>
      <c r="BG19" s="77">
        <f>IFERROR(INDEX('Combined (Adjust here)'!$E$3:$BB$189,MATCH('Tenant Analysis (Formulas) '!$D19,'Combined (Adjust here)'!$E$3:$E$189,0),MATCH('Tenant Analysis (Formulas) '!BG$5,'Combined (Adjust here)'!$E$3:$BB$3,0)),0)</f>
        <v>0</v>
      </c>
      <c r="BH19" s="77">
        <f>IFERROR(INDEX('Combined (Adjust here)'!$E$3:$BB$189,MATCH('Tenant Analysis (Formulas) '!$D19,'Combined (Adjust here)'!$E$3:$E$189,0),MATCH('Tenant Analysis (Formulas) '!BH$5,'Combined (Adjust here)'!$E$3:$BB$3,0)),0)</f>
        <v>0</v>
      </c>
      <c r="BI19" s="77">
        <f>IFERROR(INDEX('Combined (Adjust here)'!$E$3:$BB$189,MATCH('Tenant Analysis (Formulas) '!$D19,'Combined (Adjust here)'!$E$3:$E$189,0),MATCH('Tenant Analysis (Formulas) '!BI$5,'Combined (Adjust here)'!$E$3:$BB$3,0)),0)</f>
        <v>0</v>
      </c>
      <c r="BJ19" s="77">
        <f>IFERROR(INDEX('Combined (Adjust here)'!$E$3:$BB$189,MATCH('Tenant Analysis (Formulas) '!$D19,'Combined (Adjust here)'!$E$3:$E$189,0),MATCH('Tenant Analysis (Formulas) '!BJ$5,'Combined (Adjust here)'!$E$3:$BB$3,0)),0)</f>
        <v>0</v>
      </c>
      <c r="BK19" s="77">
        <f>IFERROR(INDEX('Combined (Adjust here)'!$E$3:$BB$189,MATCH('Tenant Analysis (Formulas) '!$D19,'Combined (Adjust here)'!$E$3:$E$189,0),MATCH('Tenant Analysis (Formulas) '!BK$5,'Combined (Adjust here)'!$E$3:$BB$3,0)),0)</f>
        <v>0</v>
      </c>
      <c r="BL19" s="77">
        <f>IFERROR(INDEX('Combined (Adjust here)'!$E$3:$BB$189,MATCH('Tenant Analysis (Formulas) '!$D19,'Combined (Adjust here)'!$E$3:$E$189,0),MATCH('Tenant Analysis (Formulas) '!BL$5,'Combined (Adjust here)'!$E$3:$BB$3,0)),0)</f>
        <v>0</v>
      </c>
      <c r="BM19" s="77">
        <f>IFERROR(INDEX('Combined (Adjust here)'!$E$3:$BB$189,MATCH('Tenant Analysis (Formulas) '!$D19,'Combined (Adjust here)'!$E$3:$E$189,0),MATCH('Tenant Analysis (Formulas) '!BM$5,'Combined (Adjust here)'!$E$3:$BB$3,0)),0)</f>
        <v>0</v>
      </c>
    </row>
    <row r="20" spans="1:65" hidden="1">
      <c r="A20" s="48" t="s">
        <v>860</v>
      </c>
      <c r="B20" s="48" t="s">
        <v>151</v>
      </c>
      <c r="C20" s="46" t="s">
        <v>189</v>
      </c>
      <c r="D20" s="144" t="s">
        <v>857</v>
      </c>
      <c r="E20" s="75">
        <f t="shared" si="7"/>
        <v>0</v>
      </c>
      <c r="F20" s="75">
        <f t="shared" si="4"/>
        <v>0</v>
      </c>
      <c r="G20" s="75">
        <f t="shared" si="4"/>
        <v>0</v>
      </c>
      <c r="H20" s="75">
        <f t="shared" si="4"/>
        <v>0</v>
      </c>
      <c r="I20" s="67">
        <f t="shared" si="5"/>
        <v>0</v>
      </c>
      <c r="J20" s="82"/>
      <c r="L20" s="75">
        <f t="shared" si="2"/>
        <v>0</v>
      </c>
      <c r="M20" s="75">
        <f t="shared" si="2"/>
        <v>0</v>
      </c>
      <c r="N20" s="67">
        <f>IFERROR(IF(M20=0,0,(M20-L20)/L20),0)</f>
        <v>0</v>
      </c>
      <c r="R20" s="77"/>
      <c r="S20" s="77"/>
      <c r="T20" s="77"/>
      <c r="U20" s="77"/>
      <c r="V20" s="77"/>
      <c r="W20" s="77"/>
      <c r="X20" s="77"/>
      <c r="Y20" s="77"/>
      <c r="Z20" s="77"/>
      <c r="AA20" s="77"/>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f>IFERROR(INDEX('Combined (Adjust here)'!$E$3:$BB$189,MATCH('Tenant Analysis (Formulas) '!$D20,'Combined (Adjust here)'!$E$3:$E$189,0),MATCH('Tenant Analysis (Formulas) '!BB$5,'Combined (Adjust here)'!$E$3:$BB$3,0)),0)</f>
        <v>0</v>
      </c>
      <c r="BC20" s="77">
        <f>IFERROR(INDEX('Combined (Adjust here)'!$E$3:$BB$189,MATCH('Tenant Analysis (Formulas) '!$D20,'Combined (Adjust here)'!$E$3:$E$189,0),MATCH('Tenant Analysis (Formulas) '!BC$5,'Combined (Adjust here)'!$E$3:$BB$3,0)),0)</f>
        <v>0</v>
      </c>
      <c r="BD20" s="77">
        <f>IFERROR(INDEX('Combined (Adjust here)'!$E$3:$BB$189,MATCH('Tenant Analysis (Formulas) '!$D20,'Combined (Adjust here)'!$E$3:$E$189,0),MATCH('Tenant Analysis (Formulas) '!BD$5,'Combined (Adjust here)'!$E$3:$BB$3,0)),0)</f>
        <v>0</v>
      </c>
      <c r="BE20" s="77">
        <f>IFERROR(INDEX('Combined (Adjust here)'!$E$3:$BB$189,MATCH('Tenant Analysis (Formulas) '!$D20,'Combined (Adjust here)'!$E$3:$E$189,0),MATCH('Tenant Analysis (Formulas) '!BE$5,'Combined (Adjust here)'!$E$3:$BB$3,0)),0)</f>
        <v>0</v>
      </c>
      <c r="BF20" s="77">
        <f>IFERROR(INDEX('Combined (Adjust here)'!$E$3:$BB$189,MATCH('Tenant Analysis (Formulas) '!$D20,'Combined (Adjust here)'!$E$3:$E$189,0),MATCH('Tenant Analysis (Formulas) '!BF$5,'Combined (Adjust here)'!$E$3:$BB$3,0)),0)</f>
        <v>0</v>
      </c>
      <c r="BG20" s="77">
        <f>IFERROR(INDEX('Combined (Adjust here)'!$E$3:$BB$189,MATCH('Tenant Analysis (Formulas) '!$D20,'Combined (Adjust here)'!$E$3:$E$189,0),MATCH('Tenant Analysis (Formulas) '!BG$5,'Combined (Adjust here)'!$E$3:$BB$3,0)),0)</f>
        <v>0</v>
      </c>
      <c r="BH20" s="77">
        <f>IFERROR(INDEX('Combined (Adjust here)'!$E$3:$BB$189,MATCH('Tenant Analysis (Formulas) '!$D20,'Combined (Adjust here)'!$E$3:$E$189,0),MATCH('Tenant Analysis (Formulas) '!BH$5,'Combined (Adjust here)'!$E$3:$BB$3,0)),0)</f>
        <v>0</v>
      </c>
      <c r="BI20" s="77">
        <f>IFERROR(INDEX('Combined (Adjust here)'!$E$3:$BB$189,MATCH('Tenant Analysis (Formulas) '!$D20,'Combined (Adjust here)'!$E$3:$E$189,0),MATCH('Tenant Analysis (Formulas) '!BI$5,'Combined (Adjust here)'!$E$3:$BB$3,0)),0)</f>
        <v>0</v>
      </c>
      <c r="BJ20" s="77">
        <f>IFERROR(INDEX('Combined (Adjust here)'!$E$3:$BB$189,MATCH('Tenant Analysis (Formulas) '!$D20,'Combined (Adjust here)'!$E$3:$E$189,0),MATCH('Tenant Analysis (Formulas) '!BJ$5,'Combined (Adjust here)'!$E$3:$BB$3,0)),0)</f>
        <v>0</v>
      </c>
      <c r="BK20" s="77">
        <f>IFERROR(INDEX('Combined (Adjust here)'!$E$3:$BB$189,MATCH('Tenant Analysis (Formulas) '!$D20,'Combined (Adjust here)'!$E$3:$E$189,0),MATCH('Tenant Analysis (Formulas) '!BK$5,'Combined (Adjust here)'!$E$3:$BB$3,0)),0)</f>
        <v>0</v>
      </c>
      <c r="BL20" s="77">
        <f>IFERROR(INDEX('Combined (Adjust here)'!$E$3:$BB$189,MATCH('Tenant Analysis (Formulas) '!$D20,'Combined (Adjust here)'!$E$3:$E$189,0),MATCH('Tenant Analysis (Formulas) '!BL$5,'Combined (Adjust here)'!$E$3:$BB$3,0)),0)</f>
        <v>0</v>
      </c>
      <c r="BM20" s="77">
        <f>IFERROR(INDEX('Combined (Adjust here)'!$E$3:$BB$189,MATCH('Tenant Analysis (Formulas) '!$D20,'Combined (Adjust here)'!$E$3:$E$189,0),MATCH('Tenant Analysis (Formulas) '!BM$5,'Combined (Adjust here)'!$E$3:$BB$3,0)),0)</f>
        <v>0</v>
      </c>
    </row>
    <row r="21" spans="1:65" hidden="1">
      <c r="A21" s="48" t="s">
        <v>166</v>
      </c>
      <c r="B21" s="48" t="s">
        <v>151</v>
      </c>
      <c r="C21" s="46" t="s">
        <v>192</v>
      </c>
      <c r="D21" s="49" t="s">
        <v>18</v>
      </c>
      <c r="E21" s="75">
        <f t="shared" si="7"/>
        <v>3481734</v>
      </c>
      <c r="F21" s="75">
        <f t="shared" si="4"/>
        <v>3700520</v>
      </c>
      <c r="G21" s="75">
        <f t="shared" si="4"/>
        <v>5289588</v>
      </c>
      <c r="H21" s="75">
        <f t="shared" si="4"/>
        <v>1612029</v>
      </c>
      <c r="I21" s="67">
        <f t="shared" si="5"/>
        <v>0.42941748727205908</v>
      </c>
      <c r="J21" s="82"/>
      <c r="L21" s="75">
        <f t="shared" si="2"/>
        <v>919582</v>
      </c>
      <c r="M21" s="75">
        <f t="shared" si="2"/>
        <v>1133582</v>
      </c>
      <c r="N21" s="67">
        <f t="shared" si="6"/>
        <v>0.23271442894706507</v>
      </c>
      <c r="R21" s="77">
        <f>IFERROR(INDEX('Combined (Adjust here)'!$E$3:$BB$189,MATCH('Tenant Analysis (Formulas) '!$D21,'Combined (Adjust here)'!$E$3:$E$189,0),MATCH('Tenant Analysis (Formulas) '!R$5,'Combined (Adjust here)'!$E$3:$BB$3,0)),0)</f>
        <v>243182</v>
      </c>
      <c r="S21" s="77">
        <f>IFERROR(INDEX('Combined (Adjust here)'!$E$3:$BB$189,MATCH('Tenant Analysis (Formulas) '!$D21,'Combined (Adjust here)'!$E$3:$E$189,0),MATCH('Tenant Analysis (Formulas) '!S$5,'Combined (Adjust here)'!$E$3:$BB$3,0)),0)</f>
        <v>240023</v>
      </c>
      <c r="T21" s="77">
        <f>IFERROR(INDEX('Combined (Adjust here)'!$E$3:$BB$189,MATCH('Tenant Analysis (Formulas) '!$D21,'Combined (Adjust here)'!$E$3:$E$189,0),MATCH('Tenant Analysis (Formulas) '!T$5,'Combined (Adjust here)'!$E$3:$BB$3,0)),0)</f>
        <v>274381</v>
      </c>
      <c r="U21" s="77">
        <f>IFERROR(INDEX('Combined (Adjust here)'!$E$3:$BB$189,MATCH('Tenant Analysis (Formulas) '!$D21,'Combined (Adjust here)'!$E$3:$E$189,0),MATCH('Tenant Analysis (Formulas) '!U$5,'Combined (Adjust here)'!$E$3:$BB$3,0)),0)</f>
        <v>316892</v>
      </c>
      <c r="V21" s="77">
        <f>IFERROR(INDEX('Combined (Adjust here)'!$E$3:$BB$189,MATCH('Tenant Analysis (Formulas) '!$D21,'Combined (Adjust here)'!$E$3:$E$189,0),MATCH('Tenant Analysis (Formulas) '!V$5,'Combined (Adjust here)'!$E$3:$BB$3,0)),0)</f>
        <v>325269</v>
      </c>
      <c r="W21" s="77">
        <f>IFERROR(INDEX('Combined (Adjust here)'!$E$3:$BB$189,MATCH('Tenant Analysis (Formulas) '!$D21,'Combined (Adjust here)'!$E$3:$E$189,0),MATCH('Tenant Analysis (Formulas) '!W$5,'Combined (Adjust here)'!$E$3:$BB$3,0)),0)</f>
        <v>329109</v>
      </c>
      <c r="X21" s="77">
        <f>IFERROR(INDEX('Combined (Adjust here)'!$E$3:$BB$189,MATCH('Tenant Analysis (Formulas) '!$D21,'Combined (Adjust here)'!$E$3:$E$189,0),MATCH('Tenant Analysis (Formulas) '!X$5,'Combined (Adjust here)'!$E$3:$BB$3,0)),0)</f>
        <v>335921</v>
      </c>
      <c r="Y21" s="77">
        <f>IFERROR(INDEX('Combined (Adjust here)'!$E$3:$BB$189,MATCH('Tenant Analysis (Formulas) '!$D21,'Combined (Adjust here)'!$E$3:$E$189,0),MATCH('Tenant Analysis (Formulas) '!Y$5,'Combined (Adjust here)'!$E$3:$BB$3,0)),0)</f>
        <v>293725</v>
      </c>
      <c r="Z21" s="77">
        <f>IFERROR(INDEX('Combined (Adjust here)'!$E$3:$BB$189,MATCH('Tenant Analysis (Formulas) '!$D21,'Combined (Adjust here)'!$E$3:$E$189,0),MATCH('Tenant Analysis (Formulas) '!Z$5,'Combined (Adjust here)'!$E$3:$BB$3,0)),0)</f>
        <v>276352</v>
      </c>
      <c r="AA21" s="77">
        <f>IFERROR(INDEX('Combined (Adjust here)'!$E$3:$BB$189,MATCH('Tenant Analysis (Formulas) '!$D21,'Combined (Adjust here)'!$E$3:$E$189,0),MATCH('Tenant Analysis (Formulas) '!AA$5,'Combined (Adjust here)'!$E$3:$BB$3,0)),0)</f>
        <v>267409</v>
      </c>
      <c r="AB21" s="77">
        <f>IFERROR(INDEX('Combined (Adjust here)'!$E$3:$BB$189,MATCH('Tenant Analysis (Formulas) '!$D21,'Combined (Adjust here)'!$E$3:$E$189,0),MATCH('Tenant Analysis (Formulas) '!AB$5,'Combined (Adjust here)'!$E$3:$BB$3,0)),0)</f>
        <v>289686</v>
      </c>
      <c r="AC21" s="77">
        <f>IFERROR(INDEX('Combined (Adjust here)'!$E$3:$BB$189,MATCH('Tenant Analysis (Formulas) '!$D21,'Combined (Adjust here)'!$E$3:$E$189,0),MATCH('Tenant Analysis (Formulas) '!AC$5,'Combined (Adjust here)'!$E$3:$BB$3,0)),0)</f>
        <v>289785</v>
      </c>
      <c r="AD21" s="77">
        <f>IFERROR(INDEX('Combined (Adjust here)'!$E$3:$BB$189,MATCH('Tenant Analysis (Formulas) '!$D21,'Combined (Adjust here)'!$E$3:$E$189,0),MATCH('Tenant Analysis (Formulas) '!AD$5,'Combined (Adjust here)'!$E$3:$BB$3,0)),0)</f>
        <v>255791</v>
      </c>
      <c r="AE21" s="77">
        <f>IFERROR(INDEX('Combined (Adjust here)'!$E$3:$BB$189,MATCH('Tenant Analysis (Formulas) '!$D21,'Combined (Adjust here)'!$E$3:$E$189,0),MATCH('Tenant Analysis (Formulas) '!AE$5,'Combined (Adjust here)'!$E$3:$BB$3,0)),0)</f>
        <v>236339</v>
      </c>
      <c r="AF21" s="77">
        <f>IFERROR(INDEX('Combined (Adjust here)'!$E$3:$BB$189,MATCH('Tenant Analysis (Formulas) '!$D21,'Combined (Adjust here)'!$E$3:$E$189,0),MATCH('Tenant Analysis (Formulas) '!AF$5,'Combined (Adjust here)'!$E$3:$BB$3,0)),0)</f>
        <v>303901</v>
      </c>
      <c r="AG21" s="77">
        <f>IFERROR(INDEX('Combined (Adjust here)'!$E$3:$BB$189,MATCH('Tenant Analysis (Formulas) '!$D21,'Combined (Adjust here)'!$E$3:$E$189,0),MATCH('Tenant Analysis (Formulas) '!AG$5,'Combined (Adjust here)'!$E$3:$BB$3,0)),0)</f>
        <v>338521</v>
      </c>
      <c r="AH21" s="77">
        <f>IFERROR(INDEX('Combined (Adjust here)'!$E$3:$BB$189,MATCH('Tenant Analysis (Formulas) '!$D21,'Combined (Adjust here)'!$E$3:$E$189,0),MATCH('Tenant Analysis (Formulas) '!AH$5,'Combined (Adjust here)'!$E$3:$BB$3,0)),0)</f>
        <v>312291</v>
      </c>
      <c r="AI21" s="77">
        <f>IFERROR(INDEX('Combined (Adjust here)'!$E$3:$BB$189,MATCH('Tenant Analysis (Formulas) '!$D21,'Combined (Adjust here)'!$E$3:$E$189,0),MATCH('Tenant Analysis (Formulas) '!AI$5,'Combined (Adjust here)'!$E$3:$BB$3,0)),0)</f>
        <v>387990</v>
      </c>
      <c r="AJ21" s="77">
        <f>IFERROR(INDEX('Combined (Adjust here)'!$E$3:$BB$189,MATCH('Tenant Analysis (Formulas) '!$D21,'Combined (Adjust here)'!$E$3:$E$189,0),MATCH('Tenant Analysis (Formulas) '!AJ$5,'Combined (Adjust here)'!$E$3:$BB$3,0)),0)</f>
        <v>333490</v>
      </c>
      <c r="AK21" s="77">
        <f>IFERROR(INDEX('Combined (Adjust here)'!$E$3:$BB$189,MATCH('Tenant Analysis (Formulas) '!$D21,'Combined (Adjust here)'!$E$3:$E$189,0),MATCH('Tenant Analysis (Formulas) '!AK$5,'Combined (Adjust here)'!$E$3:$BB$3,0)),0)</f>
        <v>324700</v>
      </c>
      <c r="AL21" s="77">
        <f>IFERROR(INDEX('Combined (Adjust here)'!$E$3:$BB$189,MATCH('Tenant Analysis (Formulas) '!$D21,'Combined (Adjust here)'!$E$3:$E$189,0),MATCH('Tenant Analysis (Formulas) '!AL$5,'Combined (Adjust here)'!$E$3:$BB$3,0)),0)</f>
        <v>285757</v>
      </c>
      <c r="AM21" s="77">
        <f>IFERROR(INDEX('Combined (Adjust here)'!$E$3:$BB$189,MATCH('Tenant Analysis (Formulas) '!$D21,'Combined (Adjust here)'!$E$3:$E$189,0),MATCH('Tenant Analysis (Formulas) '!AM$5,'Combined (Adjust here)'!$E$3:$BB$3,0)),0)</f>
        <v>307382</v>
      </c>
      <c r="AN21" s="77">
        <f>IFERROR(INDEX('Combined (Adjust here)'!$E$3:$BB$189,MATCH('Tenant Analysis (Formulas) '!$D21,'Combined (Adjust here)'!$E$3:$E$189,0),MATCH('Tenant Analysis (Formulas) '!AN$5,'Combined (Adjust here)'!$E$3:$BB$3,0)),0)</f>
        <v>301599</v>
      </c>
      <c r="AO21" s="77">
        <f>IFERROR(INDEX('Combined (Adjust here)'!$E$3:$BB$189,MATCH('Tenant Analysis (Formulas) '!$D21,'Combined (Adjust here)'!$E$3:$E$189,0),MATCH('Tenant Analysis (Formulas) '!AO$5,'Combined (Adjust here)'!$E$3:$BB$3,0)),0)</f>
        <v>312759</v>
      </c>
      <c r="AP21" s="77">
        <f>IFERROR(INDEX('Combined (Adjust here)'!$E$3:$BB$189,MATCH('Tenant Analysis (Formulas) '!$D21,'Combined (Adjust here)'!$E$3:$E$189,0),MATCH('Tenant Analysis (Formulas) '!AP$5,'Combined (Adjust here)'!$E$3:$BB$3,0)),0)</f>
        <v>264300</v>
      </c>
      <c r="AQ21" s="77">
        <f>IFERROR(INDEX('Combined (Adjust here)'!$E$3:$BB$189,MATCH('Tenant Analysis (Formulas) '!$D21,'Combined (Adjust here)'!$E$3:$E$189,0),MATCH('Tenant Analysis (Formulas) '!AQ$5,'Combined (Adjust here)'!$E$3:$BB$3,0)),0)</f>
        <v>271497</v>
      </c>
      <c r="AR21" s="77">
        <f>IFERROR(INDEX('Combined (Adjust here)'!$E$3:$BB$189,MATCH('Tenant Analysis (Formulas) '!$D21,'Combined (Adjust here)'!$E$3:$E$189,0),MATCH('Tenant Analysis (Formulas) '!AR$5,'Combined (Adjust here)'!$E$3:$BB$3,0)),0)</f>
        <v>383785</v>
      </c>
      <c r="AS21" s="77">
        <f>IFERROR(INDEX('Combined (Adjust here)'!$E$3:$BB$189,MATCH('Tenant Analysis (Formulas) '!$D21,'Combined (Adjust here)'!$E$3:$E$189,0),MATCH('Tenant Analysis (Formulas) '!AS$5,'Combined (Adjust here)'!$E$3:$BB$3,0)),0)</f>
        <v>556725</v>
      </c>
      <c r="AT21" s="77">
        <f>IFERROR(INDEX('Combined (Adjust here)'!$E$3:$BB$189,MATCH('Tenant Analysis (Formulas) '!$D21,'Combined (Adjust here)'!$E$3:$E$189,0),MATCH('Tenant Analysis (Formulas) '!AT$5,'Combined (Adjust here)'!$E$3:$BB$3,0)),0)</f>
        <v>697056</v>
      </c>
      <c r="AU21" s="77">
        <f>IFERROR(INDEX('Combined (Adjust here)'!$E$3:$BB$189,MATCH('Tenant Analysis (Formulas) '!$D21,'Combined (Adjust here)'!$E$3:$E$189,0),MATCH('Tenant Analysis (Formulas) '!AU$5,'Combined (Adjust here)'!$E$3:$BB$3,0)),0)</f>
        <v>512539</v>
      </c>
      <c r="AV21" s="77">
        <f>IFERROR(INDEX('Combined (Adjust here)'!$E$3:$BB$189,MATCH('Tenant Analysis (Formulas) '!$D21,'Combined (Adjust here)'!$E$3:$E$189,0),MATCH('Tenant Analysis (Formulas) '!AV$5,'Combined (Adjust here)'!$E$3:$BB$3,0)),0)</f>
        <v>489906</v>
      </c>
      <c r="AW21" s="77">
        <f>IFERROR(INDEX('Combined (Adjust here)'!$E$3:$BB$189,MATCH('Tenant Analysis (Formulas) '!$D21,'Combined (Adjust here)'!$E$3:$E$189,0),MATCH('Tenant Analysis (Formulas) '!AW$5,'Combined (Adjust here)'!$E$3:$BB$3,0)),0)</f>
        <v>452897</v>
      </c>
      <c r="AX21" s="77">
        <f>IFERROR(INDEX('Combined (Adjust here)'!$E$3:$BB$189,MATCH('Tenant Analysis (Formulas) '!$D21,'Combined (Adjust here)'!$E$3:$E$189,0),MATCH('Tenant Analysis (Formulas) '!AX$5,'Combined (Adjust here)'!$E$3:$BB$3,0)),0)</f>
        <v>417002</v>
      </c>
      <c r="AY21" s="77">
        <f>IFERROR(INDEX('Combined (Adjust here)'!$E$3:$BB$189,MATCH('Tenant Analysis (Formulas) '!$D21,'Combined (Adjust here)'!$E$3:$E$189,0),MATCH('Tenant Analysis (Formulas) '!AY$5,'Combined (Adjust here)'!$E$3:$BB$3,0)),0)</f>
        <v>404831</v>
      </c>
      <c r="AZ21" s="77">
        <f>IFERROR(INDEX('Combined (Adjust here)'!$E$3:$BB$189,MATCH('Tenant Analysis (Formulas) '!$D21,'Combined (Adjust here)'!$E$3:$E$189,0),MATCH('Tenant Analysis (Formulas) '!AZ$5,'Combined (Adjust here)'!$E$3:$BB$3,0)),0)</f>
        <v>390677</v>
      </c>
      <c r="BA21" s="77">
        <f>IFERROR(INDEX('Combined (Adjust here)'!$E$3:$BB$189,MATCH('Tenant Analysis (Formulas) '!$D21,'Combined (Adjust here)'!$E$3:$E$189,0),MATCH('Tenant Analysis (Formulas) '!BA$5,'Combined (Adjust here)'!$E$3:$BB$3,0)),0)</f>
        <v>448373</v>
      </c>
      <c r="BB21" s="77">
        <f>IFERROR(INDEX('Combined (Adjust here)'!$E$3:$BB$189,MATCH('Tenant Analysis (Formulas) '!$D21,'Combined (Adjust here)'!$E$3:$E$189,0),MATCH('Tenant Analysis (Formulas) '!BB$5,'Combined (Adjust here)'!$E$3:$BB$3,0)),0)</f>
        <v>380301</v>
      </c>
      <c r="BC21" s="77">
        <f>IFERROR(INDEX('Combined (Adjust here)'!$E$3:$BB$189,MATCH('Tenant Analysis (Formulas) '!$D21,'Combined (Adjust here)'!$E$3:$E$189,0),MATCH('Tenant Analysis (Formulas) '!BC$5,'Combined (Adjust here)'!$E$3:$BB$3,0)),0)</f>
        <v>348672</v>
      </c>
      <c r="BD21" s="77">
        <f>IFERROR(INDEX('Combined (Adjust here)'!$E$3:$BB$189,MATCH('Tenant Analysis (Formulas) '!$D21,'Combined (Adjust here)'!$E$3:$E$189,0),MATCH('Tenant Analysis (Formulas) '!BD$5,'Combined (Adjust here)'!$E$3:$BB$3,0)),0)</f>
        <v>404609</v>
      </c>
      <c r="BE21" s="77">
        <f>IFERROR(INDEX('Combined (Adjust here)'!$E$3:$BB$189,MATCH('Tenant Analysis (Formulas) '!$D21,'Combined (Adjust here)'!$E$3:$E$189,0),MATCH('Tenant Analysis (Formulas) '!BE$5,'Combined (Adjust here)'!$E$3:$BB$3,0)),0)</f>
        <v>478447</v>
      </c>
      <c r="BF21" s="77">
        <f>IFERROR(INDEX('Combined (Adjust here)'!$E$3:$BB$189,MATCH('Tenant Analysis (Formulas) '!$D21,'Combined (Adjust here)'!$E$3:$E$189,0),MATCH('Tenant Analysis (Formulas) '!BF$5,'Combined (Adjust here)'!$E$3:$BB$3,0)),0)</f>
        <v>0</v>
      </c>
      <c r="BG21" s="77">
        <f>IFERROR(INDEX('Combined (Adjust here)'!$E$3:$BB$189,MATCH('Tenant Analysis (Formulas) '!$D21,'Combined (Adjust here)'!$E$3:$E$189,0),MATCH('Tenant Analysis (Formulas) '!BG$5,'Combined (Adjust here)'!$E$3:$BB$3,0)),0)</f>
        <v>0</v>
      </c>
      <c r="BH21" s="77">
        <f>IFERROR(INDEX('Combined (Adjust here)'!$E$3:$BB$189,MATCH('Tenant Analysis (Formulas) '!$D21,'Combined (Adjust here)'!$E$3:$E$189,0),MATCH('Tenant Analysis (Formulas) '!BH$5,'Combined (Adjust here)'!$E$3:$BB$3,0)),0)</f>
        <v>0</v>
      </c>
      <c r="BI21" s="77">
        <f>IFERROR(INDEX('Combined (Adjust here)'!$E$3:$BB$189,MATCH('Tenant Analysis (Formulas) '!$D21,'Combined (Adjust here)'!$E$3:$E$189,0),MATCH('Tenant Analysis (Formulas) '!BI$5,'Combined (Adjust here)'!$E$3:$BB$3,0)),0)</f>
        <v>0</v>
      </c>
      <c r="BJ21" s="77">
        <f>IFERROR(INDEX('Combined (Adjust here)'!$E$3:$BB$189,MATCH('Tenant Analysis (Formulas) '!$D21,'Combined (Adjust here)'!$E$3:$E$189,0),MATCH('Tenant Analysis (Formulas) '!BJ$5,'Combined (Adjust here)'!$E$3:$BB$3,0)),0)</f>
        <v>0</v>
      </c>
      <c r="BK21" s="77">
        <f>IFERROR(INDEX('Combined (Adjust here)'!$E$3:$BB$189,MATCH('Tenant Analysis (Formulas) '!$D21,'Combined (Adjust here)'!$E$3:$E$189,0),MATCH('Tenant Analysis (Formulas) '!BK$5,'Combined (Adjust here)'!$E$3:$BB$3,0)),0)</f>
        <v>0</v>
      </c>
      <c r="BL21" s="77">
        <f>IFERROR(INDEX('Combined (Adjust here)'!$E$3:$BB$189,MATCH('Tenant Analysis (Formulas) '!$D21,'Combined (Adjust here)'!$E$3:$E$189,0),MATCH('Tenant Analysis (Formulas) '!BL$5,'Combined (Adjust here)'!$E$3:$BB$3,0)),0)</f>
        <v>0</v>
      </c>
      <c r="BM21" s="77">
        <f>IFERROR(INDEX('Combined (Adjust here)'!$E$3:$BB$189,MATCH('Tenant Analysis (Formulas) '!$D21,'Combined (Adjust here)'!$E$3:$E$189,0),MATCH('Tenant Analysis (Formulas) '!BM$5,'Combined (Adjust here)'!$E$3:$BB$3,0)),0)</f>
        <v>0</v>
      </c>
    </row>
    <row r="22" spans="1:65" hidden="1">
      <c r="A22" s="48" t="s">
        <v>160</v>
      </c>
      <c r="B22" s="48" t="s">
        <v>176</v>
      </c>
      <c r="C22" s="46" t="s">
        <v>202</v>
      </c>
      <c r="D22" s="49" t="s">
        <v>95</v>
      </c>
      <c r="E22" s="75">
        <f t="shared" si="7"/>
        <v>114577.06</v>
      </c>
      <c r="F22" s="75">
        <f t="shared" si="4"/>
        <v>66064.44</v>
      </c>
      <c r="G22" s="75">
        <f t="shared" si="4"/>
        <v>32000.6</v>
      </c>
      <c r="H22" s="75">
        <f t="shared" si="4"/>
        <v>0</v>
      </c>
      <c r="I22" s="67">
        <f t="shared" si="5"/>
        <v>-0.51561535979113726</v>
      </c>
      <c r="J22" s="82"/>
      <c r="L22" s="75">
        <f t="shared" si="2"/>
        <v>16202.37</v>
      </c>
      <c r="M22" s="75">
        <f t="shared" si="2"/>
        <v>0</v>
      </c>
      <c r="N22" s="67">
        <f t="shared" si="6"/>
        <v>0</v>
      </c>
      <c r="R22" s="77">
        <f>IFERROR(INDEX('Combined (Adjust here)'!$E$3:$BB$189,MATCH('Tenant Analysis (Formulas) '!$D22,'Combined (Adjust here)'!$E$3:$E$189,0),MATCH('Tenant Analysis (Formulas) '!R$5,'Combined (Adjust here)'!$E$3:$BB$3,0)),0)</f>
        <v>0</v>
      </c>
      <c r="S22" s="77">
        <f>IFERROR(INDEX('Combined (Adjust here)'!$E$3:$BB$189,MATCH('Tenant Analysis (Formulas) '!$D22,'Combined (Adjust here)'!$E$3:$E$189,0),MATCH('Tenant Analysis (Formulas) '!S$5,'Combined (Adjust here)'!$E$3:$BB$3,0)),0)</f>
        <v>0</v>
      </c>
      <c r="T22" s="77">
        <f>IFERROR(INDEX('Combined (Adjust here)'!$E$3:$BB$189,MATCH('Tenant Analysis (Formulas) '!$D22,'Combined (Adjust here)'!$E$3:$E$189,0),MATCH('Tenant Analysis (Formulas) '!T$5,'Combined (Adjust here)'!$E$3:$BB$3,0)),0)</f>
        <v>11050</v>
      </c>
      <c r="U22" s="77">
        <f>IFERROR(INDEX('Combined (Adjust here)'!$E$3:$BB$189,MATCH('Tenant Analysis (Formulas) '!$D22,'Combined (Adjust here)'!$E$3:$E$189,0),MATCH('Tenant Analysis (Formulas) '!U$5,'Combined (Adjust here)'!$E$3:$BB$3,0)),0)</f>
        <v>0</v>
      </c>
      <c r="V22" s="77">
        <f>IFERROR(INDEX('Combined (Adjust here)'!$E$3:$BB$189,MATCH('Tenant Analysis (Formulas) '!$D22,'Combined (Adjust here)'!$E$3:$E$189,0),MATCH('Tenant Analysis (Formulas) '!V$5,'Combined (Adjust here)'!$E$3:$BB$3,0)),0)</f>
        <v>0</v>
      </c>
      <c r="W22" s="77">
        <f>IFERROR(INDEX('Combined (Adjust here)'!$E$3:$BB$189,MATCH('Tenant Analysis (Formulas) '!$D22,'Combined (Adjust here)'!$E$3:$E$189,0),MATCH('Tenant Analysis (Formulas) '!W$5,'Combined (Adjust here)'!$E$3:$BB$3,0)),0)</f>
        <v>39468.660000000003</v>
      </c>
      <c r="X22" s="77">
        <f>IFERROR(INDEX('Combined (Adjust here)'!$E$3:$BB$189,MATCH('Tenant Analysis (Formulas) '!$D22,'Combined (Adjust here)'!$E$3:$E$189,0),MATCH('Tenant Analysis (Formulas) '!X$5,'Combined (Adjust here)'!$E$3:$BB$3,0)),0)</f>
        <v>0</v>
      </c>
      <c r="Y22" s="77">
        <f>IFERROR(INDEX('Combined (Adjust here)'!$E$3:$BB$189,MATCH('Tenant Analysis (Formulas) '!$D22,'Combined (Adjust here)'!$E$3:$E$189,0),MATCH('Tenant Analysis (Formulas) '!Y$5,'Combined (Adjust here)'!$E$3:$BB$3,0)),0)</f>
        <v>0</v>
      </c>
      <c r="Z22" s="77">
        <f>IFERROR(INDEX('Combined (Adjust here)'!$E$3:$BB$189,MATCH('Tenant Analysis (Formulas) '!$D22,'Combined (Adjust here)'!$E$3:$E$189,0),MATCH('Tenant Analysis (Formulas) '!Z$5,'Combined (Adjust here)'!$E$3:$BB$3,0)),0)</f>
        <v>35477.120000000003</v>
      </c>
      <c r="AA22" s="77">
        <f>IFERROR(INDEX('Combined (Adjust here)'!$E$3:$BB$189,MATCH('Tenant Analysis (Formulas) '!$D22,'Combined (Adjust here)'!$E$3:$E$189,0),MATCH('Tenant Analysis (Formulas) '!AA$5,'Combined (Adjust here)'!$E$3:$BB$3,0)),0)</f>
        <v>0</v>
      </c>
      <c r="AB22" s="77">
        <f>IFERROR(INDEX('Combined (Adjust here)'!$E$3:$BB$189,MATCH('Tenant Analysis (Formulas) '!$D22,'Combined (Adjust here)'!$E$3:$E$189,0),MATCH('Tenant Analysis (Formulas) '!AB$5,'Combined (Adjust here)'!$E$3:$BB$3,0)),0)</f>
        <v>0</v>
      </c>
      <c r="AC22" s="77">
        <f>IFERROR(INDEX('Combined (Adjust here)'!$E$3:$BB$189,MATCH('Tenant Analysis (Formulas) '!$D22,'Combined (Adjust here)'!$E$3:$E$189,0),MATCH('Tenant Analysis (Formulas) '!AC$5,'Combined (Adjust here)'!$E$3:$BB$3,0)),0)</f>
        <v>28581.279999999999</v>
      </c>
      <c r="AD22" s="77">
        <f>IFERROR(INDEX('Combined (Adjust here)'!$E$3:$BB$189,MATCH('Tenant Analysis (Formulas) '!$D22,'Combined (Adjust here)'!$E$3:$E$189,0),MATCH('Tenant Analysis (Formulas) '!AD$5,'Combined (Adjust here)'!$E$3:$BB$3,0)),0)</f>
        <v>0</v>
      </c>
      <c r="AE22" s="77">
        <f>IFERROR(INDEX('Combined (Adjust here)'!$E$3:$BB$189,MATCH('Tenant Analysis (Formulas) '!$D22,'Combined (Adjust here)'!$E$3:$E$189,0),MATCH('Tenant Analysis (Formulas) '!AE$5,'Combined (Adjust here)'!$E$3:$BB$3,0)),0)</f>
        <v>0</v>
      </c>
      <c r="AF22" s="77">
        <f>IFERROR(INDEX('Combined (Adjust here)'!$E$3:$BB$189,MATCH('Tenant Analysis (Formulas) '!$D22,'Combined (Adjust here)'!$E$3:$E$189,0),MATCH('Tenant Analysis (Formulas) '!AF$5,'Combined (Adjust here)'!$E$3:$BB$3,0)),0)</f>
        <v>4472.78</v>
      </c>
      <c r="AG22" s="77">
        <f>IFERROR(INDEX('Combined (Adjust here)'!$E$3:$BB$189,MATCH('Tenant Analysis (Formulas) '!$D22,'Combined (Adjust here)'!$E$3:$E$189,0),MATCH('Tenant Analysis (Formulas) '!AG$5,'Combined (Adjust here)'!$E$3:$BB$3,0)),0)</f>
        <v>0</v>
      </c>
      <c r="AH22" s="77">
        <f>IFERROR(INDEX('Combined (Adjust here)'!$E$3:$BB$189,MATCH('Tenant Analysis (Formulas) '!$D22,'Combined (Adjust here)'!$E$3:$E$189,0),MATCH('Tenant Analysis (Formulas) '!AH$5,'Combined (Adjust here)'!$E$3:$BB$3,0)),0)</f>
        <v>0</v>
      </c>
      <c r="AI22" s="77">
        <f>IFERROR(INDEX('Combined (Adjust here)'!$E$3:$BB$189,MATCH('Tenant Analysis (Formulas) '!$D22,'Combined (Adjust here)'!$E$3:$E$189,0),MATCH('Tenant Analysis (Formulas) '!AI$5,'Combined (Adjust here)'!$E$3:$BB$3,0)),0)</f>
        <v>18223.77</v>
      </c>
      <c r="AJ22" s="77">
        <f>IFERROR(INDEX('Combined (Adjust here)'!$E$3:$BB$189,MATCH('Tenant Analysis (Formulas) '!$D22,'Combined (Adjust here)'!$E$3:$E$189,0),MATCH('Tenant Analysis (Formulas) '!AJ$5,'Combined (Adjust here)'!$E$3:$BB$3,0)),0)</f>
        <v>0</v>
      </c>
      <c r="AK22" s="77">
        <f>IFERROR(INDEX('Combined (Adjust here)'!$E$3:$BB$189,MATCH('Tenant Analysis (Formulas) '!$D22,'Combined (Adjust here)'!$E$3:$E$189,0),MATCH('Tenant Analysis (Formulas) '!AK$5,'Combined (Adjust here)'!$E$3:$BB$3,0)),0)</f>
        <v>0</v>
      </c>
      <c r="AL22" s="77">
        <f>IFERROR(INDEX('Combined (Adjust here)'!$E$3:$BB$189,MATCH('Tenant Analysis (Formulas) '!$D22,'Combined (Adjust here)'!$E$3:$E$189,0),MATCH('Tenant Analysis (Formulas) '!AL$5,'Combined (Adjust here)'!$E$3:$BB$3,0)),0)</f>
        <v>21695.3</v>
      </c>
      <c r="AM22" s="77">
        <f>IFERROR(INDEX('Combined (Adjust here)'!$E$3:$BB$189,MATCH('Tenant Analysis (Formulas) '!$D22,'Combined (Adjust here)'!$E$3:$E$189,0),MATCH('Tenant Analysis (Formulas) '!AM$5,'Combined (Adjust here)'!$E$3:$BB$3,0)),0)</f>
        <v>0</v>
      </c>
      <c r="AN22" s="77">
        <f>IFERROR(INDEX('Combined (Adjust here)'!$E$3:$BB$189,MATCH('Tenant Analysis (Formulas) '!$D22,'Combined (Adjust here)'!$E$3:$E$189,0),MATCH('Tenant Analysis (Formulas) '!AN$5,'Combined (Adjust here)'!$E$3:$BB$3,0)),0)</f>
        <v>0</v>
      </c>
      <c r="AO22" s="77">
        <f>IFERROR(INDEX('Combined (Adjust here)'!$E$3:$BB$189,MATCH('Tenant Analysis (Formulas) '!$D22,'Combined (Adjust here)'!$E$3:$E$189,0),MATCH('Tenant Analysis (Formulas) '!AO$5,'Combined (Adjust here)'!$E$3:$BB$3,0)),0)</f>
        <v>21672.59</v>
      </c>
      <c r="AP22" s="77">
        <f>IFERROR(INDEX('Combined (Adjust here)'!$E$3:$BB$189,MATCH('Tenant Analysis (Formulas) '!$D22,'Combined (Adjust here)'!$E$3:$E$189,0),MATCH('Tenant Analysis (Formulas) '!AP$5,'Combined (Adjust here)'!$E$3:$BB$3,0)),0)</f>
        <v>0</v>
      </c>
      <c r="AQ22" s="77">
        <f>IFERROR(INDEX('Combined (Adjust here)'!$E$3:$BB$189,MATCH('Tenant Analysis (Formulas) '!$D22,'Combined (Adjust here)'!$E$3:$E$189,0),MATCH('Tenant Analysis (Formulas) '!AQ$5,'Combined (Adjust here)'!$E$3:$BB$3,0)),0)</f>
        <v>0</v>
      </c>
      <c r="AR22" s="77">
        <f>IFERROR(INDEX('Combined (Adjust here)'!$E$3:$BB$189,MATCH('Tenant Analysis (Formulas) '!$D22,'Combined (Adjust here)'!$E$3:$E$189,0),MATCH('Tenant Analysis (Formulas) '!AR$5,'Combined (Adjust here)'!$E$3:$BB$3,0)),0)</f>
        <v>16202.37</v>
      </c>
      <c r="AS22" s="77">
        <f>IFERROR(INDEX('Combined (Adjust here)'!$E$3:$BB$189,MATCH('Tenant Analysis (Formulas) '!$D22,'Combined (Adjust here)'!$E$3:$E$189,0),MATCH('Tenant Analysis (Formulas) '!AS$5,'Combined (Adjust here)'!$E$3:$BB$3,0)),0)</f>
        <v>0</v>
      </c>
      <c r="AT22" s="77">
        <f>IFERROR(INDEX('Combined (Adjust here)'!$E$3:$BB$189,MATCH('Tenant Analysis (Formulas) '!$D22,'Combined (Adjust here)'!$E$3:$E$189,0),MATCH('Tenant Analysis (Formulas) '!AT$5,'Combined (Adjust here)'!$E$3:$BB$3,0)),0)</f>
        <v>0</v>
      </c>
      <c r="AU22" s="77">
        <f>IFERROR(INDEX('Combined (Adjust here)'!$E$3:$BB$189,MATCH('Tenant Analysis (Formulas) '!$D22,'Combined (Adjust here)'!$E$3:$E$189,0),MATCH('Tenant Analysis (Formulas) '!AU$5,'Combined (Adjust here)'!$E$3:$BB$3,0)),0)</f>
        <v>15798.23</v>
      </c>
      <c r="AV22" s="77">
        <f>IFERROR(INDEX('Combined (Adjust here)'!$E$3:$BB$189,MATCH('Tenant Analysis (Formulas) '!$D22,'Combined (Adjust here)'!$E$3:$E$189,0),MATCH('Tenant Analysis (Formulas) '!AV$5,'Combined (Adjust here)'!$E$3:$BB$3,0)),0)</f>
        <v>0</v>
      </c>
      <c r="AW22" s="77">
        <f>IFERROR(INDEX('Combined (Adjust here)'!$E$3:$BB$189,MATCH('Tenant Analysis (Formulas) '!$D22,'Combined (Adjust here)'!$E$3:$E$189,0),MATCH('Tenant Analysis (Formulas) '!AW$5,'Combined (Adjust here)'!$E$3:$BB$3,0)),0)</f>
        <v>0</v>
      </c>
      <c r="AX22" s="77">
        <f>IFERROR(INDEX('Combined (Adjust here)'!$E$3:$BB$189,MATCH('Tenant Analysis (Formulas) '!$D22,'Combined (Adjust here)'!$E$3:$E$189,0),MATCH('Tenant Analysis (Formulas) '!AX$5,'Combined (Adjust here)'!$E$3:$BB$3,0)),0)</f>
        <v>0</v>
      </c>
      <c r="AY22" s="77">
        <f>IFERROR(INDEX('Combined (Adjust here)'!$E$3:$BB$189,MATCH('Tenant Analysis (Formulas) '!$D22,'Combined (Adjust here)'!$E$3:$E$189,0),MATCH('Tenant Analysis (Formulas) '!AY$5,'Combined (Adjust here)'!$E$3:$BB$3,0)),0)</f>
        <v>0</v>
      </c>
      <c r="AZ22" s="77">
        <f>IFERROR(INDEX('Combined (Adjust here)'!$E$3:$BB$189,MATCH('Tenant Analysis (Formulas) '!$D22,'Combined (Adjust here)'!$E$3:$E$189,0),MATCH('Tenant Analysis (Formulas) '!AZ$5,'Combined (Adjust here)'!$E$3:$BB$3,0)),0)</f>
        <v>0</v>
      </c>
      <c r="BA22" s="77">
        <f>IFERROR(INDEX('Combined (Adjust here)'!$E$3:$BB$189,MATCH('Tenant Analysis (Formulas) '!$D22,'Combined (Adjust here)'!$E$3:$E$189,0),MATCH('Tenant Analysis (Formulas) '!BA$5,'Combined (Adjust here)'!$E$3:$BB$3,0)),0)</f>
        <v>0</v>
      </c>
      <c r="BB22" s="77">
        <f>IFERROR(INDEX('Combined (Adjust here)'!$E$3:$BB$189,MATCH('Tenant Analysis (Formulas) '!$D22,'Combined (Adjust here)'!$E$3:$E$189,0),MATCH('Tenant Analysis (Formulas) '!BB$5,'Combined (Adjust here)'!$E$3:$BB$3,0)),0)</f>
        <v>0</v>
      </c>
      <c r="BC22" s="77">
        <f>IFERROR(INDEX('Combined (Adjust here)'!$E$3:$BB$189,MATCH('Tenant Analysis (Formulas) '!$D22,'Combined (Adjust here)'!$E$3:$E$189,0),MATCH('Tenant Analysis (Formulas) '!BC$5,'Combined (Adjust here)'!$E$3:$BB$3,0)),0)</f>
        <v>0</v>
      </c>
      <c r="BD22" s="77">
        <f>IFERROR(INDEX('Combined (Adjust here)'!$E$3:$BB$189,MATCH('Tenant Analysis (Formulas) '!$D22,'Combined (Adjust here)'!$E$3:$E$189,0),MATCH('Tenant Analysis (Formulas) '!BD$5,'Combined (Adjust here)'!$E$3:$BB$3,0)),0)</f>
        <v>0</v>
      </c>
      <c r="BE22" s="77">
        <f>IFERROR(INDEX('Combined (Adjust here)'!$E$3:$BB$189,MATCH('Tenant Analysis (Formulas) '!$D22,'Combined (Adjust here)'!$E$3:$E$189,0),MATCH('Tenant Analysis (Formulas) '!BE$5,'Combined (Adjust here)'!$E$3:$BB$3,0)),0)</f>
        <v>0</v>
      </c>
      <c r="BF22" s="77">
        <f>IFERROR(INDEX('Combined (Adjust here)'!$E$3:$BB$189,MATCH('Tenant Analysis (Formulas) '!$D22,'Combined (Adjust here)'!$E$3:$E$189,0),MATCH('Tenant Analysis (Formulas) '!BF$5,'Combined (Adjust here)'!$E$3:$BB$3,0)),0)</f>
        <v>0</v>
      </c>
      <c r="BG22" s="77">
        <f>IFERROR(INDEX('Combined (Adjust here)'!$E$3:$BB$189,MATCH('Tenant Analysis (Formulas) '!$D22,'Combined (Adjust here)'!$E$3:$E$189,0),MATCH('Tenant Analysis (Formulas) '!BG$5,'Combined (Adjust here)'!$E$3:$BB$3,0)),0)</f>
        <v>0</v>
      </c>
      <c r="BH22" s="77">
        <f>IFERROR(INDEX('Combined (Adjust here)'!$E$3:$BB$189,MATCH('Tenant Analysis (Formulas) '!$D22,'Combined (Adjust here)'!$E$3:$E$189,0),MATCH('Tenant Analysis (Formulas) '!BH$5,'Combined (Adjust here)'!$E$3:$BB$3,0)),0)</f>
        <v>0</v>
      </c>
      <c r="BI22" s="77">
        <f>IFERROR(INDEX('Combined (Adjust here)'!$E$3:$BB$189,MATCH('Tenant Analysis (Formulas) '!$D22,'Combined (Adjust here)'!$E$3:$E$189,0),MATCH('Tenant Analysis (Formulas) '!BI$5,'Combined (Adjust here)'!$E$3:$BB$3,0)),0)</f>
        <v>0</v>
      </c>
      <c r="BJ22" s="77">
        <f>IFERROR(INDEX('Combined (Adjust here)'!$E$3:$BB$189,MATCH('Tenant Analysis (Formulas) '!$D22,'Combined (Adjust here)'!$E$3:$E$189,0),MATCH('Tenant Analysis (Formulas) '!BJ$5,'Combined (Adjust here)'!$E$3:$BB$3,0)),0)</f>
        <v>0</v>
      </c>
      <c r="BK22" s="77">
        <f>IFERROR(INDEX('Combined (Adjust here)'!$E$3:$BB$189,MATCH('Tenant Analysis (Formulas) '!$D22,'Combined (Adjust here)'!$E$3:$E$189,0),MATCH('Tenant Analysis (Formulas) '!BK$5,'Combined (Adjust here)'!$E$3:$BB$3,0)),0)</f>
        <v>0</v>
      </c>
      <c r="BL22" s="77">
        <f>IFERROR(INDEX('Combined (Adjust here)'!$E$3:$BB$189,MATCH('Tenant Analysis (Formulas) '!$D22,'Combined (Adjust here)'!$E$3:$E$189,0),MATCH('Tenant Analysis (Formulas) '!BL$5,'Combined (Adjust here)'!$E$3:$BB$3,0)),0)</f>
        <v>0</v>
      </c>
      <c r="BM22" s="77">
        <f>IFERROR(INDEX('Combined (Adjust here)'!$E$3:$BB$189,MATCH('Tenant Analysis (Formulas) '!$D22,'Combined (Adjust here)'!$E$3:$E$189,0),MATCH('Tenant Analysis (Formulas) '!BM$5,'Combined (Adjust here)'!$E$3:$BB$3,0)),0)</f>
        <v>0</v>
      </c>
    </row>
    <row r="23" spans="1:65" hidden="1">
      <c r="A23" s="48" t="s">
        <v>160</v>
      </c>
      <c r="B23" s="48" t="s">
        <v>176</v>
      </c>
      <c r="C23" s="46" t="s">
        <v>193</v>
      </c>
      <c r="D23" s="49" t="s">
        <v>96</v>
      </c>
      <c r="E23" s="75">
        <f t="shared" si="7"/>
        <v>119973.16</v>
      </c>
      <c r="F23" s="75">
        <f t="shared" si="4"/>
        <v>300758</v>
      </c>
      <c r="G23" s="75">
        <f t="shared" si="4"/>
        <v>282552.43</v>
      </c>
      <c r="H23" s="75">
        <f t="shared" si="4"/>
        <v>81196.149999999994</v>
      </c>
      <c r="I23" s="67">
        <f t="shared" si="5"/>
        <v>-6.0532288417930721E-2</v>
      </c>
      <c r="J23" s="82"/>
      <c r="L23" s="75">
        <f t="shared" si="2"/>
        <v>0</v>
      </c>
      <c r="M23" s="75">
        <f t="shared" si="2"/>
        <v>81196.149999999994</v>
      </c>
      <c r="N23" s="67">
        <f t="shared" si="6"/>
        <v>0</v>
      </c>
      <c r="R23" s="77">
        <f>IFERROR(INDEX('Combined (Adjust here)'!$E$3:$BB$189,MATCH('Tenant Analysis (Formulas) '!$D23,'Combined (Adjust here)'!$E$3:$E$189,0),MATCH('Tenant Analysis (Formulas) '!R$5,'Combined (Adjust here)'!$E$3:$BB$3,0)),0)</f>
        <v>0</v>
      </c>
      <c r="S23" s="77">
        <f>IFERROR(INDEX('Combined (Adjust here)'!$E$3:$BB$189,MATCH('Tenant Analysis (Formulas) '!$D23,'Combined (Adjust here)'!$E$3:$E$189,0),MATCH('Tenant Analysis (Formulas) '!S$5,'Combined (Adjust here)'!$E$3:$BB$3,0)),0)</f>
        <v>0</v>
      </c>
      <c r="T23" s="77">
        <f>IFERROR(INDEX('Combined (Adjust here)'!$E$3:$BB$189,MATCH('Tenant Analysis (Formulas) '!$D23,'Combined (Adjust here)'!$E$3:$E$189,0),MATCH('Tenant Analysis (Formulas) '!T$5,'Combined (Adjust here)'!$E$3:$BB$3,0)),0)</f>
        <v>0</v>
      </c>
      <c r="U23" s="77">
        <f>IFERROR(INDEX('Combined (Adjust here)'!$E$3:$BB$189,MATCH('Tenant Analysis (Formulas) '!$D23,'Combined (Adjust here)'!$E$3:$E$189,0),MATCH('Tenant Analysis (Formulas) '!U$5,'Combined (Adjust here)'!$E$3:$BB$3,0)),0)</f>
        <v>0</v>
      </c>
      <c r="V23" s="77">
        <f>IFERROR(INDEX('Combined (Adjust here)'!$E$3:$BB$189,MATCH('Tenant Analysis (Formulas) '!$D23,'Combined (Adjust here)'!$E$3:$E$189,0),MATCH('Tenant Analysis (Formulas) '!V$5,'Combined (Adjust here)'!$E$3:$BB$3,0)),0)</f>
        <v>0</v>
      </c>
      <c r="W23" s="77">
        <f>IFERROR(INDEX('Combined (Adjust here)'!$E$3:$BB$189,MATCH('Tenant Analysis (Formulas) '!$D23,'Combined (Adjust here)'!$E$3:$E$189,0),MATCH('Tenant Analysis (Formulas) '!W$5,'Combined (Adjust here)'!$E$3:$BB$3,0)),0)</f>
        <v>0</v>
      </c>
      <c r="X23" s="77">
        <f>IFERROR(INDEX('Combined (Adjust here)'!$E$3:$BB$189,MATCH('Tenant Analysis (Formulas) '!$D23,'Combined (Adjust here)'!$E$3:$E$189,0),MATCH('Tenant Analysis (Formulas) '!X$5,'Combined (Adjust here)'!$E$3:$BB$3,0)),0)</f>
        <v>0</v>
      </c>
      <c r="Y23" s="77">
        <f>IFERROR(INDEX('Combined (Adjust here)'!$E$3:$BB$189,MATCH('Tenant Analysis (Formulas) '!$D23,'Combined (Adjust here)'!$E$3:$E$189,0),MATCH('Tenant Analysis (Formulas) '!Y$5,'Combined (Adjust here)'!$E$3:$BB$3,0)),0)</f>
        <v>0</v>
      </c>
      <c r="Z23" s="77">
        <f>IFERROR(INDEX('Combined (Adjust here)'!$E$3:$BB$189,MATCH('Tenant Analysis (Formulas) '!$D23,'Combined (Adjust here)'!$E$3:$E$189,0),MATCH('Tenant Analysis (Formulas) '!Z$5,'Combined (Adjust here)'!$E$3:$BB$3,0)),0)</f>
        <v>0</v>
      </c>
      <c r="AA23" s="77">
        <f>IFERROR(INDEX('Combined (Adjust here)'!$E$3:$BB$189,MATCH('Tenant Analysis (Formulas) '!$D23,'Combined (Adjust here)'!$E$3:$E$189,0),MATCH('Tenant Analysis (Formulas) '!AA$5,'Combined (Adjust here)'!$E$3:$BB$3,0)),0)</f>
        <v>0</v>
      </c>
      <c r="AB23" s="77">
        <f>IFERROR(INDEX('Combined (Adjust here)'!$E$3:$BB$189,MATCH('Tenant Analysis (Formulas) '!$D23,'Combined (Adjust here)'!$E$3:$E$189,0),MATCH('Tenant Analysis (Formulas) '!AB$5,'Combined (Adjust here)'!$E$3:$BB$3,0)),0)</f>
        <v>0</v>
      </c>
      <c r="AC23" s="77">
        <f>IFERROR(INDEX('Combined (Adjust here)'!$E$3:$BB$189,MATCH('Tenant Analysis (Formulas) '!$D23,'Combined (Adjust here)'!$E$3:$E$189,0),MATCH('Tenant Analysis (Formulas) '!AC$5,'Combined (Adjust here)'!$E$3:$BB$3,0)),0)</f>
        <v>119973.16</v>
      </c>
      <c r="AD23" s="77">
        <f>IFERROR(INDEX('Combined (Adjust here)'!$E$3:$BB$189,MATCH('Tenant Analysis (Formulas) '!$D23,'Combined (Adjust here)'!$E$3:$E$189,0),MATCH('Tenant Analysis (Formulas) '!AD$5,'Combined (Adjust here)'!$E$3:$BB$3,0)),0)</f>
        <v>0</v>
      </c>
      <c r="AE23" s="77">
        <f>IFERROR(INDEX('Combined (Adjust here)'!$E$3:$BB$189,MATCH('Tenant Analysis (Formulas) '!$D23,'Combined (Adjust here)'!$E$3:$E$189,0),MATCH('Tenant Analysis (Formulas) '!AE$5,'Combined (Adjust here)'!$E$3:$BB$3,0)),0)</f>
        <v>0</v>
      </c>
      <c r="AF23" s="77">
        <f>IFERROR(INDEX('Combined (Adjust here)'!$E$3:$BB$189,MATCH('Tenant Analysis (Formulas) '!$D23,'Combined (Adjust here)'!$E$3:$E$189,0),MATCH('Tenant Analysis (Formulas) '!AF$5,'Combined (Adjust here)'!$E$3:$BB$3,0)),0)</f>
        <v>0</v>
      </c>
      <c r="AG23" s="77">
        <f>IFERROR(INDEX('Combined (Adjust here)'!$E$3:$BB$189,MATCH('Tenant Analysis (Formulas) '!$D23,'Combined (Adjust here)'!$E$3:$E$189,0),MATCH('Tenant Analysis (Formulas) '!AG$5,'Combined (Adjust here)'!$E$3:$BB$3,0)),0)</f>
        <v>0</v>
      </c>
      <c r="AH23" s="77">
        <f>IFERROR(INDEX('Combined (Adjust here)'!$E$3:$BB$189,MATCH('Tenant Analysis (Formulas) '!$D23,'Combined (Adjust here)'!$E$3:$E$189,0),MATCH('Tenant Analysis (Formulas) '!AH$5,'Combined (Adjust here)'!$E$3:$BB$3,0)),0)</f>
        <v>0</v>
      </c>
      <c r="AI23" s="77">
        <f>IFERROR(INDEX('Combined (Adjust here)'!$E$3:$BB$189,MATCH('Tenant Analysis (Formulas) '!$D23,'Combined (Adjust here)'!$E$3:$E$189,0),MATCH('Tenant Analysis (Formulas) '!AI$5,'Combined (Adjust here)'!$E$3:$BB$3,0)),0)</f>
        <v>0</v>
      </c>
      <c r="AJ23" s="77">
        <f>IFERROR(INDEX('Combined (Adjust here)'!$E$3:$BB$189,MATCH('Tenant Analysis (Formulas) '!$D23,'Combined (Adjust here)'!$E$3:$E$189,0),MATCH('Tenant Analysis (Formulas) '!AJ$5,'Combined (Adjust here)'!$E$3:$BB$3,0)),0)</f>
        <v>0</v>
      </c>
      <c r="AK23" s="77">
        <f>IFERROR(INDEX('Combined (Adjust here)'!$E$3:$BB$189,MATCH('Tenant Analysis (Formulas) '!$D23,'Combined (Adjust here)'!$E$3:$E$189,0),MATCH('Tenant Analysis (Formulas) '!AK$5,'Combined (Adjust here)'!$E$3:$BB$3,0)),0)</f>
        <v>0</v>
      </c>
      <c r="AL23" s="77">
        <f>IFERROR(INDEX('Combined (Adjust here)'!$E$3:$BB$189,MATCH('Tenant Analysis (Formulas) '!$D23,'Combined (Adjust here)'!$E$3:$E$189,0),MATCH('Tenant Analysis (Formulas) '!AL$5,'Combined (Adjust here)'!$E$3:$BB$3,0)),0)</f>
        <v>0</v>
      </c>
      <c r="AM23" s="77">
        <f>IFERROR(INDEX('Combined (Adjust here)'!$E$3:$BB$189,MATCH('Tenant Analysis (Formulas) '!$D23,'Combined (Adjust here)'!$E$3:$E$189,0),MATCH('Tenant Analysis (Formulas) '!AM$5,'Combined (Adjust here)'!$E$3:$BB$3,0)),0)</f>
        <v>0</v>
      </c>
      <c r="AN23" s="77">
        <f>IFERROR(INDEX('Combined (Adjust here)'!$E$3:$BB$189,MATCH('Tenant Analysis (Formulas) '!$D23,'Combined (Adjust here)'!$E$3:$E$189,0),MATCH('Tenant Analysis (Formulas) '!AN$5,'Combined (Adjust here)'!$E$3:$BB$3,0)),0)</f>
        <v>0</v>
      </c>
      <c r="AO23" s="77">
        <f>IFERROR(INDEX('Combined (Adjust here)'!$E$3:$BB$189,MATCH('Tenant Analysis (Formulas) '!$D23,'Combined (Adjust here)'!$E$3:$E$189,0),MATCH('Tenant Analysis (Formulas) '!AO$5,'Combined (Adjust here)'!$E$3:$BB$3,0)),0)</f>
        <v>300758</v>
      </c>
      <c r="AP23" s="77">
        <f>IFERROR(INDEX('Combined (Adjust here)'!$E$3:$BB$189,MATCH('Tenant Analysis (Formulas) '!$D23,'Combined (Adjust here)'!$E$3:$E$189,0),MATCH('Tenant Analysis (Formulas) '!AP$5,'Combined (Adjust here)'!$E$3:$BB$3,0)),0)</f>
        <v>0</v>
      </c>
      <c r="AQ23" s="77">
        <f>IFERROR(INDEX('Combined (Adjust here)'!$E$3:$BB$189,MATCH('Tenant Analysis (Formulas) '!$D23,'Combined (Adjust here)'!$E$3:$E$189,0),MATCH('Tenant Analysis (Formulas) '!AQ$5,'Combined (Adjust here)'!$E$3:$BB$3,0)),0)</f>
        <v>0</v>
      </c>
      <c r="AR23" s="77">
        <f>IFERROR(INDEX('Combined (Adjust here)'!$E$3:$BB$189,MATCH('Tenant Analysis (Formulas) '!$D23,'Combined (Adjust here)'!$E$3:$E$189,0),MATCH('Tenant Analysis (Formulas) '!AR$5,'Combined (Adjust here)'!$E$3:$BB$3,0)),0)</f>
        <v>0</v>
      </c>
      <c r="AS23" s="77">
        <f>IFERROR(INDEX('Combined (Adjust here)'!$E$3:$BB$189,MATCH('Tenant Analysis (Formulas) '!$D23,'Combined (Adjust here)'!$E$3:$E$189,0),MATCH('Tenant Analysis (Formulas) '!AS$5,'Combined (Adjust here)'!$E$3:$BB$3,0)),0)</f>
        <v>0</v>
      </c>
      <c r="AT23" s="77">
        <f>IFERROR(INDEX('Combined (Adjust here)'!$E$3:$BB$189,MATCH('Tenant Analysis (Formulas) '!$D23,'Combined (Adjust here)'!$E$3:$E$189,0),MATCH('Tenant Analysis (Formulas) '!AT$5,'Combined (Adjust here)'!$E$3:$BB$3,0)),0)</f>
        <v>0</v>
      </c>
      <c r="AU23" s="77">
        <f>IFERROR(INDEX('Combined (Adjust here)'!$E$3:$BB$189,MATCH('Tenant Analysis (Formulas) '!$D23,'Combined (Adjust here)'!$E$3:$E$189,0),MATCH('Tenant Analysis (Formulas) '!AU$5,'Combined (Adjust here)'!$E$3:$BB$3,0)),0)</f>
        <v>0</v>
      </c>
      <c r="AV23" s="77">
        <f>IFERROR(INDEX('Combined (Adjust here)'!$E$3:$BB$189,MATCH('Tenant Analysis (Formulas) '!$D23,'Combined (Adjust here)'!$E$3:$E$189,0),MATCH('Tenant Analysis (Formulas) '!AV$5,'Combined (Adjust here)'!$E$3:$BB$3,0)),0)</f>
        <v>0</v>
      </c>
      <c r="AW23" s="77">
        <f>IFERROR(INDEX('Combined (Adjust here)'!$E$3:$BB$189,MATCH('Tenant Analysis (Formulas) '!$D23,'Combined (Adjust here)'!$E$3:$E$189,0),MATCH('Tenant Analysis (Formulas) '!AW$5,'Combined (Adjust here)'!$E$3:$BB$3,0)),0)</f>
        <v>0</v>
      </c>
      <c r="AX23" s="77">
        <f>IFERROR(INDEX('Combined (Adjust here)'!$E$3:$BB$189,MATCH('Tenant Analysis (Formulas) '!$D23,'Combined (Adjust here)'!$E$3:$E$189,0),MATCH('Tenant Analysis (Formulas) '!AX$5,'Combined (Adjust here)'!$E$3:$BB$3,0)),0)</f>
        <v>0</v>
      </c>
      <c r="AY23" s="77">
        <f>IFERROR(INDEX('Combined (Adjust here)'!$E$3:$BB$189,MATCH('Tenant Analysis (Formulas) '!$D23,'Combined (Adjust here)'!$E$3:$E$189,0),MATCH('Tenant Analysis (Formulas) '!AY$5,'Combined (Adjust here)'!$E$3:$BB$3,0)),0)</f>
        <v>0</v>
      </c>
      <c r="AZ23" s="77">
        <f>IFERROR(INDEX('Combined (Adjust here)'!$E$3:$BB$189,MATCH('Tenant Analysis (Formulas) '!$D23,'Combined (Adjust here)'!$E$3:$E$189,0),MATCH('Tenant Analysis (Formulas) '!AZ$5,'Combined (Adjust here)'!$E$3:$BB$3,0)),0)</f>
        <v>0</v>
      </c>
      <c r="BA23" s="77">
        <f>IFERROR(INDEX('Combined (Adjust here)'!$E$3:$BB$189,MATCH('Tenant Analysis (Formulas) '!$D23,'Combined (Adjust here)'!$E$3:$E$189,0),MATCH('Tenant Analysis (Formulas) '!BA$5,'Combined (Adjust here)'!$E$3:$BB$3,0)),0)</f>
        <v>282552.43</v>
      </c>
      <c r="BB23" s="77">
        <f>IFERROR(INDEX('Combined (Adjust here)'!$E$3:$BB$189,MATCH('Tenant Analysis (Formulas) '!$D23,'Combined (Adjust here)'!$E$3:$E$189,0),MATCH('Tenant Analysis (Formulas) '!BB$5,'Combined (Adjust here)'!$E$3:$BB$3,0)),0)</f>
        <v>0</v>
      </c>
      <c r="BC23" s="77">
        <f>IFERROR(INDEX('Combined (Adjust here)'!$E$3:$BB$189,MATCH('Tenant Analysis (Formulas) '!$D23,'Combined (Adjust here)'!$E$3:$E$189,0),MATCH('Tenant Analysis (Formulas) '!BC$5,'Combined (Adjust here)'!$E$3:$BB$3,0)),0)</f>
        <v>0</v>
      </c>
      <c r="BD23" s="77">
        <f>IFERROR(INDEX('Combined (Adjust here)'!$E$3:$BB$189,MATCH('Tenant Analysis (Formulas) '!$D23,'Combined (Adjust here)'!$E$3:$E$189,0),MATCH('Tenant Analysis (Formulas) '!BD$5,'Combined (Adjust here)'!$E$3:$BB$3,0)),0)</f>
        <v>81196.149999999994</v>
      </c>
      <c r="BE23" s="77">
        <f>IFERROR(INDEX('Combined (Adjust here)'!$E$3:$BB$189,MATCH('Tenant Analysis (Formulas) '!$D23,'Combined (Adjust here)'!$E$3:$E$189,0),MATCH('Tenant Analysis (Formulas) '!BE$5,'Combined (Adjust here)'!$E$3:$BB$3,0)),0)</f>
        <v>0</v>
      </c>
      <c r="BF23" s="77">
        <f>IFERROR(INDEX('Combined (Adjust here)'!$E$3:$BB$189,MATCH('Tenant Analysis (Formulas) '!$D23,'Combined (Adjust here)'!$E$3:$E$189,0),MATCH('Tenant Analysis (Formulas) '!BF$5,'Combined (Adjust here)'!$E$3:$BB$3,0)),0)</f>
        <v>0</v>
      </c>
      <c r="BG23" s="77">
        <f>IFERROR(INDEX('Combined (Adjust here)'!$E$3:$BB$189,MATCH('Tenant Analysis (Formulas) '!$D23,'Combined (Adjust here)'!$E$3:$E$189,0),MATCH('Tenant Analysis (Formulas) '!BG$5,'Combined (Adjust here)'!$E$3:$BB$3,0)),0)</f>
        <v>0</v>
      </c>
      <c r="BH23" s="77">
        <f>IFERROR(INDEX('Combined (Adjust here)'!$E$3:$BB$189,MATCH('Tenant Analysis (Formulas) '!$D23,'Combined (Adjust here)'!$E$3:$E$189,0),MATCH('Tenant Analysis (Formulas) '!BH$5,'Combined (Adjust here)'!$E$3:$BB$3,0)),0)</f>
        <v>0</v>
      </c>
      <c r="BI23" s="77">
        <f>IFERROR(INDEX('Combined (Adjust here)'!$E$3:$BB$189,MATCH('Tenant Analysis (Formulas) '!$D23,'Combined (Adjust here)'!$E$3:$E$189,0),MATCH('Tenant Analysis (Formulas) '!BI$5,'Combined (Adjust here)'!$E$3:$BB$3,0)),0)</f>
        <v>0</v>
      </c>
      <c r="BJ23" s="77">
        <f>IFERROR(INDEX('Combined (Adjust here)'!$E$3:$BB$189,MATCH('Tenant Analysis (Formulas) '!$D23,'Combined (Adjust here)'!$E$3:$E$189,0),MATCH('Tenant Analysis (Formulas) '!BJ$5,'Combined (Adjust here)'!$E$3:$BB$3,0)),0)</f>
        <v>0</v>
      </c>
      <c r="BK23" s="77">
        <f>IFERROR(INDEX('Combined (Adjust here)'!$E$3:$BB$189,MATCH('Tenant Analysis (Formulas) '!$D23,'Combined (Adjust here)'!$E$3:$E$189,0),MATCH('Tenant Analysis (Formulas) '!BK$5,'Combined (Adjust here)'!$E$3:$BB$3,0)),0)</f>
        <v>0</v>
      </c>
      <c r="BL23" s="77">
        <f>IFERROR(INDEX('Combined (Adjust here)'!$E$3:$BB$189,MATCH('Tenant Analysis (Formulas) '!$D23,'Combined (Adjust here)'!$E$3:$E$189,0),MATCH('Tenant Analysis (Formulas) '!BL$5,'Combined (Adjust here)'!$E$3:$BB$3,0)),0)</f>
        <v>0</v>
      </c>
      <c r="BM23" s="77">
        <f>IFERROR(INDEX('Combined (Adjust here)'!$E$3:$BB$189,MATCH('Tenant Analysis (Formulas) '!$D23,'Combined (Adjust here)'!$E$3:$E$189,0),MATCH('Tenant Analysis (Formulas) '!BM$5,'Combined (Adjust here)'!$E$3:$BB$3,0)),0)</f>
        <v>0</v>
      </c>
    </row>
    <row r="24" spans="1:65" hidden="1">
      <c r="A24" s="48" t="s">
        <v>160</v>
      </c>
      <c r="B24" s="48" t="s">
        <v>176</v>
      </c>
      <c r="C24" s="46" t="s">
        <v>221</v>
      </c>
      <c r="D24" s="49" t="s">
        <v>97</v>
      </c>
      <c r="E24" s="75">
        <f t="shared" si="7"/>
        <v>123888.1</v>
      </c>
      <c r="F24" s="75">
        <f t="shared" si="4"/>
        <v>1054875.8799999999</v>
      </c>
      <c r="G24" s="75">
        <f t="shared" si="4"/>
        <v>702117.61</v>
      </c>
      <c r="H24" s="75">
        <f t="shared" si="4"/>
        <v>0</v>
      </c>
      <c r="I24" s="67">
        <f t="shared" si="5"/>
        <v>-0.33440737122551323</v>
      </c>
      <c r="J24" s="82"/>
      <c r="L24" s="75">
        <f t="shared" si="2"/>
        <v>0</v>
      </c>
      <c r="M24" s="75">
        <f t="shared" si="2"/>
        <v>0</v>
      </c>
      <c r="N24" s="67">
        <f t="shared" si="6"/>
        <v>0</v>
      </c>
      <c r="R24" s="77">
        <f>IFERROR(INDEX('Combined (Adjust here)'!$E$3:$BB$189,MATCH('Tenant Analysis (Formulas) '!$D24,'Combined (Adjust here)'!$E$3:$E$189,0),MATCH('Tenant Analysis (Formulas) '!R$5,'Combined (Adjust here)'!$E$3:$BB$3,0)),0)</f>
        <v>0</v>
      </c>
      <c r="S24" s="77">
        <f>IFERROR(INDEX('Combined (Adjust here)'!$E$3:$BB$189,MATCH('Tenant Analysis (Formulas) '!$D24,'Combined (Adjust here)'!$E$3:$E$189,0),MATCH('Tenant Analysis (Formulas) '!S$5,'Combined (Adjust here)'!$E$3:$BB$3,0)),0)</f>
        <v>0</v>
      </c>
      <c r="T24" s="77">
        <f>IFERROR(INDEX('Combined (Adjust here)'!$E$3:$BB$189,MATCH('Tenant Analysis (Formulas) '!$D24,'Combined (Adjust here)'!$E$3:$E$189,0),MATCH('Tenant Analysis (Formulas) '!T$5,'Combined (Adjust here)'!$E$3:$BB$3,0)),0)</f>
        <v>0</v>
      </c>
      <c r="U24" s="77">
        <f>IFERROR(INDEX('Combined (Adjust here)'!$E$3:$BB$189,MATCH('Tenant Analysis (Formulas) '!$D24,'Combined (Adjust here)'!$E$3:$E$189,0),MATCH('Tenant Analysis (Formulas) '!U$5,'Combined (Adjust here)'!$E$3:$BB$3,0)),0)</f>
        <v>0</v>
      </c>
      <c r="V24" s="77">
        <f>IFERROR(INDEX('Combined (Adjust here)'!$E$3:$BB$189,MATCH('Tenant Analysis (Formulas) '!$D24,'Combined (Adjust here)'!$E$3:$E$189,0),MATCH('Tenant Analysis (Formulas) '!V$5,'Combined (Adjust here)'!$E$3:$BB$3,0)),0)</f>
        <v>0</v>
      </c>
      <c r="W24" s="77">
        <f>IFERROR(INDEX('Combined (Adjust here)'!$E$3:$BB$189,MATCH('Tenant Analysis (Formulas) '!$D24,'Combined (Adjust here)'!$E$3:$E$189,0),MATCH('Tenant Analysis (Formulas) '!W$5,'Combined (Adjust here)'!$E$3:$BB$3,0)),0)</f>
        <v>0</v>
      </c>
      <c r="X24" s="77">
        <f>IFERROR(INDEX('Combined (Adjust here)'!$E$3:$BB$189,MATCH('Tenant Analysis (Formulas) '!$D24,'Combined (Adjust here)'!$E$3:$E$189,0),MATCH('Tenant Analysis (Formulas) '!X$5,'Combined (Adjust here)'!$E$3:$BB$3,0)),0)</f>
        <v>0</v>
      </c>
      <c r="Y24" s="77">
        <f>IFERROR(INDEX('Combined (Adjust here)'!$E$3:$BB$189,MATCH('Tenant Analysis (Formulas) '!$D24,'Combined (Adjust here)'!$E$3:$E$189,0),MATCH('Tenant Analysis (Formulas) '!Y$5,'Combined (Adjust here)'!$E$3:$BB$3,0)),0)</f>
        <v>0</v>
      </c>
      <c r="Z24" s="77">
        <f>IFERROR(INDEX('Combined (Adjust here)'!$E$3:$BB$189,MATCH('Tenant Analysis (Formulas) '!$D24,'Combined (Adjust here)'!$E$3:$E$189,0),MATCH('Tenant Analysis (Formulas) '!Z$5,'Combined (Adjust here)'!$E$3:$BB$3,0)),0)</f>
        <v>0</v>
      </c>
      <c r="AA24" s="77">
        <f>IFERROR(INDEX('Combined (Adjust here)'!$E$3:$BB$189,MATCH('Tenant Analysis (Formulas) '!$D24,'Combined (Adjust here)'!$E$3:$E$189,0),MATCH('Tenant Analysis (Formulas) '!AA$5,'Combined (Adjust here)'!$E$3:$BB$3,0)),0)</f>
        <v>0</v>
      </c>
      <c r="AB24" s="77">
        <f>IFERROR(INDEX('Combined (Adjust here)'!$E$3:$BB$189,MATCH('Tenant Analysis (Formulas) '!$D24,'Combined (Adjust here)'!$E$3:$E$189,0),MATCH('Tenant Analysis (Formulas) '!AB$5,'Combined (Adjust here)'!$E$3:$BB$3,0)),0)</f>
        <v>0</v>
      </c>
      <c r="AC24" s="77">
        <f>IFERROR(INDEX('Combined (Adjust here)'!$E$3:$BB$189,MATCH('Tenant Analysis (Formulas) '!$D24,'Combined (Adjust here)'!$E$3:$E$189,0),MATCH('Tenant Analysis (Formulas) '!AC$5,'Combined (Adjust here)'!$E$3:$BB$3,0)),0)</f>
        <v>123888.1</v>
      </c>
      <c r="AD24" s="77">
        <f>IFERROR(INDEX('Combined (Adjust here)'!$E$3:$BB$189,MATCH('Tenant Analysis (Formulas) '!$D24,'Combined (Adjust here)'!$E$3:$E$189,0),MATCH('Tenant Analysis (Formulas) '!AD$5,'Combined (Adjust here)'!$E$3:$BB$3,0)),0)</f>
        <v>0</v>
      </c>
      <c r="AE24" s="77">
        <f>IFERROR(INDEX('Combined (Adjust here)'!$E$3:$BB$189,MATCH('Tenant Analysis (Formulas) '!$D24,'Combined (Adjust here)'!$E$3:$E$189,0),MATCH('Tenant Analysis (Formulas) '!AE$5,'Combined (Adjust here)'!$E$3:$BB$3,0)),0)</f>
        <v>0</v>
      </c>
      <c r="AF24" s="77">
        <f>IFERROR(INDEX('Combined (Adjust here)'!$E$3:$BB$189,MATCH('Tenant Analysis (Formulas) '!$D24,'Combined (Adjust here)'!$E$3:$E$189,0),MATCH('Tenant Analysis (Formulas) '!AF$5,'Combined (Adjust here)'!$E$3:$BB$3,0)),0)</f>
        <v>0</v>
      </c>
      <c r="AG24" s="77">
        <f>IFERROR(INDEX('Combined (Adjust here)'!$E$3:$BB$189,MATCH('Tenant Analysis (Formulas) '!$D24,'Combined (Adjust here)'!$E$3:$E$189,0),MATCH('Tenant Analysis (Formulas) '!AG$5,'Combined (Adjust here)'!$E$3:$BB$3,0)),0)</f>
        <v>0</v>
      </c>
      <c r="AH24" s="77">
        <f>IFERROR(INDEX('Combined (Adjust here)'!$E$3:$BB$189,MATCH('Tenant Analysis (Formulas) '!$D24,'Combined (Adjust here)'!$E$3:$E$189,0),MATCH('Tenant Analysis (Formulas) '!AH$5,'Combined (Adjust here)'!$E$3:$BB$3,0)),0)</f>
        <v>0</v>
      </c>
      <c r="AI24" s="77">
        <f>IFERROR(INDEX('Combined (Adjust here)'!$E$3:$BB$189,MATCH('Tenant Analysis (Formulas) '!$D24,'Combined (Adjust here)'!$E$3:$E$189,0),MATCH('Tenant Analysis (Formulas) '!AI$5,'Combined (Adjust here)'!$E$3:$BB$3,0)),0)</f>
        <v>0</v>
      </c>
      <c r="AJ24" s="77">
        <f>IFERROR(INDEX('Combined (Adjust here)'!$E$3:$BB$189,MATCH('Tenant Analysis (Formulas) '!$D24,'Combined (Adjust here)'!$E$3:$E$189,0),MATCH('Tenant Analysis (Formulas) '!AJ$5,'Combined (Adjust here)'!$E$3:$BB$3,0)),0)</f>
        <v>0</v>
      </c>
      <c r="AK24" s="77">
        <f>IFERROR(INDEX('Combined (Adjust here)'!$E$3:$BB$189,MATCH('Tenant Analysis (Formulas) '!$D24,'Combined (Adjust here)'!$E$3:$E$189,0),MATCH('Tenant Analysis (Formulas) '!AK$5,'Combined (Adjust here)'!$E$3:$BB$3,0)),0)</f>
        <v>0</v>
      </c>
      <c r="AL24" s="77">
        <f>IFERROR(INDEX('Combined (Adjust here)'!$E$3:$BB$189,MATCH('Tenant Analysis (Formulas) '!$D24,'Combined (Adjust here)'!$E$3:$E$189,0),MATCH('Tenant Analysis (Formulas) '!AL$5,'Combined (Adjust here)'!$E$3:$BB$3,0)),0)</f>
        <v>0</v>
      </c>
      <c r="AM24" s="77">
        <f>IFERROR(INDEX('Combined (Adjust here)'!$E$3:$BB$189,MATCH('Tenant Analysis (Formulas) '!$D24,'Combined (Adjust here)'!$E$3:$E$189,0),MATCH('Tenant Analysis (Formulas) '!AM$5,'Combined (Adjust here)'!$E$3:$BB$3,0)),0)</f>
        <v>0</v>
      </c>
      <c r="AN24" s="77">
        <f>IFERROR(INDEX('Combined (Adjust here)'!$E$3:$BB$189,MATCH('Tenant Analysis (Formulas) '!$D24,'Combined (Adjust here)'!$E$3:$E$189,0),MATCH('Tenant Analysis (Formulas) '!AN$5,'Combined (Adjust here)'!$E$3:$BB$3,0)),0)</f>
        <v>0</v>
      </c>
      <c r="AO24" s="77">
        <f>IFERROR(INDEX('Combined (Adjust here)'!$E$3:$BB$189,MATCH('Tenant Analysis (Formulas) '!$D24,'Combined (Adjust here)'!$E$3:$E$189,0),MATCH('Tenant Analysis (Formulas) '!AO$5,'Combined (Adjust here)'!$E$3:$BB$3,0)),0)</f>
        <v>1054875.8799999999</v>
      </c>
      <c r="AP24" s="77">
        <f>IFERROR(INDEX('Combined (Adjust here)'!$E$3:$BB$189,MATCH('Tenant Analysis (Formulas) '!$D24,'Combined (Adjust here)'!$E$3:$E$189,0),MATCH('Tenant Analysis (Formulas) '!AP$5,'Combined (Adjust here)'!$E$3:$BB$3,0)),0)</f>
        <v>0</v>
      </c>
      <c r="AQ24" s="77">
        <f>IFERROR(INDEX('Combined (Adjust here)'!$E$3:$BB$189,MATCH('Tenant Analysis (Formulas) '!$D24,'Combined (Adjust here)'!$E$3:$E$189,0),MATCH('Tenant Analysis (Formulas) '!AQ$5,'Combined (Adjust here)'!$E$3:$BB$3,0)),0)</f>
        <v>0</v>
      </c>
      <c r="AR24" s="77">
        <f>IFERROR(INDEX('Combined (Adjust here)'!$E$3:$BB$189,MATCH('Tenant Analysis (Formulas) '!$D24,'Combined (Adjust here)'!$E$3:$E$189,0),MATCH('Tenant Analysis (Formulas) '!AR$5,'Combined (Adjust here)'!$E$3:$BB$3,0)),0)</f>
        <v>0</v>
      </c>
      <c r="AS24" s="77">
        <f>IFERROR(INDEX('Combined (Adjust here)'!$E$3:$BB$189,MATCH('Tenant Analysis (Formulas) '!$D24,'Combined (Adjust here)'!$E$3:$E$189,0),MATCH('Tenant Analysis (Formulas) '!AS$5,'Combined (Adjust here)'!$E$3:$BB$3,0)),0)</f>
        <v>0</v>
      </c>
      <c r="AT24" s="77">
        <f>IFERROR(INDEX('Combined (Adjust here)'!$E$3:$BB$189,MATCH('Tenant Analysis (Formulas) '!$D24,'Combined (Adjust here)'!$E$3:$E$189,0),MATCH('Tenant Analysis (Formulas) '!AT$5,'Combined (Adjust here)'!$E$3:$BB$3,0)),0)</f>
        <v>0</v>
      </c>
      <c r="AU24" s="77">
        <f>IFERROR(INDEX('Combined (Adjust here)'!$E$3:$BB$189,MATCH('Tenant Analysis (Formulas) '!$D24,'Combined (Adjust here)'!$E$3:$E$189,0),MATCH('Tenant Analysis (Formulas) '!AU$5,'Combined (Adjust here)'!$E$3:$BB$3,0)),0)</f>
        <v>0</v>
      </c>
      <c r="AV24" s="77">
        <f>IFERROR(INDEX('Combined (Adjust here)'!$E$3:$BB$189,MATCH('Tenant Analysis (Formulas) '!$D24,'Combined (Adjust here)'!$E$3:$E$189,0),MATCH('Tenant Analysis (Formulas) '!AV$5,'Combined (Adjust here)'!$E$3:$BB$3,0)),0)</f>
        <v>0</v>
      </c>
      <c r="AW24" s="77">
        <f>IFERROR(INDEX('Combined (Adjust here)'!$E$3:$BB$189,MATCH('Tenant Analysis (Formulas) '!$D24,'Combined (Adjust here)'!$E$3:$E$189,0),MATCH('Tenant Analysis (Formulas) '!AW$5,'Combined (Adjust here)'!$E$3:$BB$3,0)),0)</f>
        <v>0</v>
      </c>
      <c r="AX24" s="77">
        <f>IFERROR(INDEX('Combined (Adjust here)'!$E$3:$BB$189,MATCH('Tenant Analysis (Formulas) '!$D24,'Combined (Adjust here)'!$E$3:$E$189,0),MATCH('Tenant Analysis (Formulas) '!AX$5,'Combined (Adjust here)'!$E$3:$BB$3,0)),0)</f>
        <v>0</v>
      </c>
      <c r="AY24" s="77">
        <f>IFERROR(INDEX('Combined (Adjust here)'!$E$3:$BB$189,MATCH('Tenant Analysis (Formulas) '!$D24,'Combined (Adjust here)'!$E$3:$E$189,0),MATCH('Tenant Analysis (Formulas) '!AY$5,'Combined (Adjust here)'!$E$3:$BB$3,0)),0)</f>
        <v>0</v>
      </c>
      <c r="AZ24" s="77">
        <f>IFERROR(INDEX('Combined (Adjust here)'!$E$3:$BB$189,MATCH('Tenant Analysis (Formulas) '!$D24,'Combined (Adjust here)'!$E$3:$E$189,0),MATCH('Tenant Analysis (Formulas) '!AZ$5,'Combined (Adjust here)'!$E$3:$BB$3,0)),0)</f>
        <v>0</v>
      </c>
      <c r="BA24" s="77">
        <f>IFERROR(INDEX('Combined (Adjust here)'!$E$3:$BB$189,MATCH('Tenant Analysis (Formulas) '!$D24,'Combined (Adjust here)'!$E$3:$E$189,0),MATCH('Tenant Analysis (Formulas) '!BA$5,'Combined (Adjust here)'!$E$3:$BB$3,0)),0)</f>
        <v>702117.61</v>
      </c>
      <c r="BB24" s="77">
        <f>IFERROR(INDEX('Combined (Adjust here)'!$E$3:$BB$189,MATCH('Tenant Analysis (Formulas) '!$D24,'Combined (Adjust here)'!$E$3:$E$189,0),MATCH('Tenant Analysis (Formulas) '!BB$5,'Combined (Adjust here)'!$E$3:$BB$3,0)),0)</f>
        <v>0</v>
      </c>
      <c r="BC24" s="77">
        <f>IFERROR(INDEX('Combined (Adjust here)'!$E$3:$BB$189,MATCH('Tenant Analysis (Formulas) '!$D24,'Combined (Adjust here)'!$E$3:$E$189,0),MATCH('Tenant Analysis (Formulas) '!BC$5,'Combined (Adjust here)'!$E$3:$BB$3,0)),0)</f>
        <v>0</v>
      </c>
      <c r="BD24" s="77">
        <f>IFERROR(INDEX('Combined (Adjust here)'!$E$3:$BB$189,MATCH('Tenant Analysis (Formulas) '!$D24,'Combined (Adjust here)'!$E$3:$E$189,0),MATCH('Tenant Analysis (Formulas) '!BD$5,'Combined (Adjust here)'!$E$3:$BB$3,0)),0)</f>
        <v>0</v>
      </c>
      <c r="BE24" s="77">
        <f>IFERROR(INDEX('Combined (Adjust here)'!$E$3:$BB$189,MATCH('Tenant Analysis (Formulas) '!$D24,'Combined (Adjust here)'!$E$3:$E$189,0),MATCH('Tenant Analysis (Formulas) '!BE$5,'Combined (Adjust here)'!$E$3:$BB$3,0)),0)</f>
        <v>0</v>
      </c>
      <c r="BF24" s="77">
        <f>IFERROR(INDEX('Combined (Adjust here)'!$E$3:$BB$189,MATCH('Tenant Analysis (Formulas) '!$D24,'Combined (Adjust here)'!$E$3:$E$189,0),MATCH('Tenant Analysis (Formulas) '!BF$5,'Combined (Adjust here)'!$E$3:$BB$3,0)),0)</f>
        <v>0</v>
      </c>
      <c r="BG24" s="77">
        <f>IFERROR(INDEX('Combined (Adjust here)'!$E$3:$BB$189,MATCH('Tenant Analysis (Formulas) '!$D24,'Combined (Adjust here)'!$E$3:$E$189,0),MATCH('Tenant Analysis (Formulas) '!BG$5,'Combined (Adjust here)'!$E$3:$BB$3,0)),0)</f>
        <v>0</v>
      </c>
      <c r="BH24" s="77">
        <f>IFERROR(INDEX('Combined (Adjust here)'!$E$3:$BB$189,MATCH('Tenant Analysis (Formulas) '!$D24,'Combined (Adjust here)'!$E$3:$E$189,0),MATCH('Tenant Analysis (Formulas) '!BH$5,'Combined (Adjust here)'!$E$3:$BB$3,0)),0)</f>
        <v>0</v>
      </c>
      <c r="BI24" s="77">
        <f>IFERROR(INDEX('Combined (Adjust here)'!$E$3:$BB$189,MATCH('Tenant Analysis (Formulas) '!$D24,'Combined (Adjust here)'!$E$3:$E$189,0),MATCH('Tenant Analysis (Formulas) '!BI$5,'Combined (Adjust here)'!$E$3:$BB$3,0)),0)</f>
        <v>0</v>
      </c>
      <c r="BJ24" s="77">
        <f>IFERROR(INDEX('Combined (Adjust here)'!$E$3:$BB$189,MATCH('Tenant Analysis (Formulas) '!$D24,'Combined (Adjust here)'!$E$3:$E$189,0),MATCH('Tenant Analysis (Formulas) '!BJ$5,'Combined (Adjust here)'!$E$3:$BB$3,0)),0)</f>
        <v>0</v>
      </c>
      <c r="BK24" s="77">
        <f>IFERROR(INDEX('Combined (Adjust here)'!$E$3:$BB$189,MATCH('Tenant Analysis (Formulas) '!$D24,'Combined (Adjust here)'!$E$3:$E$189,0),MATCH('Tenant Analysis (Formulas) '!BK$5,'Combined (Adjust here)'!$E$3:$BB$3,0)),0)</f>
        <v>0</v>
      </c>
      <c r="BL24" s="77">
        <f>IFERROR(INDEX('Combined (Adjust here)'!$E$3:$BB$189,MATCH('Tenant Analysis (Formulas) '!$D24,'Combined (Adjust here)'!$E$3:$E$189,0),MATCH('Tenant Analysis (Formulas) '!BL$5,'Combined (Adjust here)'!$E$3:$BB$3,0)),0)</f>
        <v>0</v>
      </c>
      <c r="BM24" s="77">
        <f>IFERROR(INDEX('Combined (Adjust here)'!$E$3:$BB$189,MATCH('Tenant Analysis (Formulas) '!$D24,'Combined (Adjust here)'!$E$3:$E$189,0),MATCH('Tenant Analysis (Formulas) '!BM$5,'Combined (Adjust here)'!$E$3:$BB$3,0)),0)</f>
        <v>0</v>
      </c>
    </row>
    <row r="25" spans="1:65" hidden="1">
      <c r="A25" s="48" t="s">
        <v>157</v>
      </c>
      <c r="B25" s="48" t="s">
        <v>173</v>
      </c>
      <c r="C25" s="46" t="s">
        <v>202</v>
      </c>
      <c r="D25" s="49" t="s">
        <v>49</v>
      </c>
      <c r="E25" s="75">
        <f t="shared" si="7"/>
        <v>689323.57</v>
      </c>
      <c r="F25" s="75">
        <f t="shared" si="4"/>
        <v>510583.1</v>
      </c>
      <c r="G25" s="75">
        <f t="shared" si="4"/>
        <v>0</v>
      </c>
      <c r="H25" s="75">
        <f t="shared" si="4"/>
        <v>0</v>
      </c>
      <c r="I25" s="67">
        <f t="shared" si="5"/>
        <v>0</v>
      </c>
      <c r="J25" s="82"/>
      <c r="L25" s="75">
        <f t="shared" si="2"/>
        <v>0</v>
      </c>
      <c r="M25" s="75">
        <f t="shared" si="2"/>
        <v>0</v>
      </c>
      <c r="N25" s="67">
        <f t="shared" si="6"/>
        <v>0</v>
      </c>
      <c r="R25" s="77">
        <f>IFERROR(INDEX('Combined (Adjust here)'!$E$3:$BB$189,MATCH('Tenant Analysis (Formulas) '!$D25,'Combined (Adjust here)'!$E$3:$E$189,0),MATCH('Tenant Analysis (Formulas) '!R$5,'Combined (Adjust here)'!$E$3:$BB$3,0)),0)</f>
        <v>0</v>
      </c>
      <c r="S25" s="77">
        <f>IFERROR(INDEX('Combined (Adjust here)'!$E$3:$BB$189,MATCH('Tenant Analysis (Formulas) '!$D25,'Combined (Adjust here)'!$E$3:$E$189,0),MATCH('Tenant Analysis (Formulas) '!S$5,'Combined (Adjust here)'!$E$3:$BB$3,0)),0)</f>
        <v>0</v>
      </c>
      <c r="T25" s="77">
        <f>IFERROR(INDEX('Combined (Adjust here)'!$E$3:$BB$189,MATCH('Tenant Analysis (Formulas) '!$D25,'Combined (Adjust here)'!$E$3:$E$189,0),MATCH('Tenant Analysis (Formulas) '!T$5,'Combined (Adjust here)'!$E$3:$BB$3,0)),0)</f>
        <v>0</v>
      </c>
      <c r="U25" s="77">
        <f>IFERROR(INDEX('Combined (Adjust here)'!$E$3:$BB$189,MATCH('Tenant Analysis (Formulas) '!$D25,'Combined (Adjust here)'!$E$3:$E$189,0),MATCH('Tenant Analysis (Formulas) '!U$5,'Combined (Adjust here)'!$E$3:$BB$3,0)),0)</f>
        <v>0</v>
      </c>
      <c r="V25" s="77">
        <f>IFERROR(INDEX('Combined (Adjust here)'!$E$3:$BB$189,MATCH('Tenant Analysis (Formulas) '!$D25,'Combined (Adjust here)'!$E$3:$E$189,0),MATCH('Tenant Analysis (Formulas) '!V$5,'Combined (Adjust here)'!$E$3:$BB$3,0)),0)</f>
        <v>0</v>
      </c>
      <c r="W25" s="77">
        <f>IFERROR(INDEX('Combined (Adjust here)'!$E$3:$BB$189,MATCH('Tenant Analysis (Formulas) '!$D25,'Combined (Adjust here)'!$E$3:$E$189,0),MATCH('Tenant Analysis (Formulas) '!W$5,'Combined (Adjust here)'!$E$3:$BB$3,0)),0)</f>
        <v>0</v>
      </c>
      <c r="X25" s="77">
        <f>IFERROR(INDEX('Combined (Adjust here)'!$E$3:$BB$189,MATCH('Tenant Analysis (Formulas) '!$D25,'Combined (Adjust here)'!$E$3:$E$189,0),MATCH('Tenant Analysis (Formulas) '!X$5,'Combined (Adjust here)'!$E$3:$BB$3,0)),0)</f>
        <v>0</v>
      </c>
      <c r="Y25" s="77">
        <f>IFERROR(INDEX('Combined (Adjust here)'!$E$3:$BB$189,MATCH('Tenant Analysis (Formulas) '!$D25,'Combined (Adjust here)'!$E$3:$E$189,0),MATCH('Tenant Analysis (Formulas) '!Y$5,'Combined (Adjust here)'!$E$3:$BB$3,0)),0)</f>
        <v>0</v>
      </c>
      <c r="Z25" s="77">
        <f>IFERROR(INDEX('Combined (Adjust here)'!$E$3:$BB$189,MATCH('Tenant Analysis (Formulas) '!$D25,'Combined (Adjust here)'!$E$3:$E$189,0),MATCH('Tenant Analysis (Formulas) '!Z$5,'Combined (Adjust here)'!$E$3:$BB$3,0)),0)</f>
        <v>0</v>
      </c>
      <c r="AA25" s="77">
        <f>IFERROR(INDEX('Combined (Adjust here)'!$E$3:$BB$189,MATCH('Tenant Analysis (Formulas) '!$D25,'Combined (Adjust here)'!$E$3:$E$189,0),MATCH('Tenant Analysis (Formulas) '!AA$5,'Combined (Adjust here)'!$E$3:$BB$3,0)),0)</f>
        <v>0</v>
      </c>
      <c r="AB25" s="77">
        <f>IFERROR(INDEX('Combined (Adjust here)'!$E$3:$BB$189,MATCH('Tenant Analysis (Formulas) '!$D25,'Combined (Adjust here)'!$E$3:$E$189,0),MATCH('Tenant Analysis (Formulas) '!AB$5,'Combined (Adjust here)'!$E$3:$BB$3,0)),0)</f>
        <v>0</v>
      </c>
      <c r="AC25" s="77">
        <f>IFERROR(INDEX('Combined (Adjust here)'!$E$3:$BB$189,MATCH('Tenant Analysis (Formulas) '!$D25,'Combined (Adjust here)'!$E$3:$E$189,0),MATCH('Tenant Analysis (Formulas) '!AC$5,'Combined (Adjust here)'!$E$3:$BB$3,0)),0)</f>
        <v>689323.57</v>
      </c>
      <c r="AD25" s="77">
        <f>IFERROR(INDEX('Combined (Adjust here)'!$E$3:$BB$189,MATCH('Tenant Analysis (Formulas) '!$D25,'Combined (Adjust here)'!$E$3:$E$189,0),MATCH('Tenant Analysis (Formulas) '!AD$5,'Combined (Adjust here)'!$E$3:$BB$3,0)),0)</f>
        <v>0</v>
      </c>
      <c r="AE25" s="77">
        <f>IFERROR(INDEX('Combined (Adjust here)'!$E$3:$BB$189,MATCH('Tenant Analysis (Formulas) '!$D25,'Combined (Adjust here)'!$E$3:$E$189,0),MATCH('Tenant Analysis (Formulas) '!AE$5,'Combined (Adjust here)'!$E$3:$BB$3,0)),0)</f>
        <v>0</v>
      </c>
      <c r="AF25" s="77">
        <f>IFERROR(INDEX('Combined (Adjust here)'!$E$3:$BB$189,MATCH('Tenant Analysis (Formulas) '!$D25,'Combined (Adjust here)'!$E$3:$E$189,0),MATCH('Tenant Analysis (Formulas) '!AF$5,'Combined (Adjust here)'!$E$3:$BB$3,0)),0)</f>
        <v>0</v>
      </c>
      <c r="AG25" s="77">
        <f>IFERROR(INDEX('Combined (Adjust here)'!$E$3:$BB$189,MATCH('Tenant Analysis (Formulas) '!$D25,'Combined (Adjust here)'!$E$3:$E$189,0),MATCH('Tenant Analysis (Formulas) '!AG$5,'Combined (Adjust here)'!$E$3:$BB$3,0)),0)</f>
        <v>0</v>
      </c>
      <c r="AH25" s="77">
        <f>IFERROR(INDEX('Combined (Adjust here)'!$E$3:$BB$189,MATCH('Tenant Analysis (Formulas) '!$D25,'Combined (Adjust here)'!$E$3:$E$189,0),MATCH('Tenant Analysis (Formulas) '!AH$5,'Combined (Adjust here)'!$E$3:$BB$3,0)),0)</f>
        <v>0</v>
      </c>
      <c r="AI25" s="77">
        <f>IFERROR(INDEX('Combined (Adjust here)'!$E$3:$BB$189,MATCH('Tenant Analysis (Formulas) '!$D25,'Combined (Adjust here)'!$E$3:$E$189,0),MATCH('Tenant Analysis (Formulas) '!AI$5,'Combined (Adjust here)'!$E$3:$BB$3,0)),0)</f>
        <v>0</v>
      </c>
      <c r="AJ25" s="77">
        <f>IFERROR(INDEX('Combined (Adjust here)'!$E$3:$BB$189,MATCH('Tenant Analysis (Formulas) '!$D25,'Combined (Adjust here)'!$E$3:$E$189,0),MATCH('Tenant Analysis (Formulas) '!AJ$5,'Combined (Adjust here)'!$E$3:$BB$3,0)),0)</f>
        <v>0</v>
      </c>
      <c r="AK25" s="77">
        <f>IFERROR(INDEX('Combined (Adjust here)'!$E$3:$BB$189,MATCH('Tenant Analysis (Formulas) '!$D25,'Combined (Adjust here)'!$E$3:$E$189,0),MATCH('Tenant Analysis (Formulas) '!AK$5,'Combined (Adjust here)'!$E$3:$BB$3,0)),0)</f>
        <v>0</v>
      </c>
      <c r="AL25" s="77">
        <f>IFERROR(INDEX('Combined (Adjust here)'!$E$3:$BB$189,MATCH('Tenant Analysis (Formulas) '!$D25,'Combined (Adjust here)'!$E$3:$E$189,0),MATCH('Tenant Analysis (Formulas) '!AL$5,'Combined (Adjust here)'!$E$3:$BB$3,0)),0)</f>
        <v>0</v>
      </c>
      <c r="AM25" s="77">
        <f>IFERROR(INDEX('Combined (Adjust here)'!$E$3:$BB$189,MATCH('Tenant Analysis (Formulas) '!$D25,'Combined (Adjust here)'!$E$3:$E$189,0),MATCH('Tenant Analysis (Formulas) '!AM$5,'Combined (Adjust here)'!$E$3:$BB$3,0)),0)</f>
        <v>0</v>
      </c>
      <c r="AN25" s="77">
        <f>IFERROR(INDEX('Combined (Adjust here)'!$E$3:$BB$189,MATCH('Tenant Analysis (Formulas) '!$D25,'Combined (Adjust here)'!$E$3:$E$189,0),MATCH('Tenant Analysis (Formulas) '!AN$5,'Combined (Adjust here)'!$E$3:$BB$3,0)),0)</f>
        <v>0</v>
      </c>
      <c r="AO25" s="77">
        <f>IFERROR(INDEX('Combined (Adjust here)'!$E$3:$BB$189,MATCH('Tenant Analysis (Formulas) '!$D25,'Combined (Adjust here)'!$E$3:$E$189,0),MATCH('Tenant Analysis (Formulas) '!AO$5,'Combined (Adjust here)'!$E$3:$BB$3,0)),0)</f>
        <v>510583.1</v>
      </c>
      <c r="AP25" s="77">
        <f>IFERROR(INDEX('Combined (Adjust here)'!$E$3:$BB$189,MATCH('Tenant Analysis (Formulas) '!$D25,'Combined (Adjust here)'!$E$3:$E$189,0),MATCH('Tenant Analysis (Formulas) '!AP$5,'Combined (Adjust here)'!$E$3:$BB$3,0)),0)</f>
        <v>0</v>
      </c>
      <c r="AQ25" s="77">
        <f>IFERROR(INDEX('Combined (Adjust here)'!$E$3:$BB$189,MATCH('Tenant Analysis (Formulas) '!$D25,'Combined (Adjust here)'!$E$3:$E$189,0),MATCH('Tenant Analysis (Formulas) '!AQ$5,'Combined (Adjust here)'!$E$3:$BB$3,0)),0)</f>
        <v>0</v>
      </c>
      <c r="AR25" s="77">
        <f>IFERROR(INDEX('Combined (Adjust here)'!$E$3:$BB$189,MATCH('Tenant Analysis (Formulas) '!$D25,'Combined (Adjust here)'!$E$3:$E$189,0),MATCH('Tenant Analysis (Formulas) '!AR$5,'Combined (Adjust here)'!$E$3:$BB$3,0)),0)</f>
        <v>0</v>
      </c>
      <c r="AS25" s="77">
        <f>IFERROR(INDEX('Combined (Adjust here)'!$E$3:$BB$189,MATCH('Tenant Analysis (Formulas) '!$D25,'Combined (Adjust here)'!$E$3:$E$189,0),MATCH('Tenant Analysis (Formulas) '!AS$5,'Combined (Adjust here)'!$E$3:$BB$3,0)),0)</f>
        <v>0</v>
      </c>
      <c r="AT25" s="77">
        <f>IFERROR(INDEX('Combined (Adjust here)'!$E$3:$BB$189,MATCH('Tenant Analysis (Formulas) '!$D25,'Combined (Adjust here)'!$E$3:$E$189,0),MATCH('Tenant Analysis (Formulas) '!AT$5,'Combined (Adjust here)'!$E$3:$BB$3,0)),0)</f>
        <v>0</v>
      </c>
      <c r="AU25" s="77">
        <f>IFERROR(INDEX('Combined (Adjust here)'!$E$3:$BB$189,MATCH('Tenant Analysis (Formulas) '!$D25,'Combined (Adjust here)'!$E$3:$E$189,0),MATCH('Tenant Analysis (Formulas) '!AU$5,'Combined (Adjust here)'!$E$3:$BB$3,0)),0)</f>
        <v>0</v>
      </c>
      <c r="AV25" s="77">
        <f>IFERROR(INDEX('Combined (Adjust here)'!$E$3:$BB$189,MATCH('Tenant Analysis (Formulas) '!$D25,'Combined (Adjust here)'!$E$3:$E$189,0),MATCH('Tenant Analysis (Formulas) '!AV$5,'Combined (Adjust here)'!$E$3:$BB$3,0)),0)</f>
        <v>0</v>
      </c>
      <c r="AW25" s="77">
        <f>IFERROR(INDEX('Combined (Adjust here)'!$E$3:$BB$189,MATCH('Tenant Analysis (Formulas) '!$D25,'Combined (Adjust here)'!$E$3:$E$189,0),MATCH('Tenant Analysis (Formulas) '!AW$5,'Combined (Adjust here)'!$E$3:$BB$3,0)),0)</f>
        <v>0</v>
      </c>
      <c r="AX25" s="77">
        <f>IFERROR(INDEX('Combined (Adjust here)'!$E$3:$BB$189,MATCH('Tenant Analysis (Formulas) '!$D25,'Combined (Adjust here)'!$E$3:$E$189,0),MATCH('Tenant Analysis (Formulas) '!AX$5,'Combined (Adjust here)'!$E$3:$BB$3,0)),0)</f>
        <v>0</v>
      </c>
      <c r="AY25" s="77">
        <f>IFERROR(INDEX('Combined (Adjust here)'!$E$3:$BB$189,MATCH('Tenant Analysis (Formulas) '!$D25,'Combined (Adjust here)'!$E$3:$E$189,0),MATCH('Tenant Analysis (Formulas) '!AY$5,'Combined (Adjust here)'!$E$3:$BB$3,0)),0)</f>
        <v>0</v>
      </c>
      <c r="AZ25" s="77">
        <f>IFERROR(INDEX('Combined (Adjust here)'!$E$3:$BB$189,MATCH('Tenant Analysis (Formulas) '!$D25,'Combined (Adjust here)'!$E$3:$E$189,0),MATCH('Tenant Analysis (Formulas) '!AZ$5,'Combined (Adjust here)'!$E$3:$BB$3,0)),0)</f>
        <v>0</v>
      </c>
      <c r="BA25" s="77">
        <f>IFERROR(INDEX('Combined (Adjust here)'!$E$3:$BB$189,MATCH('Tenant Analysis (Formulas) '!$D25,'Combined (Adjust here)'!$E$3:$E$189,0),MATCH('Tenant Analysis (Formulas) '!BA$5,'Combined (Adjust here)'!$E$3:$BB$3,0)),0)</f>
        <v>0</v>
      </c>
      <c r="BB25" s="77">
        <f>IFERROR(INDEX('Combined (Adjust here)'!$E$3:$BB$189,MATCH('Tenant Analysis (Formulas) '!$D25,'Combined (Adjust here)'!$E$3:$E$189,0),MATCH('Tenant Analysis (Formulas) '!BB$5,'Combined (Adjust here)'!$E$3:$BB$3,0)),0)</f>
        <v>0</v>
      </c>
      <c r="BC25" s="77">
        <f>IFERROR(INDEX('Combined (Adjust here)'!$E$3:$BB$189,MATCH('Tenant Analysis (Formulas) '!$D25,'Combined (Adjust here)'!$E$3:$E$189,0),MATCH('Tenant Analysis (Formulas) '!BC$5,'Combined (Adjust here)'!$E$3:$BB$3,0)),0)</f>
        <v>0</v>
      </c>
      <c r="BD25" s="77">
        <f>IFERROR(INDEX('Combined (Adjust here)'!$E$3:$BB$189,MATCH('Tenant Analysis (Formulas) '!$D25,'Combined (Adjust here)'!$E$3:$E$189,0),MATCH('Tenant Analysis (Formulas) '!BD$5,'Combined (Adjust here)'!$E$3:$BB$3,0)),0)</f>
        <v>0</v>
      </c>
      <c r="BE25" s="77">
        <f>IFERROR(INDEX('Combined (Adjust here)'!$E$3:$BB$189,MATCH('Tenant Analysis (Formulas) '!$D25,'Combined (Adjust here)'!$E$3:$E$189,0),MATCH('Tenant Analysis (Formulas) '!BE$5,'Combined (Adjust here)'!$E$3:$BB$3,0)),0)</f>
        <v>0</v>
      </c>
      <c r="BF25" s="77">
        <f>IFERROR(INDEX('Combined (Adjust here)'!$E$3:$BB$189,MATCH('Tenant Analysis (Formulas) '!$D25,'Combined (Adjust here)'!$E$3:$E$189,0),MATCH('Tenant Analysis (Formulas) '!BF$5,'Combined (Adjust here)'!$E$3:$BB$3,0)),0)</f>
        <v>0</v>
      </c>
      <c r="BG25" s="77">
        <f>IFERROR(INDEX('Combined (Adjust here)'!$E$3:$BB$189,MATCH('Tenant Analysis (Formulas) '!$D25,'Combined (Adjust here)'!$E$3:$E$189,0),MATCH('Tenant Analysis (Formulas) '!BG$5,'Combined (Adjust here)'!$E$3:$BB$3,0)),0)</f>
        <v>0</v>
      </c>
      <c r="BH25" s="77">
        <f>IFERROR(INDEX('Combined (Adjust here)'!$E$3:$BB$189,MATCH('Tenant Analysis (Formulas) '!$D25,'Combined (Adjust here)'!$E$3:$E$189,0),MATCH('Tenant Analysis (Formulas) '!BH$5,'Combined (Adjust here)'!$E$3:$BB$3,0)),0)</f>
        <v>0</v>
      </c>
      <c r="BI25" s="77">
        <f>IFERROR(INDEX('Combined (Adjust here)'!$E$3:$BB$189,MATCH('Tenant Analysis (Formulas) '!$D25,'Combined (Adjust here)'!$E$3:$E$189,0),MATCH('Tenant Analysis (Formulas) '!BI$5,'Combined (Adjust here)'!$E$3:$BB$3,0)),0)</f>
        <v>0</v>
      </c>
      <c r="BJ25" s="77">
        <f>IFERROR(INDEX('Combined (Adjust here)'!$E$3:$BB$189,MATCH('Tenant Analysis (Formulas) '!$D25,'Combined (Adjust here)'!$E$3:$E$189,0),MATCH('Tenant Analysis (Formulas) '!BJ$5,'Combined (Adjust here)'!$E$3:$BB$3,0)),0)</f>
        <v>0</v>
      </c>
      <c r="BK25" s="77">
        <f>IFERROR(INDEX('Combined (Adjust here)'!$E$3:$BB$189,MATCH('Tenant Analysis (Formulas) '!$D25,'Combined (Adjust here)'!$E$3:$E$189,0),MATCH('Tenant Analysis (Formulas) '!BK$5,'Combined (Adjust here)'!$E$3:$BB$3,0)),0)</f>
        <v>0</v>
      </c>
      <c r="BL25" s="77">
        <f>IFERROR(INDEX('Combined (Adjust here)'!$E$3:$BB$189,MATCH('Tenant Analysis (Formulas) '!$D25,'Combined (Adjust here)'!$E$3:$E$189,0),MATCH('Tenant Analysis (Formulas) '!BL$5,'Combined (Adjust here)'!$E$3:$BB$3,0)),0)</f>
        <v>0</v>
      </c>
      <c r="BM25" s="77">
        <f>IFERROR(INDEX('Combined (Adjust here)'!$E$3:$BB$189,MATCH('Tenant Analysis (Formulas) '!$D25,'Combined (Adjust here)'!$E$3:$E$189,0),MATCH('Tenant Analysis (Formulas) '!BM$5,'Combined (Adjust here)'!$E$3:$BB$3,0)),0)</f>
        <v>0</v>
      </c>
    </row>
    <row r="26" spans="1:65" hidden="1">
      <c r="A26" s="48" t="s">
        <v>157</v>
      </c>
      <c r="B26" s="48" t="s">
        <v>173</v>
      </c>
      <c r="C26" s="46" t="s">
        <v>186</v>
      </c>
      <c r="D26" s="49" t="s">
        <v>50</v>
      </c>
      <c r="E26" s="75">
        <f t="shared" si="7"/>
        <v>646847.47</v>
      </c>
      <c r="F26" s="75">
        <f t="shared" si="4"/>
        <v>692450.33</v>
      </c>
      <c r="G26" s="75">
        <f t="shared" si="4"/>
        <v>869258.96</v>
      </c>
      <c r="H26" s="75">
        <f t="shared" si="4"/>
        <v>340067.06</v>
      </c>
      <c r="I26" s="67">
        <f t="shared" si="5"/>
        <v>0.25533763555286343</v>
      </c>
      <c r="J26" s="82"/>
      <c r="L26" s="75">
        <f t="shared" si="2"/>
        <v>218577.93</v>
      </c>
      <c r="M26" s="75">
        <f t="shared" si="2"/>
        <v>340067.06</v>
      </c>
      <c r="N26" s="67">
        <f t="shared" si="6"/>
        <v>0.55581608811100003</v>
      </c>
      <c r="R26" s="77">
        <f>IFERROR(INDEX('Combined (Adjust here)'!$E$3:$BB$189,MATCH('Tenant Analysis (Formulas) '!$D26,'Combined (Adjust here)'!$E$3:$E$189,0),MATCH('Tenant Analysis (Formulas) '!R$5,'Combined (Adjust here)'!$E$3:$BB$3,0)),0)</f>
        <v>49707.1</v>
      </c>
      <c r="S26" s="77">
        <f>IFERROR(INDEX('Combined (Adjust here)'!$E$3:$BB$189,MATCH('Tenant Analysis (Formulas) '!$D26,'Combined (Adjust here)'!$E$3:$E$189,0),MATCH('Tenant Analysis (Formulas) '!S$5,'Combined (Adjust here)'!$E$3:$BB$3,0)),0)</f>
        <v>49890.85</v>
      </c>
      <c r="T26" s="77">
        <f>IFERROR(INDEX('Combined (Adjust here)'!$E$3:$BB$189,MATCH('Tenant Analysis (Formulas) '!$D26,'Combined (Adjust here)'!$E$3:$E$189,0),MATCH('Tenant Analysis (Formulas) '!T$5,'Combined (Adjust here)'!$E$3:$BB$3,0)),0)</f>
        <v>64726.2</v>
      </c>
      <c r="U26" s="77">
        <f>IFERROR(INDEX('Combined (Adjust here)'!$E$3:$BB$189,MATCH('Tenant Analysis (Formulas) '!$D26,'Combined (Adjust here)'!$E$3:$E$189,0),MATCH('Tenant Analysis (Formulas) '!U$5,'Combined (Adjust here)'!$E$3:$BB$3,0)),0)</f>
        <v>59011.5</v>
      </c>
      <c r="V26" s="77">
        <f>IFERROR(INDEX('Combined (Adjust here)'!$E$3:$BB$189,MATCH('Tenant Analysis (Formulas) '!$D26,'Combined (Adjust here)'!$E$3:$E$189,0),MATCH('Tenant Analysis (Formulas) '!V$5,'Combined (Adjust here)'!$E$3:$BB$3,0)),0)</f>
        <v>62222.51</v>
      </c>
      <c r="W26" s="77">
        <f>IFERROR(INDEX('Combined (Adjust here)'!$E$3:$BB$189,MATCH('Tenant Analysis (Formulas) '!$D26,'Combined (Adjust here)'!$E$3:$E$189,0),MATCH('Tenant Analysis (Formulas) '!W$5,'Combined (Adjust here)'!$E$3:$BB$3,0)),0)</f>
        <v>59637.59</v>
      </c>
      <c r="X26" s="77">
        <f>IFERROR(INDEX('Combined (Adjust here)'!$E$3:$BB$189,MATCH('Tenant Analysis (Formulas) '!$D26,'Combined (Adjust here)'!$E$3:$E$189,0),MATCH('Tenant Analysis (Formulas) '!X$5,'Combined (Adjust here)'!$E$3:$BB$3,0)),0)</f>
        <v>56136.23</v>
      </c>
      <c r="Y26" s="77">
        <f>IFERROR(INDEX('Combined (Adjust here)'!$E$3:$BB$189,MATCH('Tenant Analysis (Formulas) '!$D26,'Combined (Adjust here)'!$E$3:$E$189,0),MATCH('Tenant Analysis (Formulas) '!Y$5,'Combined (Adjust here)'!$E$3:$BB$3,0)),0)</f>
        <v>56661.8</v>
      </c>
      <c r="Z26" s="77">
        <f>IFERROR(INDEX('Combined (Adjust here)'!$E$3:$BB$189,MATCH('Tenant Analysis (Formulas) '!$D26,'Combined (Adjust here)'!$E$3:$E$189,0),MATCH('Tenant Analysis (Formulas) '!Z$5,'Combined (Adjust here)'!$E$3:$BB$3,0)),0)</f>
        <v>57610.98</v>
      </c>
      <c r="AA26" s="77">
        <f>IFERROR(INDEX('Combined (Adjust here)'!$E$3:$BB$189,MATCH('Tenant Analysis (Formulas) '!$D26,'Combined (Adjust here)'!$E$3:$E$189,0),MATCH('Tenant Analysis (Formulas) '!AA$5,'Combined (Adjust here)'!$E$3:$BB$3,0)),0)</f>
        <v>50995.83</v>
      </c>
      <c r="AB26" s="77">
        <f>IFERROR(INDEX('Combined (Adjust here)'!$E$3:$BB$189,MATCH('Tenant Analysis (Formulas) '!$D26,'Combined (Adjust here)'!$E$3:$E$189,0),MATCH('Tenant Analysis (Formulas) '!AB$5,'Combined (Adjust here)'!$E$3:$BB$3,0)),0)</f>
        <v>56653.16</v>
      </c>
      <c r="AC26" s="77">
        <f>IFERROR(INDEX('Combined (Adjust here)'!$E$3:$BB$189,MATCH('Tenant Analysis (Formulas) '!$D26,'Combined (Adjust here)'!$E$3:$E$189,0),MATCH('Tenant Analysis (Formulas) '!AC$5,'Combined (Adjust here)'!$E$3:$BB$3,0)),0)</f>
        <v>23593.72</v>
      </c>
      <c r="AD26" s="77">
        <f>IFERROR(INDEX('Combined (Adjust here)'!$E$3:$BB$189,MATCH('Tenant Analysis (Formulas) '!$D26,'Combined (Adjust here)'!$E$3:$E$189,0),MATCH('Tenant Analysis (Formulas) '!AD$5,'Combined (Adjust here)'!$E$3:$BB$3,0)),0)</f>
        <v>56529.35</v>
      </c>
      <c r="AE26" s="77">
        <f>IFERROR(INDEX('Combined (Adjust here)'!$E$3:$BB$189,MATCH('Tenant Analysis (Formulas) '!$D26,'Combined (Adjust here)'!$E$3:$E$189,0),MATCH('Tenant Analysis (Formulas) '!AE$5,'Combined (Adjust here)'!$E$3:$BB$3,0)),0)</f>
        <v>60120.1</v>
      </c>
      <c r="AF26" s="77">
        <f>IFERROR(INDEX('Combined (Adjust here)'!$E$3:$BB$189,MATCH('Tenant Analysis (Formulas) '!$D26,'Combined (Adjust here)'!$E$3:$E$189,0),MATCH('Tenant Analysis (Formulas) '!AF$5,'Combined (Adjust here)'!$E$3:$BB$3,0)),0)</f>
        <v>73224.5</v>
      </c>
      <c r="AG26" s="77">
        <f>IFERROR(INDEX('Combined (Adjust here)'!$E$3:$BB$189,MATCH('Tenant Analysis (Formulas) '!$D26,'Combined (Adjust here)'!$E$3:$E$189,0),MATCH('Tenant Analysis (Formulas) '!AG$5,'Combined (Adjust here)'!$E$3:$BB$3,0)),0)</f>
        <v>67643.899999999994</v>
      </c>
      <c r="AH26" s="77">
        <f>IFERROR(INDEX('Combined (Adjust here)'!$E$3:$BB$189,MATCH('Tenant Analysis (Formulas) '!$D26,'Combined (Adjust here)'!$E$3:$E$189,0),MATCH('Tenant Analysis (Formulas) '!AH$5,'Combined (Adjust here)'!$E$3:$BB$3,0)),0)</f>
        <v>75962.2</v>
      </c>
      <c r="AI26" s="77">
        <f>IFERROR(INDEX('Combined (Adjust here)'!$E$3:$BB$189,MATCH('Tenant Analysis (Formulas) '!$D26,'Combined (Adjust here)'!$E$3:$E$189,0),MATCH('Tenant Analysis (Formulas) '!AI$5,'Combined (Adjust here)'!$E$3:$BB$3,0)),0)</f>
        <v>10143.5</v>
      </c>
      <c r="AJ26" s="77">
        <f>IFERROR(INDEX('Combined (Adjust here)'!$E$3:$BB$189,MATCH('Tenant Analysis (Formulas) '!$D26,'Combined (Adjust here)'!$E$3:$E$189,0),MATCH('Tenant Analysis (Formulas) '!AJ$5,'Combined (Adjust here)'!$E$3:$BB$3,0)),0)</f>
        <v>10387.43</v>
      </c>
      <c r="AK26" s="77">
        <f>IFERROR(INDEX('Combined (Adjust here)'!$E$3:$BB$189,MATCH('Tenant Analysis (Formulas) '!$D26,'Combined (Adjust here)'!$E$3:$E$189,0),MATCH('Tenant Analysis (Formulas) '!AK$5,'Combined (Adjust here)'!$E$3:$BB$3,0)),0)</f>
        <v>77234.149999999994</v>
      </c>
      <c r="AL26" s="77">
        <f>IFERROR(INDEX('Combined (Adjust here)'!$E$3:$BB$189,MATCH('Tenant Analysis (Formulas) '!$D26,'Combined (Adjust here)'!$E$3:$E$189,0),MATCH('Tenant Analysis (Formulas) '!AL$5,'Combined (Adjust here)'!$E$3:$BB$3,0)),0)</f>
        <v>68934.89</v>
      </c>
      <c r="AM26" s="77">
        <f>IFERROR(INDEX('Combined (Adjust here)'!$E$3:$BB$189,MATCH('Tenant Analysis (Formulas) '!$D26,'Combined (Adjust here)'!$E$3:$E$189,0),MATCH('Tenant Analysis (Formulas) '!AM$5,'Combined (Adjust here)'!$E$3:$BB$3,0)),0)</f>
        <v>65471.26</v>
      </c>
      <c r="AN26" s="77">
        <f>IFERROR(INDEX('Combined (Adjust here)'!$E$3:$BB$189,MATCH('Tenant Analysis (Formulas) '!$D26,'Combined (Adjust here)'!$E$3:$E$189,0),MATCH('Tenant Analysis (Formulas) '!AN$5,'Combined (Adjust here)'!$E$3:$BB$3,0)),0)</f>
        <v>72425.440000000002</v>
      </c>
      <c r="AO26" s="77">
        <f>IFERROR(INDEX('Combined (Adjust here)'!$E$3:$BB$189,MATCH('Tenant Analysis (Formulas) '!$D26,'Combined (Adjust here)'!$E$3:$E$189,0),MATCH('Tenant Analysis (Formulas) '!AO$5,'Combined (Adjust here)'!$E$3:$BB$3,0)),0)</f>
        <v>54373.61</v>
      </c>
      <c r="AP26" s="77">
        <f>IFERROR(INDEX('Combined (Adjust here)'!$E$3:$BB$189,MATCH('Tenant Analysis (Formulas) '!$D26,'Combined (Adjust here)'!$E$3:$E$189,0),MATCH('Tenant Analysis (Formulas) '!AP$5,'Combined (Adjust here)'!$E$3:$BB$3,0)),0)</f>
        <v>81559.42</v>
      </c>
      <c r="AQ26" s="77">
        <f>IFERROR(INDEX('Combined (Adjust here)'!$E$3:$BB$189,MATCH('Tenant Analysis (Formulas) '!$D26,'Combined (Adjust here)'!$E$3:$E$189,0),MATCH('Tenant Analysis (Formulas) '!AQ$5,'Combined (Adjust here)'!$E$3:$BB$3,0)),0)</f>
        <v>88320.82</v>
      </c>
      <c r="AR26" s="77">
        <f>IFERROR(INDEX('Combined (Adjust here)'!$E$3:$BB$189,MATCH('Tenant Analysis (Formulas) '!$D26,'Combined (Adjust here)'!$E$3:$E$189,0),MATCH('Tenant Analysis (Formulas) '!AR$5,'Combined (Adjust here)'!$E$3:$BB$3,0)),0)</f>
        <v>48697.69</v>
      </c>
      <c r="AS26" s="156">
        <f>IFERROR(INDEX('Combined (Adjust here)'!$E$3:$BB$189,MATCH('Tenant Analysis (Formulas) '!$D26,'Combined (Adjust here)'!$E$3:$E$189,0),MATCH('Tenant Analysis (Formulas) '!AS$5,'Combined (Adjust here)'!$E$3:$BB$3,0)),0)</f>
        <v>0</v>
      </c>
      <c r="AT26" s="77">
        <f>IFERROR(INDEX('Combined (Adjust here)'!$E$3:$BB$189,MATCH('Tenant Analysis (Formulas) '!$D26,'Combined (Adjust here)'!$E$3:$E$189,0),MATCH('Tenant Analysis (Formulas) '!AT$5,'Combined (Adjust here)'!$E$3:$BB$3,0)),0)</f>
        <v>4808.6499999999996</v>
      </c>
      <c r="AU26" s="77">
        <f>IFERROR(INDEX('Combined (Adjust here)'!$E$3:$BB$189,MATCH('Tenant Analysis (Formulas) '!$D26,'Combined (Adjust here)'!$E$3:$E$189,0),MATCH('Tenant Analysis (Formulas) '!AU$5,'Combined (Adjust here)'!$E$3:$BB$3,0)),0)</f>
        <v>89404.41</v>
      </c>
      <c r="AV26" s="77">
        <f>IFERROR(INDEX('Combined (Adjust here)'!$E$3:$BB$189,MATCH('Tenant Analysis (Formulas) '!$D26,'Combined (Adjust here)'!$E$3:$E$189,0),MATCH('Tenant Analysis (Formulas) '!AV$5,'Combined (Adjust here)'!$E$3:$BB$3,0)),0)</f>
        <v>88433.02</v>
      </c>
      <c r="AW26" s="77">
        <f>IFERROR(INDEX('Combined (Adjust here)'!$E$3:$BB$189,MATCH('Tenant Analysis (Formulas) '!$D26,'Combined (Adjust here)'!$E$3:$E$189,0),MATCH('Tenant Analysis (Formulas) '!AW$5,'Combined (Adjust here)'!$E$3:$BB$3,0)),0)</f>
        <v>99301.29</v>
      </c>
      <c r="AX26" s="77">
        <f>IFERROR(INDEX('Combined (Adjust here)'!$E$3:$BB$189,MATCH('Tenant Analysis (Formulas) '!$D26,'Combined (Adjust here)'!$E$3:$E$189,0),MATCH('Tenant Analysis (Formulas) '!AX$5,'Combined (Adjust here)'!$E$3:$BB$3,0)),0)</f>
        <v>96306.79</v>
      </c>
      <c r="AY26" s="77">
        <f>IFERROR(INDEX('Combined (Adjust here)'!$E$3:$BB$189,MATCH('Tenant Analysis (Formulas) '!$D26,'Combined (Adjust here)'!$E$3:$E$189,0),MATCH('Tenant Analysis (Formulas) '!AY$5,'Combined (Adjust here)'!$E$3:$BB$3,0)),0)</f>
        <v>114179.36</v>
      </c>
      <c r="AZ26" s="77">
        <f>IFERROR(INDEX('Combined (Adjust here)'!$E$3:$BB$189,MATCH('Tenant Analysis (Formulas) '!$D26,'Combined (Adjust here)'!$E$3:$E$189,0),MATCH('Tenant Analysis (Formulas) '!AZ$5,'Combined (Adjust here)'!$E$3:$BB$3,0)),0)</f>
        <v>96591.24</v>
      </c>
      <c r="BA26" s="77">
        <f>IFERROR(INDEX('Combined (Adjust here)'!$E$3:$BB$189,MATCH('Tenant Analysis (Formulas) '!$D26,'Combined (Adjust here)'!$E$3:$E$189,0),MATCH('Tenant Analysis (Formulas) '!BA$5,'Combined (Adjust here)'!$E$3:$BB$3,0)),0)</f>
        <v>61656.27</v>
      </c>
      <c r="BB26" s="77">
        <f>IFERROR(INDEX('Combined (Adjust here)'!$E$3:$BB$189,MATCH('Tenant Analysis (Formulas) '!$D26,'Combined (Adjust here)'!$E$3:$E$189,0),MATCH('Tenant Analysis (Formulas) '!BB$5,'Combined (Adjust here)'!$E$3:$BB$3,0)),0)</f>
        <v>111973.8</v>
      </c>
      <c r="BC26" s="77">
        <f>IFERROR(INDEX('Combined (Adjust here)'!$E$3:$BB$189,MATCH('Tenant Analysis (Formulas) '!$D26,'Combined (Adjust here)'!$E$3:$E$189,0),MATCH('Tenant Analysis (Formulas) '!BC$5,'Combined (Adjust here)'!$E$3:$BB$3,0)),0)</f>
        <v>110538.08</v>
      </c>
      <c r="BD26" s="77">
        <f>IFERROR(INDEX('Combined (Adjust here)'!$E$3:$BB$189,MATCH('Tenant Analysis (Formulas) '!$D26,'Combined (Adjust here)'!$E$3:$E$189,0),MATCH('Tenant Analysis (Formulas) '!BD$5,'Combined (Adjust here)'!$E$3:$BB$3,0)),0)</f>
        <v>117555.18</v>
      </c>
      <c r="BE26" s="77">
        <f>IFERROR(INDEX('Combined (Adjust here)'!$E$3:$BB$189,MATCH('Tenant Analysis (Formulas) '!$D26,'Combined (Adjust here)'!$E$3:$E$189,0),MATCH('Tenant Analysis (Formulas) '!BE$5,'Combined (Adjust here)'!$E$3:$BB$3,0)),0)</f>
        <v>0</v>
      </c>
      <c r="BF26" s="77">
        <f>IFERROR(INDEX('Combined (Adjust here)'!$E$3:$BB$189,MATCH('Tenant Analysis (Formulas) '!$D26,'Combined (Adjust here)'!$E$3:$E$189,0),MATCH('Tenant Analysis (Formulas) '!BF$5,'Combined (Adjust here)'!$E$3:$BB$3,0)),0)</f>
        <v>0</v>
      </c>
      <c r="BG26" s="77">
        <f>IFERROR(INDEX('Combined (Adjust here)'!$E$3:$BB$189,MATCH('Tenant Analysis (Formulas) '!$D26,'Combined (Adjust here)'!$E$3:$E$189,0),MATCH('Tenant Analysis (Formulas) '!BG$5,'Combined (Adjust here)'!$E$3:$BB$3,0)),0)</f>
        <v>0</v>
      </c>
      <c r="BH26" s="77">
        <f>IFERROR(INDEX('Combined (Adjust here)'!$E$3:$BB$189,MATCH('Tenant Analysis (Formulas) '!$D26,'Combined (Adjust here)'!$E$3:$E$189,0),MATCH('Tenant Analysis (Formulas) '!BH$5,'Combined (Adjust here)'!$E$3:$BB$3,0)),0)</f>
        <v>0</v>
      </c>
      <c r="BI26" s="77">
        <f>IFERROR(INDEX('Combined (Adjust here)'!$E$3:$BB$189,MATCH('Tenant Analysis (Formulas) '!$D26,'Combined (Adjust here)'!$E$3:$E$189,0),MATCH('Tenant Analysis (Formulas) '!BI$5,'Combined (Adjust here)'!$E$3:$BB$3,0)),0)</f>
        <v>0</v>
      </c>
      <c r="BJ26" s="77">
        <f>IFERROR(INDEX('Combined (Adjust here)'!$E$3:$BB$189,MATCH('Tenant Analysis (Formulas) '!$D26,'Combined (Adjust here)'!$E$3:$E$189,0),MATCH('Tenant Analysis (Formulas) '!BJ$5,'Combined (Adjust here)'!$E$3:$BB$3,0)),0)</f>
        <v>0</v>
      </c>
      <c r="BK26" s="77">
        <f>IFERROR(INDEX('Combined (Adjust here)'!$E$3:$BB$189,MATCH('Tenant Analysis (Formulas) '!$D26,'Combined (Adjust here)'!$E$3:$E$189,0),MATCH('Tenant Analysis (Formulas) '!BK$5,'Combined (Adjust here)'!$E$3:$BB$3,0)),0)</f>
        <v>0</v>
      </c>
      <c r="BL26" s="77">
        <f>IFERROR(INDEX('Combined (Adjust here)'!$E$3:$BB$189,MATCH('Tenant Analysis (Formulas) '!$D26,'Combined (Adjust here)'!$E$3:$E$189,0),MATCH('Tenant Analysis (Formulas) '!BL$5,'Combined (Adjust here)'!$E$3:$BB$3,0)),0)</f>
        <v>0</v>
      </c>
      <c r="BM26" s="77">
        <f>IFERROR(INDEX('Combined (Adjust here)'!$E$3:$BB$189,MATCH('Tenant Analysis (Formulas) '!$D26,'Combined (Adjust here)'!$E$3:$E$189,0),MATCH('Tenant Analysis (Formulas) '!BM$5,'Combined (Adjust here)'!$E$3:$BB$3,0)),0)</f>
        <v>0</v>
      </c>
    </row>
    <row r="27" spans="1:65" hidden="1">
      <c r="A27" s="48" t="s">
        <v>157</v>
      </c>
      <c r="B27" s="48" t="s">
        <v>173</v>
      </c>
      <c r="C27" s="46" t="s">
        <v>218</v>
      </c>
      <c r="D27" s="49" t="s">
        <v>51</v>
      </c>
      <c r="E27" s="75">
        <f t="shared" si="7"/>
        <v>0</v>
      </c>
      <c r="F27" s="75">
        <f t="shared" si="4"/>
        <v>1179661.48</v>
      </c>
      <c r="G27" s="75">
        <f t="shared" si="4"/>
        <v>999391.08000000007</v>
      </c>
      <c r="H27" s="75">
        <f t="shared" si="4"/>
        <v>288924.33</v>
      </c>
      <c r="I27" s="67">
        <f t="shared" si="5"/>
        <v>-0.15281536530293413</v>
      </c>
      <c r="J27" s="82"/>
      <c r="L27" s="75">
        <f t="shared" si="2"/>
        <v>362791.14</v>
      </c>
      <c r="M27" s="75">
        <f t="shared" si="2"/>
        <v>288924.33</v>
      </c>
      <c r="N27" s="67">
        <f t="shared" si="6"/>
        <v>-0.20360698444840741</v>
      </c>
      <c r="R27" s="77">
        <f>IFERROR(INDEX('Combined (Adjust here)'!$E$3:$BB$189,MATCH('Tenant Analysis (Formulas) '!$D27,'Combined (Adjust here)'!$E$3:$E$189,0),MATCH('Tenant Analysis (Formulas) '!R$5,'Combined (Adjust here)'!$E$3:$BB$3,0)),0)</f>
        <v>0</v>
      </c>
      <c r="S27" s="77">
        <f>IFERROR(INDEX('Combined (Adjust here)'!$E$3:$BB$189,MATCH('Tenant Analysis (Formulas) '!$D27,'Combined (Adjust here)'!$E$3:$E$189,0),MATCH('Tenant Analysis (Formulas) '!S$5,'Combined (Adjust here)'!$E$3:$BB$3,0)),0)</f>
        <v>0</v>
      </c>
      <c r="T27" s="77">
        <f>IFERROR(INDEX('Combined (Adjust here)'!$E$3:$BB$189,MATCH('Tenant Analysis (Formulas) '!$D27,'Combined (Adjust here)'!$E$3:$E$189,0),MATCH('Tenant Analysis (Formulas) '!T$5,'Combined (Adjust here)'!$E$3:$BB$3,0)),0)</f>
        <v>0</v>
      </c>
      <c r="U27" s="77">
        <f>IFERROR(INDEX('Combined (Adjust here)'!$E$3:$BB$189,MATCH('Tenant Analysis (Formulas) '!$D27,'Combined (Adjust here)'!$E$3:$E$189,0),MATCH('Tenant Analysis (Formulas) '!U$5,'Combined (Adjust here)'!$E$3:$BB$3,0)),0)</f>
        <v>0</v>
      </c>
      <c r="V27" s="77">
        <f>IFERROR(INDEX('Combined (Adjust here)'!$E$3:$BB$189,MATCH('Tenant Analysis (Formulas) '!$D27,'Combined (Adjust here)'!$E$3:$E$189,0),MATCH('Tenant Analysis (Formulas) '!V$5,'Combined (Adjust here)'!$E$3:$BB$3,0)),0)</f>
        <v>0</v>
      </c>
      <c r="W27" s="77">
        <f>IFERROR(INDEX('Combined (Adjust here)'!$E$3:$BB$189,MATCH('Tenant Analysis (Formulas) '!$D27,'Combined (Adjust here)'!$E$3:$E$189,0),MATCH('Tenant Analysis (Formulas) '!W$5,'Combined (Adjust here)'!$E$3:$BB$3,0)),0)</f>
        <v>0</v>
      </c>
      <c r="X27" s="77">
        <f>IFERROR(INDEX('Combined (Adjust here)'!$E$3:$BB$189,MATCH('Tenant Analysis (Formulas) '!$D27,'Combined (Adjust here)'!$E$3:$E$189,0),MATCH('Tenant Analysis (Formulas) '!X$5,'Combined (Adjust here)'!$E$3:$BB$3,0)),0)</f>
        <v>0</v>
      </c>
      <c r="Y27" s="77">
        <f>IFERROR(INDEX('Combined (Adjust here)'!$E$3:$BB$189,MATCH('Tenant Analysis (Formulas) '!$D27,'Combined (Adjust here)'!$E$3:$E$189,0),MATCH('Tenant Analysis (Formulas) '!Y$5,'Combined (Adjust here)'!$E$3:$BB$3,0)),0)</f>
        <v>0</v>
      </c>
      <c r="Z27" s="77">
        <f>IFERROR(INDEX('Combined (Adjust here)'!$E$3:$BB$189,MATCH('Tenant Analysis (Formulas) '!$D27,'Combined (Adjust here)'!$E$3:$E$189,0),MATCH('Tenant Analysis (Formulas) '!Z$5,'Combined (Adjust here)'!$E$3:$BB$3,0)),0)</f>
        <v>0</v>
      </c>
      <c r="AA27" s="77">
        <f>IFERROR(INDEX('Combined (Adjust here)'!$E$3:$BB$189,MATCH('Tenant Analysis (Formulas) '!$D27,'Combined (Adjust here)'!$E$3:$E$189,0),MATCH('Tenant Analysis (Formulas) '!AA$5,'Combined (Adjust here)'!$E$3:$BB$3,0)),0)</f>
        <v>0</v>
      </c>
      <c r="AB27" s="77">
        <f>IFERROR(INDEX('Combined (Adjust here)'!$E$3:$BB$189,MATCH('Tenant Analysis (Formulas) '!$D27,'Combined (Adjust here)'!$E$3:$E$189,0),MATCH('Tenant Analysis (Formulas) '!AB$5,'Combined (Adjust here)'!$E$3:$BB$3,0)),0)</f>
        <v>0</v>
      </c>
      <c r="AC27" s="77">
        <f>IFERROR(INDEX('Combined (Adjust here)'!$E$3:$BB$189,MATCH('Tenant Analysis (Formulas) '!$D27,'Combined (Adjust here)'!$E$3:$E$189,0),MATCH('Tenant Analysis (Formulas) '!AC$5,'Combined (Adjust here)'!$E$3:$BB$3,0)),0)</f>
        <v>0</v>
      </c>
      <c r="AD27" s="77">
        <f>IFERROR(INDEX('Combined (Adjust here)'!$E$3:$BB$189,MATCH('Tenant Analysis (Formulas) '!$D27,'Combined (Adjust here)'!$E$3:$E$189,0),MATCH('Tenant Analysis (Formulas) '!AD$5,'Combined (Adjust here)'!$E$3:$BB$3,0)),0)</f>
        <v>80491.3</v>
      </c>
      <c r="AE27" s="77">
        <f>IFERROR(INDEX('Combined (Adjust here)'!$E$3:$BB$189,MATCH('Tenant Analysis (Formulas) '!$D27,'Combined (Adjust here)'!$E$3:$E$189,0),MATCH('Tenant Analysis (Formulas) '!AE$5,'Combined (Adjust here)'!$E$3:$BB$3,0)),0)</f>
        <v>93432.59</v>
      </c>
      <c r="AF27" s="77">
        <f>IFERROR(INDEX('Combined (Adjust here)'!$E$3:$BB$189,MATCH('Tenant Analysis (Formulas) '!$D27,'Combined (Adjust here)'!$E$3:$E$189,0),MATCH('Tenant Analysis (Formulas) '!AF$5,'Combined (Adjust here)'!$E$3:$BB$3,0)),0)</f>
        <v>111424.35</v>
      </c>
      <c r="AG27" s="77">
        <f>IFERROR(INDEX('Combined (Adjust here)'!$E$3:$BB$189,MATCH('Tenant Analysis (Formulas) '!$D27,'Combined (Adjust here)'!$E$3:$E$189,0),MATCH('Tenant Analysis (Formulas) '!AG$5,'Combined (Adjust here)'!$E$3:$BB$3,0)),0)</f>
        <v>100615.26</v>
      </c>
      <c r="AH27" s="77">
        <f>IFERROR(INDEX('Combined (Adjust here)'!$E$3:$BB$189,MATCH('Tenant Analysis (Formulas) '!$D27,'Combined (Adjust here)'!$E$3:$E$189,0),MATCH('Tenant Analysis (Formulas) '!AH$5,'Combined (Adjust here)'!$E$3:$BB$3,0)),0)</f>
        <v>98049.87</v>
      </c>
      <c r="AI27" s="77">
        <f>IFERROR(INDEX('Combined (Adjust here)'!$E$3:$BB$189,MATCH('Tenant Analysis (Formulas) '!$D27,'Combined (Adjust here)'!$E$3:$E$189,0),MATCH('Tenant Analysis (Formulas) '!AI$5,'Combined (Adjust here)'!$E$3:$BB$3,0)),0)</f>
        <v>112709.32</v>
      </c>
      <c r="AJ27" s="77">
        <f>IFERROR(INDEX('Combined (Adjust here)'!$E$3:$BB$189,MATCH('Tenant Analysis (Formulas) '!$D27,'Combined (Adjust here)'!$E$3:$E$189,0),MATCH('Tenant Analysis (Formulas) '!AJ$5,'Combined (Adjust here)'!$E$3:$BB$3,0)),0)</f>
        <v>97442.96</v>
      </c>
      <c r="AK27" s="77">
        <f>IFERROR(INDEX('Combined (Adjust here)'!$E$3:$BB$189,MATCH('Tenant Analysis (Formulas) '!$D27,'Combined (Adjust here)'!$E$3:$E$189,0),MATCH('Tenant Analysis (Formulas) '!AK$5,'Combined (Adjust here)'!$E$3:$BB$3,0)),0)</f>
        <v>95613.17</v>
      </c>
      <c r="AL27" s="77">
        <f>IFERROR(INDEX('Combined (Adjust here)'!$E$3:$BB$189,MATCH('Tenant Analysis (Formulas) '!$D27,'Combined (Adjust here)'!$E$3:$E$189,0),MATCH('Tenant Analysis (Formulas) '!AL$5,'Combined (Adjust here)'!$E$3:$BB$3,0)),0)</f>
        <v>95263.11</v>
      </c>
      <c r="AM27" s="77">
        <f>IFERROR(INDEX('Combined (Adjust here)'!$E$3:$BB$189,MATCH('Tenant Analysis (Formulas) '!$D27,'Combined (Adjust here)'!$E$3:$E$189,0),MATCH('Tenant Analysis (Formulas) '!AM$5,'Combined (Adjust here)'!$E$3:$BB$3,0)),0)</f>
        <v>107242.77</v>
      </c>
      <c r="AN27" s="77">
        <f>IFERROR(INDEX('Combined (Adjust here)'!$E$3:$BB$189,MATCH('Tenant Analysis (Formulas) '!$D27,'Combined (Adjust here)'!$E$3:$E$189,0),MATCH('Tenant Analysis (Formulas) '!AN$5,'Combined (Adjust here)'!$E$3:$BB$3,0)),0)</f>
        <v>97749.84</v>
      </c>
      <c r="AO27" s="77">
        <f>IFERROR(INDEX('Combined (Adjust here)'!$E$3:$BB$189,MATCH('Tenant Analysis (Formulas) '!$D27,'Combined (Adjust here)'!$E$3:$E$189,0),MATCH('Tenant Analysis (Formulas) '!AO$5,'Combined (Adjust here)'!$E$3:$BB$3,0)),0)</f>
        <v>89626.94</v>
      </c>
      <c r="AP27" s="77">
        <f>IFERROR(INDEX('Combined (Adjust here)'!$E$3:$BB$189,MATCH('Tenant Analysis (Formulas) '!$D27,'Combined (Adjust here)'!$E$3:$E$189,0),MATCH('Tenant Analysis (Formulas) '!AP$5,'Combined (Adjust here)'!$E$3:$BB$3,0)),0)</f>
        <v>99619.1</v>
      </c>
      <c r="AQ27" s="77">
        <f>IFERROR(INDEX('Combined (Adjust here)'!$E$3:$BB$189,MATCH('Tenant Analysis (Formulas) '!$D27,'Combined (Adjust here)'!$E$3:$E$189,0),MATCH('Tenant Analysis (Formulas) '!AQ$5,'Combined (Adjust here)'!$E$3:$BB$3,0)),0)</f>
        <v>138322.57999999999</v>
      </c>
      <c r="AR27" s="77">
        <f>IFERROR(INDEX('Combined (Adjust here)'!$E$3:$BB$189,MATCH('Tenant Analysis (Formulas) '!$D27,'Combined (Adjust here)'!$E$3:$E$189,0),MATCH('Tenant Analysis (Formulas) '!AR$5,'Combined (Adjust here)'!$E$3:$BB$3,0)),0)</f>
        <v>124849.46</v>
      </c>
      <c r="AS27" s="77">
        <f>IFERROR(INDEX('Combined (Adjust here)'!$E$3:$BB$189,MATCH('Tenant Analysis (Formulas) '!$D27,'Combined (Adjust here)'!$E$3:$E$189,0),MATCH('Tenant Analysis (Formulas) '!AS$5,'Combined (Adjust here)'!$E$3:$BB$3,0)),0)</f>
        <v>358.25</v>
      </c>
      <c r="AT27" s="77">
        <f>IFERROR(INDEX('Combined (Adjust here)'!$E$3:$BB$189,MATCH('Tenant Analysis (Formulas) '!$D27,'Combined (Adjust here)'!$E$3:$E$189,0),MATCH('Tenant Analysis (Formulas) '!AT$5,'Combined (Adjust here)'!$E$3:$BB$3,0)),0)</f>
        <v>172.99</v>
      </c>
      <c r="AU27" s="77">
        <f>IFERROR(INDEX('Combined (Adjust here)'!$E$3:$BB$189,MATCH('Tenant Analysis (Formulas) '!$D27,'Combined (Adjust here)'!$E$3:$E$189,0),MATCH('Tenant Analysis (Formulas) '!AU$5,'Combined (Adjust here)'!$E$3:$BB$3,0)),0)</f>
        <v>44961.37</v>
      </c>
      <c r="AV27" s="77">
        <f>IFERROR(INDEX('Combined (Adjust here)'!$E$3:$BB$189,MATCH('Tenant Analysis (Formulas) '!$D27,'Combined (Adjust here)'!$E$3:$E$189,0),MATCH('Tenant Analysis (Formulas) '!AV$5,'Combined (Adjust here)'!$E$3:$BB$3,0)),0)</f>
        <v>143139.28</v>
      </c>
      <c r="AW27" s="77">
        <f>IFERROR(INDEX('Combined (Adjust here)'!$E$3:$BB$189,MATCH('Tenant Analysis (Formulas) '!$D27,'Combined (Adjust here)'!$E$3:$E$189,0),MATCH('Tenant Analysis (Formulas) '!AW$5,'Combined (Adjust here)'!$E$3:$BB$3,0)),0)</f>
        <v>91968.72</v>
      </c>
      <c r="AX27" s="77">
        <f>IFERROR(INDEX('Combined (Adjust here)'!$E$3:$BB$189,MATCH('Tenant Analysis (Formulas) '!$D27,'Combined (Adjust here)'!$E$3:$E$189,0),MATCH('Tenant Analysis (Formulas) '!AX$5,'Combined (Adjust here)'!$E$3:$BB$3,0)),0)</f>
        <v>88454.67</v>
      </c>
      <c r="AY27" s="77">
        <f>IFERROR(INDEX('Combined (Adjust here)'!$E$3:$BB$189,MATCH('Tenant Analysis (Formulas) '!$D27,'Combined (Adjust here)'!$E$3:$E$189,0),MATCH('Tenant Analysis (Formulas) '!AY$5,'Combined (Adjust here)'!$E$3:$BB$3,0)),0)</f>
        <v>93250.19</v>
      </c>
      <c r="AZ27" s="77">
        <f>IFERROR(INDEX('Combined (Adjust here)'!$E$3:$BB$189,MATCH('Tenant Analysis (Formulas) '!$D27,'Combined (Adjust here)'!$E$3:$E$189,0),MATCH('Tenant Analysis (Formulas) '!AZ$5,'Combined (Adjust here)'!$E$3:$BB$3,0)),0)</f>
        <v>87951.15</v>
      </c>
      <c r="BA27" s="77">
        <f>IFERROR(INDEX('Combined (Adjust here)'!$E$3:$BB$189,MATCH('Tenant Analysis (Formulas) '!$D27,'Combined (Adjust here)'!$E$3:$E$189,0),MATCH('Tenant Analysis (Formulas) '!BA$5,'Combined (Adjust here)'!$E$3:$BB$3,0)),0)</f>
        <v>86343.32</v>
      </c>
      <c r="BB27" s="77">
        <f>IFERROR(INDEX('Combined (Adjust here)'!$E$3:$BB$189,MATCH('Tenant Analysis (Formulas) '!$D27,'Combined (Adjust here)'!$E$3:$E$189,0),MATCH('Tenant Analysis (Formulas) '!BB$5,'Combined (Adjust here)'!$E$3:$BB$3,0)),0)</f>
        <v>85944.74</v>
      </c>
      <c r="BC27" s="77">
        <f>IFERROR(INDEX('Combined (Adjust here)'!$E$3:$BB$189,MATCH('Tenant Analysis (Formulas) '!$D27,'Combined (Adjust here)'!$E$3:$E$189,0),MATCH('Tenant Analysis (Formulas) '!BC$5,'Combined (Adjust here)'!$E$3:$BB$3,0)),0)</f>
        <v>90318.34</v>
      </c>
      <c r="BD27" s="77">
        <f>IFERROR(INDEX('Combined (Adjust here)'!$E$3:$BB$189,MATCH('Tenant Analysis (Formulas) '!$D27,'Combined (Adjust here)'!$E$3:$E$189,0),MATCH('Tenant Analysis (Formulas) '!BD$5,'Combined (Adjust here)'!$E$3:$BB$3,0)),0)</f>
        <v>112661.25</v>
      </c>
      <c r="BE27" s="77">
        <f>IFERROR(INDEX('Combined (Adjust here)'!$E$3:$BB$189,MATCH('Tenant Analysis (Formulas) '!$D27,'Combined (Adjust here)'!$E$3:$E$189,0),MATCH('Tenant Analysis (Formulas) '!BE$5,'Combined (Adjust here)'!$E$3:$BB$3,0)),0)</f>
        <v>0</v>
      </c>
      <c r="BF27" s="77">
        <f>IFERROR(INDEX('Combined (Adjust here)'!$E$3:$BB$189,MATCH('Tenant Analysis (Formulas) '!$D27,'Combined (Adjust here)'!$E$3:$E$189,0),MATCH('Tenant Analysis (Formulas) '!BF$5,'Combined (Adjust here)'!$E$3:$BB$3,0)),0)</f>
        <v>0</v>
      </c>
      <c r="BG27" s="77">
        <f>IFERROR(INDEX('Combined (Adjust here)'!$E$3:$BB$189,MATCH('Tenant Analysis (Formulas) '!$D27,'Combined (Adjust here)'!$E$3:$E$189,0),MATCH('Tenant Analysis (Formulas) '!BG$5,'Combined (Adjust here)'!$E$3:$BB$3,0)),0)</f>
        <v>0</v>
      </c>
      <c r="BH27" s="77">
        <f>IFERROR(INDEX('Combined (Adjust here)'!$E$3:$BB$189,MATCH('Tenant Analysis (Formulas) '!$D27,'Combined (Adjust here)'!$E$3:$E$189,0),MATCH('Tenant Analysis (Formulas) '!BH$5,'Combined (Adjust here)'!$E$3:$BB$3,0)),0)</f>
        <v>0</v>
      </c>
      <c r="BI27" s="77">
        <f>IFERROR(INDEX('Combined (Adjust here)'!$E$3:$BB$189,MATCH('Tenant Analysis (Formulas) '!$D27,'Combined (Adjust here)'!$E$3:$E$189,0),MATCH('Tenant Analysis (Formulas) '!BI$5,'Combined (Adjust here)'!$E$3:$BB$3,0)),0)</f>
        <v>0</v>
      </c>
      <c r="BJ27" s="77">
        <f>IFERROR(INDEX('Combined (Adjust here)'!$E$3:$BB$189,MATCH('Tenant Analysis (Formulas) '!$D27,'Combined (Adjust here)'!$E$3:$E$189,0),MATCH('Tenant Analysis (Formulas) '!BJ$5,'Combined (Adjust here)'!$E$3:$BB$3,0)),0)</f>
        <v>0</v>
      </c>
      <c r="BK27" s="77">
        <f>IFERROR(INDEX('Combined (Adjust here)'!$E$3:$BB$189,MATCH('Tenant Analysis (Formulas) '!$D27,'Combined (Adjust here)'!$E$3:$E$189,0),MATCH('Tenant Analysis (Formulas) '!BK$5,'Combined (Adjust here)'!$E$3:$BB$3,0)),0)</f>
        <v>0</v>
      </c>
      <c r="BL27" s="77">
        <f>IFERROR(INDEX('Combined (Adjust here)'!$E$3:$BB$189,MATCH('Tenant Analysis (Formulas) '!$D27,'Combined (Adjust here)'!$E$3:$E$189,0),MATCH('Tenant Analysis (Formulas) '!BL$5,'Combined (Adjust here)'!$E$3:$BB$3,0)),0)</f>
        <v>0</v>
      </c>
      <c r="BM27" s="77">
        <f>IFERROR(INDEX('Combined (Adjust here)'!$E$3:$BB$189,MATCH('Tenant Analysis (Formulas) '!$D27,'Combined (Adjust here)'!$E$3:$E$189,0),MATCH('Tenant Analysis (Formulas) '!BM$5,'Combined (Adjust here)'!$E$3:$BB$3,0)),0)</f>
        <v>0</v>
      </c>
    </row>
    <row r="28" spans="1:65" hidden="1">
      <c r="A28" s="48" t="s">
        <v>157</v>
      </c>
      <c r="B28" s="48" t="s">
        <v>173</v>
      </c>
      <c r="C28" s="46" t="s">
        <v>189</v>
      </c>
      <c r="D28" s="49" t="s">
        <v>52</v>
      </c>
      <c r="E28" s="75">
        <f t="shared" si="7"/>
        <v>3000</v>
      </c>
      <c r="F28" s="75">
        <f t="shared" ref="F28:H47" si="9">+SUMIF($R$4:$BM$4,F$5,$R28:$BM28)</f>
        <v>8422</v>
      </c>
      <c r="G28" s="75">
        <f t="shared" si="9"/>
        <v>8350</v>
      </c>
      <c r="H28" s="75">
        <f t="shared" si="9"/>
        <v>2600</v>
      </c>
      <c r="I28" s="67">
        <f t="shared" si="5"/>
        <v>-8.549038233198766E-3</v>
      </c>
      <c r="J28" s="82"/>
      <c r="L28" s="75">
        <f t="shared" si="2"/>
        <v>2250</v>
      </c>
      <c r="M28" s="75">
        <f t="shared" si="2"/>
        <v>2600</v>
      </c>
      <c r="N28" s="67">
        <f t="shared" si="6"/>
        <v>0.15555555555555556</v>
      </c>
      <c r="R28" s="77">
        <f>IFERROR(INDEX('Combined (Adjust here)'!$E$3:$BB$189,MATCH('Tenant Analysis (Formulas) '!$D28,'Combined (Adjust here)'!$E$3:$E$189,0),MATCH('Tenant Analysis (Formulas) '!R$5,'Combined (Adjust here)'!$E$3:$BB$3,0)),0)</f>
        <v>0</v>
      </c>
      <c r="S28" s="77">
        <f>IFERROR(INDEX('Combined (Adjust here)'!$E$3:$BB$189,MATCH('Tenant Analysis (Formulas) '!$D28,'Combined (Adjust here)'!$E$3:$E$189,0),MATCH('Tenant Analysis (Formulas) '!S$5,'Combined (Adjust here)'!$E$3:$BB$3,0)),0)</f>
        <v>0</v>
      </c>
      <c r="T28" s="77">
        <f>IFERROR(INDEX('Combined (Adjust here)'!$E$3:$BB$189,MATCH('Tenant Analysis (Formulas) '!$D28,'Combined (Adjust here)'!$E$3:$E$189,0),MATCH('Tenant Analysis (Formulas) '!T$5,'Combined (Adjust here)'!$E$3:$BB$3,0)),0)</f>
        <v>3000</v>
      </c>
      <c r="U28" s="77">
        <f>IFERROR(INDEX('Combined (Adjust here)'!$E$3:$BB$189,MATCH('Tenant Analysis (Formulas) '!$D28,'Combined (Adjust here)'!$E$3:$E$189,0),MATCH('Tenant Analysis (Formulas) '!U$5,'Combined (Adjust here)'!$E$3:$BB$3,0)),0)</f>
        <v>0</v>
      </c>
      <c r="V28" s="77">
        <f>IFERROR(INDEX('Combined (Adjust here)'!$E$3:$BB$189,MATCH('Tenant Analysis (Formulas) '!$D28,'Combined (Adjust here)'!$E$3:$E$189,0),MATCH('Tenant Analysis (Formulas) '!V$5,'Combined (Adjust here)'!$E$3:$BB$3,0)),0)</f>
        <v>0</v>
      </c>
      <c r="W28" s="77">
        <f>IFERROR(INDEX('Combined (Adjust here)'!$E$3:$BB$189,MATCH('Tenant Analysis (Formulas) '!$D28,'Combined (Adjust here)'!$E$3:$E$189,0),MATCH('Tenant Analysis (Formulas) '!W$5,'Combined (Adjust here)'!$E$3:$BB$3,0)),0)</f>
        <v>0</v>
      </c>
      <c r="X28" s="77">
        <f>IFERROR(INDEX('Combined (Adjust here)'!$E$3:$BB$189,MATCH('Tenant Analysis (Formulas) '!$D28,'Combined (Adjust here)'!$E$3:$E$189,0),MATCH('Tenant Analysis (Formulas) '!X$5,'Combined (Adjust here)'!$E$3:$BB$3,0)),0)</f>
        <v>0</v>
      </c>
      <c r="Y28" s="77">
        <f>IFERROR(INDEX('Combined (Adjust here)'!$E$3:$BB$189,MATCH('Tenant Analysis (Formulas) '!$D28,'Combined (Adjust here)'!$E$3:$E$189,0),MATCH('Tenant Analysis (Formulas) '!Y$5,'Combined (Adjust here)'!$E$3:$BB$3,0)),0)</f>
        <v>0</v>
      </c>
      <c r="Z28" s="77">
        <f>IFERROR(INDEX('Combined (Adjust here)'!$E$3:$BB$189,MATCH('Tenant Analysis (Formulas) '!$D28,'Combined (Adjust here)'!$E$3:$E$189,0),MATCH('Tenant Analysis (Formulas) '!Z$5,'Combined (Adjust here)'!$E$3:$BB$3,0)),0)</f>
        <v>0</v>
      </c>
      <c r="AA28" s="77">
        <f>IFERROR(INDEX('Combined (Adjust here)'!$E$3:$BB$189,MATCH('Tenant Analysis (Formulas) '!$D28,'Combined (Adjust here)'!$E$3:$E$189,0),MATCH('Tenant Analysis (Formulas) '!AA$5,'Combined (Adjust here)'!$E$3:$BB$3,0)),0)</f>
        <v>0</v>
      </c>
      <c r="AB28" s="77">
        <f>IFERROR(INDEX('Combined (Adjust here)'!$E$3:$BB$189,MATCH('Tenant Analysis (Formulas) '!$D28,'Combined (Adjust here)'!$E$3:$E$189,0),MATCH('Tenant Analysis (Formulas) '!AB$5,'Combined (Adjust here)'!$E$3:$BB$3,0)),0)</f>
        <v>0</v>
      </c>
      <c r="AC28" s="77">
        <f>IFERROR(INDEX('Combined (Adjust here)'!$E$3:$BB$189,MATCH('Tenant Analysis (Formulas) '!$D28,'Combined (Adjust here)'!$E$3:$E$189,0),MATCH('Tenant Analysis (Formulas) '!AC$5,'Combined (Adjust here)'!$E$3:$BB$3,0)),0)</f>
        <v>0</v>
      </c>
      <c r="AD28" s="77">
        <f>IFERROR(INDEX('Combined (Adjust here)'!$E$3:$BB$189,MATCH('Tenant Analysis (Formulas) '!$D28,'Combined (Adjust here)'!$E$3:$E$189,0),MATCH('Tenant Analysis (Formulas) '!AD$5,'Combined (Adjust here)'!$E$3:$BB$3,0)),0)</f>
        <v>0</v>
      </c>
      <c r="AE28" s="77">
        <f>IFERROR(INDEX('Combined (Adjust here)'!$E$3:$BB$189,MATCH('Tenant Analysis (Formulas) '!$D28,'Combined (Adjust here)'!$E$3:$E$189,0),MATCH('Tenant Analysis (Formulas) '!AE$5,'Combined (Adjust here)'!$E$3:$BB$3,0)),0)</f>
        <v>0</v>
      </c>
      <c r="AF28" s="77">
        <f>IFERROR(INDEX('Combined (Adjust here)'!$E$3:$BB$189,MATCH('Tenant Analysis (Formulas) '!$D28,'Combined (Adjust here)'!$E$3:$E$189,0),MATCH('Tenant Analysis (Formulas) '!AF$5,'Combined (Adjust here)'!$E$3:$BB$3,0)),0)</f>
        <v>0</v>
      </c>
      <c r="AG28" s="77">
        <f>IFERROR(INDEX('Combined (Adjust here)'!$E$3:$BB$189,MATCH('Tenant Analysis (Formulas) '!$D28,'Combined (Adjust here)'!$E$3:$E$189,0),MATCH('Tenant Analysis (Formulas) '!AG$5,'Combined (Adjust here)'!$E$3:$BB$3,0)),0)</f>
        <v>0</v>
      </c>
      <c r="AH28" s="77">
        <f>IFERROR(INDEX('Combined (Adjust here)'!$E$3:$BB$189,MATCH('Tenant Analysis (Formulas) '!$D28,'Combined (Adjust here)'!$E$3:$E$189,0),MATCH('Tenant Analysis (Formulas) '!AH$5,'Combined (Adjust here)'!$E$3:$BB$3,0)),0)</f>
        <v>0</v>
      </c>
      <c r="AI28" s="77">
        <f>IFERROR(INDEX('Combined (Adjust here)'!$E$3:$BB$189,MATCH('Tenant Analysis (Formulas) '!$D28,'Combined (Adjust here)'!$E$3:$E$189,0),MATCH('Tenant Analysis (Formulas) '!AI$5,'Combined (Adjust here)'!$E$3:$BB$3,0)),0)</f>
        <v>0</v>
      </c>
      <c r="AJ28" s="77">
        <f>IFERROR(INDEX('Combined (Adjust here)'!$E$3:$BB$189,MATCH('Tenant Analysis (Formulas) '!$D28,'Combined (Adjust here)'!$E$3:$E$189,0),MATCH('Tenant Analysis (Formulas) '!AJ$5,'Combined (Adjust here)'!$E$3:$BB$3,0)),0)</f>
        <v>0</v>
      </c>
      <c r="AK28" s="77">
        <f>IFERROR(INDEX('Combined (Adjust here)'!$E$3:$BB$189,MATCH('Tenant Analysis (Formulas) '!$D28,'Combined (Adjust here)'!$E$3:$E$189,0),MATCH('Tenant Analysis (Formulas) '!AK$5,'Combined (Adjust here)'!$E$3:$BB$3,0)),0)</f>
        <v>0</v>
      </c>
      <c r="AL28" s="77">
        <f>IFERROR(INDEX('Combined (Adjust here)'!$E$3:$BB$189,MATCH('Tenant Analysis (Formulas) '!$D28,'Combined (Adjust here)'!$E$3:$E$189,0),MATCH('Tenant Analysis (Formulas) '!AL$5,'Combined (Adjust here)'!$E$3:$BB$3,0)),0)</f>
        <v>0</v>
      </c>
      <c r="AM28" s="77">
        <f>IFERROR(INDEX('Combined (Adjust here)'!$E$3:$BB$189,MATCH('Tenant Analysis (Formulas) '!$D28,'Combined (Adjust here)'!$E$3:$E$189,0),MATCH('Tenant Analysis (Formulas) '!AM$5,'Combined (Adjust here)'!$E$3:$BB$3,0)),0)</f>
        <v>0</v>
      </c>
      <c r="AN28" s="77">
        <f>IFERROR(INDEX('Combined (Adjust here)'!$E$3:$BB$189,MATCH('Tenant Analysis (Formulas) '!$D28,'Combined (Adjust here)'!$E$3:$E$189,0),MATCH('Tenant Analysis (Formulas) '!AN$5,'Combined (Adjust here)'!$E$3:$BB$3,0)),0)</f>
        <v>0</v>
      </c>
      <c r="AO28" s="77">
        <f>IFERROR(INDEX('Combined (Adjust here)'!$E$3:$BB$189,MATCH('Tenant Analysis (Formulas) '!$D28,'Combined (Adjust here)'!$E$3:$E$189,0),MATCH('Tenant Analysis (Formulas) '!AO$5,'Combined (Adjust here)'!$E$3:$BB$3,0)),0)</f>
        <v>8422</v>
      </c>
      <c r="AP28" s="77">
        <f>IFERROR(INDEX('Combined (Adjust here)'!$E$3:$BB$189,MATCH('Tenant Analysis (Formulas) '!$D28,'Combined (Adjust here)'!$E$3:$E$189,0),MATCH('Tenant Analysis (Formulas) '!AP$5,'Combined (Adjust here)'!$E$3:$BB$3,0)),0)</f>
        <v>0</v>
      </c>
      <c r="AQ28" s="77">
        <f>IFERROR(INDEX('Combined (Adjust here)'!$E$3:$BB$189,MATCH('Tenant Analysis (Formulas) '!$D28,'Combined (Adjust here)'!$E$3:$E$189,0),MATCH('Tenant Analysis (Formulas) '!AQ$5,'Combined (Adjust here)'!$E$3:$BB$3,0)),0)</f>
        <v>0</v>
      </c>
      <c r="AR28" s="77">
        <f>IFERROR(INDEX('Combined (Adjust here)'!$E$3:$BB$189,MATCH('Tenant Analysis (Formulas) '!$D28,'Combined (Adjust here)'!$E$3:$E$189,0),MATCH('Tenant Analysis (Formulas) '!AR$5,'Combined (Adjust here)'!$E$3:$BB$3,0)),0)</f>
        <v>2250</v>
      </c>
      <c r="AS28" s="77">
        <f>IFERROR(INDEX('Combined (Adjust here)'!$E$3:$BB$189,MATCH('Tenant Analysis (Formulas) '!$D28,'Combined (Adjust here)'!$E$3:$E$189,0),MATCH('Tenant Analysis (Formulas) '!AS$5,'Combined (Adjust here)'!$E$3:$BB$3,0)),0)</f>
        <v>0</v>
      </c>
      <c r="AT28" s="77">
        <f>IFERROR(INDEX('Combined (Adjust here)'!$E$3:$BB$189,MATCH('Tenant Analysis (Formulas) '!$D28,'Combined (Adjust here)'!$E$3:$E$189,0),MATCH('Tenant Analysis (Formulas) '!AT$5,'Combined (Adjust here)'!$E$3:$BB$3,0)),0)</f>
        <v>0</v>
      </c>
      <c r="AU28" s="77">
        <f>IFERROR(INDEX('Combined (Adjust here)'!$E$3:$BB$189,MATCH('Tenant Analysis (Formulas) '!$D28,'Combined (Adjust here)'!$E$3:$E$189,0),MATCH('Tenant Analysis (Formulas) '!AU$5,'Combined (Adjust here)'!$E$3:$BB$3,0)),0)</f>
        <v>1200</v>
      </c>
      <c r="AV28" s="77">
        <f>IFERROR(INDEX('Combined (Adjust here)'!$E$3:$BB$189,MATCH('Tenant Analysis (Formulas) '!$D28,'Combined (Adjust here)'!$E$3:$E$189,0),MATCH('Tenant Analysis (Formulas) '!AV$5,'Combined (Adjust here)'!$E$3:$BB$3,0)),0)</f>
        <v>0</v>
      </c>
      <c r="AW28" s="77">
        <f>IFERROR(INDEX('Combined (Adjust here)'!$E$3:$BB$189,MATCH('Tenant Analysis (Formulas) '!$D28,'Combined (Adjust here)'!$E$3:$E$189,0),MATCH('Tenant Analysis (Formulas) '!AW$5,'Combined (Adjust here)'!$E$3:$BB$3,0)),0)</f>
        <v>0</v>
      </c>
      <c r="AX28" s="77">
        <f>IFERROR(INDEX('Combined (Adjust here)'!$E$3:$BB$189,MATCH('Tenant Analysis (Formulas) '!$D28,'Combined (Adjust here)'!$E$3:$E$189,0),MATCH('Tenant Analysis (Formulas) '!AX$5,'Combined (Adjust here)'!$E$3:$BB$3,0)),0)</f>
        <v>2800</v>
      </c>
      <c r="AY28" s="77">
        <f>IFERROR(INDEX('Combined (Adjust here)'!$E$3:$BB$189,MATCH('Tenant Analysis (Formulas) '!$D28,'Combined (Adjust here)'!$E$3:$E$189,0),MATCH('Tenant Analysis (Formulas) '!AY$5,'Combined (Adjust here)'!$E$3:$BB$3,0)),0)</f>
        <v>0</v>
      </c>
      <c r="AZ28" s="77">
        <f>IFERROR(INDEX('Combined (Adjust here)'!$E$3:$BB$189,MATCH('Tenant Analysis (Formulas) '!$D28,'Combined (Adjust here)'!$E$3:$E$189,0),MATCH('Tenant Analysis (Formulas) '!AZ$5,'Combined (Adjust here)'!$E$3:$BB$3,0)),0)</f>
        <v>0</v>
      </c>
      <c r="BA28" s="77">
        <f>IFERROR(INDEX('Combined (Adjust here)'!$E$3:$BB$189,MATCH('Tenant Analysis (Formulas) '!$D28,'Combined (Adjust here)'!$E$3:$E$189,0),MATCH('Tenant Analysis (Formulas) '!BA$5,'Combined (Adjust here)'!$E$3:$BB$3,0)),0)</f>
        <v>2100</v>
      </c>
      <c r="BB28" s="77">
        <f>IFERROR(INDEX('Combined (Adjust here)'!$E$3:$BB$189,MATCH('Tenant Analysis (Formulas) '!$D28,'Combined (Adjust here)'!$E$3:$E$189,0),MATCH('Tenant Analysis (Formulas) '!BB$5,'Combined (Adjust here)'!$E$3:$BB$3,0)),0)</f>
        <v>0</v>
      </c>
      <c r="BC28" s="77">
        <f>IFERROR(INDEX('Combined (Adjust here)'!$E$3:$BB$189,MATCH('Tenant Analysis (Formulas) '!$D28,'Combined (Adjust here)'!$E$3:$E$189,0),MATCH('Tenant Analysis (Formulas) '!BC$5,'Combined (Adjust here)'!$E$3:$BB$3,0)),0)</f>
        <v>0</v>
      </c>
      <c r="BD28" s="77">
        <f>IFERROR(INDEX('Combined (Adjust here)'!$E$3:$BB$189,MATCH('Tenant Analysis (Formulas) '!$D28,'Combined (Adjust here)'!$E$3:$E$189,0),MATCH('Tenant Analysis (Formulas) '!BD$5,'Combined (Adjust here)'!$E$3:$BB$3,0)),0)</f>
        <v>2600</v>
      </c>
      <c r="BE28" s="77">
        <f>IFERROR(INDEX('Combined (Adjust here)'!$E$3:$BB$189,MATCH('Tenant Analysis (Formulas) '!$D28,'Combined (Adjust here)'!$E$3:$E$189,0),MATCH('Tenant Analysis (Formulas) '!BE$5,'Combined (Adjust here)'!$E$3:$BB$3,0)),0)</f>
        <v>0</v>
      </c>
      <c r="BF28" s="77">
        <f>IFERROR(INDEX('Combined (Adjust here)'!$E$3:$BB$189,MATCH('Tenant Analysis (Formulas) '!$D28,'Combined (Adjust here)'!$E$3:$E$189,0),MATCH('Tenant Analysis (Formulas) '!BF$5,'Combined (Adjust here)'!$E$3:$BB$3,0)),0)</f>
        <v>0</v>
      </c>
      <c r="BG28" s="77">
        <f>IFERROR(INDEX('Combined (Adjust here)'!$E$3:$BB$189,MATCH('Tenant Analysis (Formulas) '!$D28,'Combined (Adjust here)'!$E$3:$E$189,0),MATCH('Tenant Analysis (Formulas) '!BG$5,'Combined (Adjust here)'!$E$3:$BB$3,0)),0)</f>
        <v>0</v>
      </c>
      <c r="BH28" s="77">
        <f>IFERROR(INDEX('Combined (Adjust here)'!$E$3:$BB$189,MATCH('Tenant Analysis (Formulas) '!$D28,'Combined (Adjust here)'!$E$3:$E$189,0),MATCH('Tenant Analysis (Formulas) '!BH$5,'Combined (Adjust here)'!$E$3:$BB$3,0)),0)</f>
        <v>0</v>
      </c>
      <c r="BI28" s="77">
        <f>IFERROR(INDEX('Combined (Adjust here)'!$E$3:$BB$189,MATCH('Tenant Analysis (Formulas) '!$D28,'Combined (Adjust here)'!$E$3:$E$189,0),MATCH('Tenant Analysis (Formulas) '!BI$5,'Combined (Adjust here)'!$E$3:$BB$3,0)),0)</f>
        <v>0</v>
      </c>
      <c r="BJ28" s="77">
        <f>IFERROR(INDEX('Combined (Adjust here)'!$E$3:$BB$189,MATCH('Tenant Analysis (Formulas) '!$D28,'Combined (Adjust here)'!$E$3:$E$189,0),MATCH('Tenant Analysis (Formulas) '!BJ$5,'Combined (Adjust here)'!$E$3:$BB$3,0)),0)</f>
        <v>0</v>
      </c>
      <c r="BK28" s="77">
        <f>IFERROR(INDEX('Combined (Adjust here)'!$E$3:$BB$189,MATCH('Tenant Analysis (Formulas) '!$D28,'Combined (Adjust here)'!$E$3:$E$189,0),MATCH('Tenant Analysis (Formulas) '!BK$5,'Combined (Adjust here)'!$E$3:$BB$3,0)),0)</f>
        <v>0</v>
      </c>
      <c r="BL28" s="77">
        <f>IFERROR(INDEX('Combined (Adjust here)'!$E$3:$BB$189,MATCH('Tenant Analysis (Formulas) '!$D28,'Combined (Adjust here)'!$E$3:$E$189,0),MATCH('Tenant Analysis (Formulas) '!BL$5,'Combined (Adjust here)'!$E$3:$BB$3,0)),0)</f>
        <v>0</v>
      </c>
      <c r="BM28" s="77">
        <f>IFERROR(INDEX('Combined (Adjust here)'!$E$3:$BB$189,MATCH('Tenant Analysis (Formulas) '!$D28,'Combined (Adjust here)'!$E$3:$E$189,0),MATCH('Tenant Analysis (Formulas) '!BM$5,'Combined (Adjust here)'!$E$3:$BB$3,0)),0)</f>
        <v>0</v>
      </c>
    </row>
    <row r="29" spans="1:65" hidden="1">
      <c r="A29" s="48" t="s">
        <v>165</v>
      </c>
      <c r="B29" s="48" t="s">
        <v>181</v>
      </c>
      <c r="C29" s="46" t="s">
        <v>216</v>
      </c>
      <c r="D29" s="49" t="s">
        <v>141</v>
      </c>
      <c r="E29" s="75">
        <f t="shared" si="7"/>
        <v>131214.35</v>
      </c>
      <c r="F29" s="75">
        <f t="shared" si="9"/>
        <v>121919.93</v>
      </c>
      <c r="G29" s="75">
        <f t="shared" si="9"/>
        <v>128900.5</v>
      </c>
      <c r="H29" s="75">
        <f t="shared" si="9"/>
        <v>0</v>
      </c>
      <c r="I29" s="67">
        <f t="shared" si="5"/>
        <v>5.7255364237824014E-2</v>
      </c>
      <c r="J29" s="82"/>
      <c r="L29" s="75">
        <f t="shared" ref="L29:M48" si="10">+SUMIFS($R29:$BM29,$R$5:$BM$5,"&gt;="&amp;L$4,$R$5:$BM$5,"&lt;="&amp;L$5)</f>
        <v>23727.23</v>
      </c>
      <c r="M29" s="75">
        <f t="shared" si="10"/>
        <v>0</v>
      </c>
      <c r="N29" s="67">
        <f t="shared" si="6"/>
        <v>0</v>
      </c>
      <c r="R29" s="77">
        <f>IFERROR(INDEX('Combined (Adjust here)'!$E$3:$BB$189,MATCH('Tenant Analysis (Formulas) '!$D29,'Combined (Adjust here)'!$E$3:$E$189,0),MATCH('Tenant Analysis (Formulas) '!R$5,'Combined (Adjust here)'!$E$3:$BB$3,0)),0)</f>
        <v>0</v>
      </c>
      <c r="S29" s="77">
        <f>IFERROR(INDEX('Combined (Adjust here)'!$E$3:$BB$189,MATCH('Tenant Analysis (Formulas) '!$D29,'Combined (Adjust here)'!$E$3:$E$189,0),MATCH('Tenant Analysis (Formulas) '!S$5,'Combined (Adjust here)'!$E$3:$BB$3,0)),0)</f>
        <v>0</v>
      </c>
      <c r="T29" s="77">
        <f>IFERROR(INDEX('Combined (Adjust here)'!$E$3:$BB$189,MATCH('Tenant Analysis (Formulas) '!$D29,'Combined (Adjust here)'!$E$3:$E$189,0),MATCH('Tenant Analysis (Formulas) '!T$5,'Combined (Adjust here)'!$E$3:$BB$3,0)),0)</f>
        <v>31517.41</v>
      </c>
      <c r="U29" s="77">
        <f>IFERROR(INDEX('Combined (Adjust here)'!$E$3:$BB$189,MATCH('Tenant Analysis (Formulas) '!$D29,'Combined (Adjust here)'!$E$3:$E$189,0),MATCH('Tenant Analysis (Formulas) '!U$5,'Combined (Adjust here)'!$E$3:$BB$3,0)),0)</f>
        <v>0</v>
      </c>
      <c r="V29" s="77">
        <f>IFERROR(INDEX('Combined (Adjust here)'!$E$3:$BB$189,MATCH('Tenant Analysis (Formulas) '!$D29,'Combined (Adjust here)'!$E$3:$E$189,0),MATCH('Tenant Analysis (Formulas) '!V$5,'Combined (Adjust here)'!$E$3:$BB$3,0)),0)</f>
        <v>0</v>
      </c>
      <c r="W29" s="77">
        <f>IFERROR(INDEX('Combined (Adjust here)'!$E$3:$BB$189,MATCH('Tenant Analysis (Formulas) '!$D29,'Combined (Adjust here)'!$E$3:$E$189,0),MATCH('Tenant Analysis (Formulas) '!W$5,'Combined (Adjust here)'!$E$3:$BB$3,0)),0)</f>
        <v>30826.78</v>
      </c>
      <c r="X29" s="77">
        <f>IFERROR(INDEX('Combined (Adjust here)'!$E$3:$BB$189,MATCH('Tenant Analysis (Formulas) '!$D29,'Combined (Adjust here)'!$E$3:$E$189,0),MATCH('Tenant Analysis (Formulas) '!X$5,'Combined (Adjust here)'!$E$3:$BB$3,0)),0)</f>
        <v>0</v>
      </c>
      <c r="Y29" s="77">
        <f>IFERROR(INDEX('Combined (Adjust here)'!$E$3:$BB$189,MATCH('Tenant Analysis (Formulas) '!$D29,'Combined (Adjust here)'!$E$3:$E$189,0),MATCH('Tenant Analysis (Formulas) '!Y$5,'Combined (Adjust here)'!$E$3:$BB$3,0)),0)</f>
        <v>0</v>
      </c>
      <c r="Z29" s="77">
        <f>IFERROR(INDEX('Combined (Adjust here)'!$E$3:$BB$189,MATCH('Tenant Analysis (Formulas) '!$D29,'Combined (Adjust here)'!$E$3:$E$189,0),MATCH('Tenant Analysis (Formulas) '!Z$5,'Combined (Adjust here)'!$E$3:$BB$3,0)),0)</f>
        <v>34173.11</v>
      </c>
      <c r="AA29" s="77">
        <f>IFERROR(INDEX('Combined (Adjust here)'!$E$3:$BB$189,MATCH('Tenant Analysis (Formulas) '!$D29,'Combined (Adjust here)'!$E$3:$E$189,0),MATCH('Tenant Analysis (Formulas) '!AA$5,'Combined (Adjust here)'!$E$3:$BB$3,0)),0)</f>
        <v>0</v>
      </c>
      <c r="AB29" s="77">
        <f>IFERROR(INDEX('Combined (Adjust here)'!$E$3:$BB$189,MATCH('Tenant Analysis (Formulas) '!$D29,'Combined (Adjust here)'!$E$3:$E$189,0),MATCH('Tenant Analysis (Formulas) '!AB$5,'Combined (Adjust here)'!$E$3:$BB$3,0)),0)</f>
        <v>0</v>
      </c>
      <c r="AC29" s="77">
        <f>IFERROR(INDEX('Combined (Adjust here)'!$E$3:$BB$189,MATCH('Tenant Analysis (Formulas) '!$D29,'Combined (Adjust here)'!$E$3:$E$189,0),MATCH('Tenant Analysis (Formulas) '!AC$5,'Combined (Adjust here)'!$E$3:$BB$3,0)),0)</f>
        <v>34697.050000000003</v>
      </c>
      <c r="AD29" s="77">
        <f>IFERROR(INDEX('Combined (Adjust here)'!$E$3:$BB$189,MATCH('Tenant Analysis (Formulas) '!$D29,'Combined (Adjust here)'!$E$3:$E$189,0),MATCH('Tenant Analysis (Formulas) '!AD$5,'Combined (Adjust here)'!$E$3:$BB$3,0)),0)</f>
        <v>0</v>
      </c>
      <c r="AE29" s="77">
        <f>IFERROR(INDEX('Combined (Adjust here)'!$E$3:$BB$189,MATCH('Tenant Analysis (Formulas) '!$D29,'Combined (Adjust here)'!$E$3:$E$189,0),MATCH('Tenant Analysis (Formulas) '!AE$5,'Combined (Adjust here)'!$E$3:$BB$3,0)),0)</f>
        <v>0</v>
      </c>
      <c r="AF29" s="77">
        <f>IFERROR(INDEX('Combined (Adjust here)'!$E$3:$BB$189,MATCH('Tenant Analysis (Formulas) '!$D29,'Combined (Adjust here)'!$E$3:$E$189,0),MATCH('Tenant Analysis (Formulas) '!AF$5,'Combined (Adjust here)'!$E$3:$BB$3,0)),0)</f>
        <v>26719.82</v>
      </c>
      <c r="AG29" s="77">
        <f>IFERROR(INDEX('Combined (Adjust here)'!$E$3:$BB$189,MATCH('Tenant Analysis (Formulas) '!$D29,'Combined (Adjust here)'!$E$3:$E$189,0),MATCH('Tenant Analysis (Formulas) '!AG$5,'Combined (Adjust here)'!$E$3:$BB$3,0)),0)</f>
        <v>0</v>
      </c>
      <c r="AH29" s="77">
        <f>IFERROR(INDEX('Combined (Adjust here)'!$E$3:$BB$189,MATCH('Tenant Analysis (Formulas) '!$D29,'Combined (Adjust here)'!$E$3:$E$189,0),MATCH('Tenant Analysis (Formulas) '!AH$5,'Combined (Adjust here)'!$E$3:$BB$3,0)),0)</f>
        <v>0</v>
      </c>
      <c r="AI29" s="77">
        <f>IFERROR(INDEX('Combined (Adjust here)'!$E$3:$BB$189,MATCH('Tenant Analysis (Formulas) '!$D29,'Combined (Adjust here)'!$E$3:$E$189,0),MATCH('Tenant Analysis (Formulas) '!AI$5,'Combined (Adjust here)'!$E$3:$BB$3,0)),0)</f>
        <v>26164.84</v>
      </c>
      <c r="AJ29" s="77">
        <f>IFERROR(INDEX('Combined (Adjust here)'!$E$3:$BB$189,MATCH('Tenant Analysis (Formulas) '!$D29,'Combined (Adjust here)'!$E$3:$E$189,0),MATCH('Tenant Analysis (Formulas) '!AJ$5,'Combined (Adjust here)'!$E$3:$BB$3,0)),0)</f>
        <v>0</v>
      </c>
      <c r="AK29" s="77">
        <f>IFERROR(INDEX('Combined (Adjust here)'!$E$3:$BB$189,MATCH('Tenant Analysis (Formulas) '!$D29,'Combined (Adjust here)'!$E$3:$E$189,0),MATCH('Tenant Analysis (Formulas) '!AK$5,'Combined (Adjust here)'!$E$3:$BB$3,0)),0)</f>
        <v>0</v>
      </c>
      <c r="AL29" s="77">
        <f>IFERROR(INDEX('Combined (Adjust here)'!$E$3:$BB$189,MATCH('Tenant Analysis (Formulas) '!$D29,'Combined (Adjust here)'!$E$3:$E$189,0),MATCH('Tenant Analysis (Formulas) '!AL$5,'Combined (Adjust here)'!$E$3:$BB$3,0)),0)</f>
        <v>32476.14</v>
      </c>
      <c r="AM29" s="77">
        <f>IFERROR(INDEX('Combined (Adjust here)'!$E$3:$BB$189,MATCH('Tenant Analysis (Formulas) '!$D29,'Combined (Adjust here)'!$E$3:$E$189,0),MATCH('Tenant Analysis (Formulas) '!AM$5,'Combined (Adjust here)'!$E$3:$BB$3,0)),0)</f>
        <v>0</v>
      </c>
      <c r="AN29" s="77">
        <f>IFERROR(INDEX('Combined (Adjust here)'!$E$3:$BB$189,MATCH('Tenant Analysis (Formulas) '!$D29,'Combined (Adjust here)'!$E$3:$E$189,0),MATCH('Tenant Analysis (Formulas) '!AN$5,'Combined (Adjust here)'!$E$3:$BB$3,0)),0)</f>
        <v>0</v>
      </c>
      <c r="AO29" s="77">
        <f>IFERROR(INDEX('Combined (Adjust here)'!$E$3:$BB$189,MATCH('Tenant Analysis (Formulas) '!$D29,'Combined (Adjust here)'!$E$3:$E$189,0),MATCH('Tenant Analysis (Formulas) '!AO$5,'Combined (Adjust here)'!$E$3:$BB$3,0)),0)</f>
        <v>36559.129999999997</v>
      </c>
      <c r="AP29" s="77">
        <f>IFERROR(INDEX('Combined (Adjust here)'!$E$3:$BB$189,MATCH('Tenant Analysis (Formulas) '!$D29,'Combined (Adjust here)'!$E$3:$E$189,0),MATCH('Tenant Analysis (Formulas) '!AP$5,'Combined (Adjust here)'!$E$3:$BB$3,0)),0)</f>
        <v>0</v>
      </c>
      <c r="AQ29" s="77">
        <f>IFERROR(INDEX('Combined (Adjust here)'!$E$3:$BB$189,MATCH('Tenant Analysis (Formulas) '!$D29,'Combined (Adjust here)'!$E$3:$E$189,0),MATCH('Tenant Analysis (Formulas) '!AQ$5,'Combined (Adjust here)'!$E$3:$BB$3,0)),0)</f>
        <v>0</v>
      </c>
      <c r="AR29" s="77">
        <f>IFERROR(INDEX('Combined (Adjust here)'!$E$3:$BB$189,MATCH('Tenant Analysis (Formulas) '!$D29,'Combined (Adjust here)'!$E$3:$E$189,0),MATCH('Tenant Analysis (Formulas) '!AR$5,'Combined (Adjust here)'!$E$3:$BB$3,0)),0)</f>
        <v>23727.23</v>
      </c>
      <c r="AS29" s="77">
        <f>IFERROR(INDEX('Combined (Adjust here)'!$E$3:$BB$189,MATCH('Tenant Analysis (Formulas) '!$D29,'Combined (Adjust here)'!$E$3:$E$189,0),MATCH('Tenant Analysis (Formulas) '!AS$5,'Combined (Adjust here)'!$E$3:$BB$3,0)),0)</f>
        <v>0</v>
      </c>
      <c r="AT29" s="77">
        <f>IFERROR(INDEX('Combined (Adjust here)'!$E$3:$BB$189,MATCH('Tenant Analysis (Formulas) '!$D29,'Combined (Adjust here)'!$E$3:$E$189,0),MATCH('Tenant Analysis (Formulas) '!AT$5,'Combined (Adjust here)'!$E$3:$BB$3,0)),0)</f>
        <v>0</v>
      </c>
      <c r="AU29" s="77">
        <f>IFERROR(INDEX('Combined (Adjust here)'!$E$3:$BB$189,MATCH('Tenant Analysis (Formulas) '!$D29,'Combined (Adjust here)'!$E$3:$E$189,0),MATCH('Tenant Analysis (Formulas) '!AU$5,'Combined (Adjust here)'!$E$3:$BB$3,0)),0)</f>
        <v>21202.75</v>
      </c>
      <c r="AV29" s="77">
        <f>IFERROR(INDEX('Combined (Adjust here)'!$E$3:$BB$189,MATCH('Tenant Analysis (Formulas) '!$D29,'Combined (Adjust here)'!$E$3:$E$189,0),MATCH('Tenant Analysis (Formulas) '!AV$5,'Combined (Adjust here)'!$E$3:$BB$3,0)),0)</f>
        <v>0</v>
      </c>
      <c r="AW29" s="77">
        <f>IFERROR(INDEX('Combined (Adjust here)'!$E$3:$BB$189,MATCH('Tenant Analysis (Formulas) '!$D29,'Combined (Adjust here)'!$E$3:$E$189,0),MATCH('Tenant Analysis (Formulas) '!AW$5,'Combined (Adjust here)'!$E$3:$BB$3,0)),0)</f>
        <v>0</v>
      </c>
      <c r="AX29" s="77">
        <f>IFERROR(INDEX('Combined (Adjust here)'!$E$3:$BB$189,MATCH('Tenant Analysis (Formulas) '!$D29,'Combined (Adjust here)'!$E$3:$E$189,0),MATCH('Tenant Analysis (Formulas) '!AX$5,'Combined (Adjust here)'!$E$3:$BB$3,0)),0)</f>
        <v>31821.52</v>
      </c>
      <c r="AY29" s="77">
        <f>IFERROR(INDEX('Combined (Adjust here)'!$E$3:$BB$189,MATCH('Tenant Analysis (Formulas) '!$D29,'Combined (Adjust here)'!$E$3:$E$189,0),MATCH('Tenant Analysis (Formulas) '!AY$5,'Combined (Adjust here)'!$E$3:$BB$3,0)),0)</f>
        <v>0</v>
      </c>
      <c r="AZ29" s="77">
        <f>IFERROR(INDEX('Combined (Adjust here)'!$E$3:$BB$189,MATCH('Tenant Analysis (Formulas) '!$D29,'Combined (Adjust here)'!$E$3:$E$189,0),MATCH('Tenant Analysis (Formulas) '!AZ$5,'Combined (Adjust here)'!$E$3:$BB$3,0)),0)</f>
        <v>0</v>
      </c>
      <c r="BA29" s="77">
        <f>IFERROR(INDEX('Combined (Adjust here)'!$E$3:$BB$189,MATCH('Tenant Analysis (Formulas) '!$D29,'Combined (Adjust here)'!$E$3:$E$189,0),MATCH('Tenant Analysis (Formulas) '!BA$5,'Combined (Adjust here)'!$E$3:$BB$3,0)),0)</f>
        <v>52149</v>
      </c>
      <c r="BB29" s="77">
        <f>IFERROR(INDEX('Combined (Adjust here)'!$E$3:$BB$189,MATCH('Tenant Analysis (Formulas) '!$D29,'Combined (Adjust here)'!$E$3:$E$189,0),MATCH('Tenant Analysis (Formulas) '!BB$5,'Combined (Adjust here)'!$E$3:$BB$3,0)),0)</f>
        <v>0</v>
      </c>
      <c r="BC29" s="77">
        <f>IFERROR(INDEX('Combined (Adjust here)'!$E$3:$BB$189,MATCH('Tenant Analysis (Formulas) '!$D29,'Combined (Adjust here)'!$E$3:$E$189,0),MATCH('Tenant Analysis (Formulas) '!BC$5,'Combined (Adjust here)'!$E$3:$BB$3,0)),0)</f>
        <v>0</v>
      </c>
      <c r="BD29" s="77">
        <f>IFERROR(INDEX('Combined (Adjust here)'!$E$3:$BB$189,MATCH('Tenant Analysis (Formulas) '!$D29,'Combined (Adjust here)'!$E$3:$E$189,0),MATCH('Tenant Analysis (Formulas) '!BD$5,'Combined (Adjust here)'!$E$3:$BB$3,0)),0)</f>
        <v>0</v>
      </c>
      <c r="BE29" s="77">
        <f>IFERROR(INDEX('Combined (Adjust here)'!$E$3:$BB$189,MATCH('Tenant Analysis (Formulas) '!$D29,'Combined (Adjust here)'!$E$3:$E$189,0),MATCH('Tenant Analysis (Formulas) '!BE$5,'Combined (Adjust here)'!$E$3:$BB$3,0)),0)</f>
        <v>0</v>
      </c>
      <c r="BF29" s="77">
        <f>IFERROR(INDEX('Combined (Adjust here)'!$E$3:$BB$189,MATCH('Tenant Analysis (Formulas) '!$D29,'Combined (Adjust here)'!$E$3:$E$189,0),MATCH('Tenant Analysis (Formulas) '!BF$5,'Combined (Adjust here)'!$E$3:$BB$3,0)),0)</f>
        <v>0</v>
      </c>
      <c r="BG29" s="77">
        <f>IFERROR(INDEX('Combined (Adjust here)'!$E$3:$BB$189,MATCH('Tenant Analysis (Formulas) '!$D29,'Combined (Adjust here)'!$E$3:$E$189,0),MATCH('Tenant Analysis (Formulas) '!BG$5,'Combined (Adjust here)'!$E$3:$BB$3,0)),0)</f>
        <v>0</v>
      </c>
      <c r="BH29" s="77">
        <f>IFERROR(INDEX('Combined (Adjust here)'!$E$3:$BB$189,MATCH('Tenant Analysis (Formulas) '!$D29,'Combined (Adjust here)'!$E$3:$E$189,0),MATCH('Tenant Analysis (Formulas) '!BH$5,'Combined (Adjust here)'!$E$3:$BB$3,0)),0)</f>
        <v>0</v>
      </c>
      <c r="BI29" s="77">
        <f>IFERROR(INDEX('Combined (Adjust here)'!$E$3:$BB$189,MATCH('Tenant Analysis (Formulas) '!$D29,'Combined (Adjust here)'!$E$3:$E$189,0),MATCH('Tenant Analysis (Formulas) '!BI$5,'Combined (Adjust here)'!$E$3:$BB$3,0)),0)</f>
        <v>0</v>
      </c>
      <c r="BJ29" s="77">
        <f>IFERROR(INDEX('Combined (Adjust here)'!$E$3:$BB$189,MATCH('Tenant Analysis (Formulas) '!$D29,'Combined (Adjust here)'!$E$3:$E$189,0),MATCH('Tenant Analysis (Formulas) '!BJ$5,'Combined (Adjust here)'!$E$3:$BB$3,0)),0)</f>
        <v>0</v>
      </c>
      <c r="BK29" s="77">
        <f>IFERROR(INDEX('Combined (Adjust here)'!$E$3:$BB$189,MATCH('Tenant Analysis (Formulas) '!$D29,'Combined (Adjust here)'!$E$3:$E$189,0),MATCH('Tenant Analysis (Formulas) '!BK$5,'Combined (Adjust here)'!$E$3:$BB$3,0)),0)</f>
        <v>0</v>
      </c>
      <c r="BL29" s="77">
        <f>IFERROR(INDEX('Combined (Adjust here)'!$E$3:$BB$189,MATCH('Tenant Analysis (Formulas) '!$D29,'Combined (Adjust here)'!$E$3:$E$189,0),MATCH('Tenant Analysis (Formulas) '!BL$5,'Combined (Adjust here)'!$E$3:$BB$3,0)),0)</f>
        <v>0</v>
      </c>
      <c r="BM29" s="77">
        <f>IFERROR(INDEX('Combined (Adjust here)'!$E$3:$BB$189,MATCH('Tenant Analysis (Formulas) '!$D29,'Combined (Adjust here)'!$E$3:$E$189,0),MATCH('Tenant Analysis (Formulas) '!BM$5,'Combined (Adjust here)'!$E$3:$BB$3,0)),0)</f>
        <v>0</v>
      </c>
    </row>
    <row r="30" spans="1:65" hidden="1">
      <c r="A30" s="48" t="s">
        <v>165</v>
      </c>
      <c r="B30" s="48" t="s">
        <v>181</v>
      </c>
      <c r="C30" s="46" t="s">
        <v>189</v>
      </c>
      <c r="D30" s="49" t="s">
        <v>142</v>
      </c>
      <c r="E30" s="75">
        <f t="shared" si="7"/>
        <v>347735</v>
      </c>
      <c r="F30" s="75">
        <f t="shared" si="9"/>
        <v>339594</v>
      </c>
      <c r="G30" s="75">
        <f t="shared" si="9"/>
        <v>205964</v>
      </c>
      <c r="H30" s="75">
        <f t="shared" si="9"/>
        <v>88950</v>
      </c>
      <c r="I30" s="67">
        <f t="shared" si="5"/>
        <v>-0.39349929621842555</v>
      </c>
      <c r="J30" s="82"/>
      <c r="L30" s="75">
        <f t="shared" si="10"/>
        <v>23978</v>
      </c>
      <c r="M30" s="75">
        <f t="shared" si="10"/>
        <v>88950</v>
      </c>
      <c r="N30" s="67">
        <f t="shared" si="6"/>
        <v>2.7096505129702226</v>
      </c>
      <c r="R30" s="77">
        <f>IFERROR(INDEX('Combined (Adjust here)'!$E$3:$BB$189,MATCH('Tenant Analysis (Formulas) '!$D30,'Combined (Adjust here)'!$E$3:$E$189,0),MATCH('Tenant Analysis (Formulas) '!R$5,'Combined (Adjust here)'!$E$3:$BB$3,0)),0)</f>
        <v>0</v>
      </c>
      <c r="S30" s="77">
        <f>IFERROR(INDEX('Combined (Adjust here)'!$E$3:$BB$189,MATCH('Tenant Analysis (Formulas) '!$D30,'Combined (Adjust here)'!$E$3:$E$189,0),MATCH('Tenant Analysis (Formulas) '!S$5,'Combined (Adjust here)'!$E$3:$BB$3,0)),0)</f>
        <v>0</v>
      </c>
      <c r="T30" s="77">
        <f>IFERROR(INDEX('Combined (Adjust here)'!$E$3:$BB$189,MATCH('Tenant Analysis (Formulas) '!$D30,'Combined (Adjust here)'!$E$3:$E$189,0),MATCH('Tenant Analysis (Formulas) '!T$5,'Combined (Adjust here)'!$E$3:$BB$3,0)),0)</f>
        <v>77138</v>
      </c>
      <c r="U30" s="77">
        <f>IFERROR(INDEX('Combined (Adjust here)'!$E$3:$BB$189,MATCH('Tenant Analysis (Formulas) '!$D30,'Combined (Adjust here)'!$E$3:$E$189,0),MATCH('Tenant Analysis (Formulas) '!U$5,'Combined (Adjust here)'!$E$3:$BB$3,0)),0)</f>
        <v>0</v>
      </c>
      <c r="V30" s="77">
        <f>IFERROR(INDEX('Combined (Adjust here)'!$E$3:$BB$189,MATCH('Tenant Analysis (Formulas) '!$D30,'Combined (Adjust here)'!$E$3:$E$189,0),MATCH('Tenant Analysis (Formulas) '!V$5,'Combined (Adjust here)'!$E$3:$BB$3,0)),0)</f>
        <v>0</v>
      </c>
      <c r="W30" s="77">
        <f>IFERROR(INDEX('Combined (Adjust here)'!$E$3:$BB$189,MATCH('Tenant Analysis (Formulas) '!$D30,'Combined (Adjust here)'!$E$3:$E$189,0),MATCH('Tenant Analysis (Formulas) '!W$5,'Combined (Adjust here)'!$E$3:$BB$3,0)),0)</f>
        <v>87016</v>
      </c>
      <c r="X30" s="77">
        <f>IFERROR(INDEX('Combined (Adjust here)'!$E$3:$BB$189,MATCH('Tenant Analysis (Formulas) '!$D30,'Combined (Adjust here)'!$E$3:$E$189,0),MATCH('Tenant Analysis (Formulas) '!X$5,'Combined (Adjust here)'!$E$3:$BB$3,0)),0)</f>
        <v>0</v>
      </c>
      <c r="Y30" s="77">
        <f>IFERROR(INDEX('Combined (Adjust here)'!$E$3:$BB$189,MATCH('Tenant Analysis (Formulas) '!$D30,'Combined (Adjust here)'!$E$3:$E$189,0),MATCH('Tenant Analysis (Formulas) '!Y$5,'Combined (Adjust here)'!$E$3:$BB$3,0)),0)</f>
        <v>0</v>
      </c>
      <c r="Z30" s="77">
        <f>IFERROR(INDEX('Combined (Adjust here)'!$E$3:$BB$189,MATCH('Tenant Analysis (Formulas) '!$D30,'Combined (Adjust here)'!$E$3:$E$189,0),MATCH('Tenant Analysis (Formulas) '!Z$5,'Combined (Adjust here)'!$E$3:$BB$3,0)),0)</f>
        <v>97840</v>
      </c>
      <c r="AA30" s="77">
        <f>IFERROR(INDEX('Combined (Adjust here)'!$E$3:$BB$189,MATCH('Tenant Analysis (Formulas) '!$D30,'Combined (Adjust here)'!$E$3:$E$189,0),MATCH('Tenant Analysis (Formulas) '!AA$5,'Combined (Adjust here)'!$E$3:$BB$3,0)),0)</f>
        <v>0</v>
      </c>
      <c r="AB30" s="77">
        <f>IFERROR(INDEX('Combined (Adjust here)'!$E$3:$BB$189,MATCH('Tenant Analysis (Formulas) '!$D30,'Combined (Adjust here)'!$E$3:$E$189,0),MATCH('Tenant Analysis (Formulas) '!AB$5,'Combined (Adjust here)'!$E$3:$BB$3,0)),0)</f>
        <v>0</v>
      </c>
      <c r="AC30" s="77">
        <f>IFERROR(INDEX('Combined (Adjust here)'!$E$3:$BB$189,MATCH('Tenant Analysis (Formulas) '!$D30,'Combined (Adjust here)'!$E$3:$E$189,0),MATCH('Tenant Analysis (Formulas) '!AC$5,'Combined (Adjust here)'!$E$3:$BB$3,0)),0)</f>
        <v>85741</v>
      </c>
      <c r="AD30" s="77">
        <f>IFERROR(INDEX('Combined (Adjust here)'!$E$3:$BB$189,MATCH('Tenant Analysis (Formulas) '!$D30,'Combined (Adjust here)'!$E$3:$E$189,0),MATCH('Tenant Analysis (Formulas) '!AD$5,'Combined (Adjust here)'!$E$3:$BB$3,0)),0)</f>
        <v>0</v>
      </c>
      <c r="AE30" s="77">
        <f>IFERROR(INDEX('Combined (Adjust here)'!$E$3:$BB$189,MATCH('Tenant Analysis (Formulas) '!$D30,'Combined (Adjust here)'!$E$3:$E$189,0),MATCH('Tenant Analysis (Formulas) '!AE$5,'Combined (Adjust here)'!$E$3:$BB$3,0)),0)</f>
        <v>0</v>
      </c>
      <c r="AF30" s="77">
        <f>IFERROR(INDEX('Combined (Adjust here)'!$E$3:$BB$189,MATCH('Tenant Analysis (Formulas) '!$D30,'Combined (Adjust here)'!$E$3:$E$189,0),MATCH('Tenant Analysis (Formulas) '!AF$5,'Combined (Adjust here)'!$E$3:$BB$3,0)),0)</f>
        <v>72726</v>
      </c>
      <c r="AG30" s="77">
        <f>IFERROR(INDEX('Combined (Adjust here)'!$E$3:$BB$189,MATCH('Tenant Analysis (Formulas) '!$D30,'Combined (Adjust here)'!$E$3:$E$189,0),MATCH('Tenant Analysis (Formulas) '!AG$5,'Combined (Adjust here)'!$E$3:$BB$3,0)),0)</f>
        <v>0</v>
      </c>
      <c r="AH30" s="77">
        <f>IFERROR(INDEX('Combined (Adjust here)'!$E$3:$BB$189,MATCH('Tenant Analysis (Formulas) '!$D30,'Combined (Adjust here)'!$E$3:$E$189,0),MATCH('Tenant Analysis (Formulas) '!AH$5,'Combined (Adjust here)'!$E$3:$BB$3,0)),0)</f>
        <v>0</v>
      </c>
      <c r="AI30" s="77">
        <f>IFERROR(INDEX('Combined (Adjust here)'!$E$3:$BB$189,MATCH('Tenant Analysis (Formulas) '!$D30,'Combined (Adjust here)'!$E$3:$E$189,0),MATCH('Tenant Analysis (Formulas) '!AI$5,'Combined (Adjust here)'!$E$3:$BB$3,0)),0)</f>
        <v>95131</v>
      </c>
      <c r="AJ30" s="77">
        <f>IFERROR(INDEX('Combined (Adjust here)'!$E$3:$BB$189,MATCH('Tenant Analysis (Formulas) '!$D30,'Combined (Adjust here)'!$E$3:$E$189,0),MATCH('Tenant Analysis (Formulas) '!AJ$5,'Combined (Adjust here)'!$E$3:$BB$3,0)),0)</f>
        <v>0</v>
      </c>
      <c r="AK30" s="77">
        <f>IFERROR(INDEX('Combined (Adjust here)'!$E$3:$BB$189,MATCH('Tenant Analysis (Formulas) '!$D30,'Combined (Adjust here)'!$E$3:$E$189,0),MATCH('Tenant Analysis (Formulas) '!AK$5,'Combined (Adjust here)'!$E$3:$BB$3,0)),0)</f>
        <v>0</v>
      </c>
      <c r="AL30" s="77">
        <f>IFERROR(INDEX('Combined (Adjust here)'!$E$3:$BB$189,MATCH('Tenant Analysis (Formulas) '!$D30,'Combined (Adjust here)'!$E$3:$E$189,0),MATCH('Tenant Analysis (Formulas) '!AL$5,'Combined (Adjust here)'!$E$3:$BB$3,0)),0)</f>
        <v>89490</v>
      </c>
      <c r="AM30" s="77">
        <f>IFERROR(INDEX('Combined (Adjust here)'!$E$3:$BB$189,MATCH('Tenant Analysis (Formulas) '!$D30,'Combined (Adjust here)'!$E$3:$E$189,0),MATCH('Tenant Analysis (Formulas) '!AM$5,'Combined (Adjust here)'!$E$3:$BB$3,0)),0)</f>
        <v>0</v>
      </c>
      <c r="AN30" s="77">
        <f>IFERROR(INDEX('Combined (Adjust here)'!$E$3:$BB$189,MATCH('Tenant Analysis (Formulas) '!$D30,'Combined (Adjust here)'!$E$3:$E$189,0),MATCH('Tenant Analysis (Formulas) '!AN$5,'Combined (Adjust here)'!$E$3:$BB$3,0)),0)</f>
        <v>0</v>
      </c>
      <c r="AO30" s="77">
        <f>IFERROR(INDEX('Combined (Adjust here)'!$E$3:$BB$189,MATCH('Tenant Analysis (Formulas) '!$D30,'Combined (Adjust here)'!$E$3:$E$189,0),MATCH('Tenant Analysis (Formulas) '!AO$5,'Combined (Adjust here)'!$E$3:$BB$3,0)),0)</f>
        <v>82247</v>
      </c>
      <c r="AP30" s="77">
        <f>IFERROR(INDEX('Combined (Adjust here)'!$E$3:$BB$189,MATCH('Tenant Analysis (Formulas) '!$D30,'Combined (Adjust here)'!$E$3:$E$189,0),MATCH('Tenant Analysis (Formulas) '!AP$5,'Combined (Adjust here)'!$E$3:$BB$3,0)),0)</f>
        <v>0</v>
      </c>
      <c r="AQ30" s="77">
        <f>IFERROR(INDEX('Combined (Adjust here)'!$E$3:$BB$189,MATCH('Tenant Analysis (Formulas) '!$D30,'Combined (Adjust here)'!$E$3:$E$189,0),MATCH('Tenant Analysis (Formulas) '!AQ$5,'Combined (Adjust here)'!$E$3:$BB$3,0)),0)</f>
        <v>0</v>
      </c>
      <c r="AR30" s="77">
        <f>IFERROR(INDEX('Combined (Adjust here)'!$E$3:$BB$189,MATCH('Tenant Analysis (Formulas) '!$D30,'Combined (Adjust here)'!$E$3:$E$189,0),MATCH('Tenant Analysis (Formulas) '!AR$5,'Combined (Adjust here)'!$E$3:$BB$3,0)),0)</f>
        <v>23978</v>
      </c>
      <c r="AS30" s="77">
        <f>IFERROR(INDEX('Combined (Adjust here)'!$E$3:$BB$189,MATCH('Tenant Analysis (Formulas) '!$D30,'Combined (Adjust here)'!$E$3:$E$189,0),MATCH('Tenant Analysis (Formulas) '!AS$5,'Combined (Adjust here)'!$E$3:$BB$3,0)),0)</f>
        <v>0</v>
      </c>
      <c r="AT30" s="77">
        <f>IFERROR(INDEX('Combined (Adjust here)'!$E$3:$BB$189,MATCH('Tenant Analysis (Formulas) '!$D30,'Combined (Adjust here)'!$E$3:$E$189,0),MATCH('Tenant Analysis (Formulas) '!AT$5,'Combined (Adjust here)'!$E$3:$BB$3,0)),0)</f>
        <v>0</v>
      </c>
      <c r="AU30" s="77">
        <f>IFERROR(INDEX('Combined (Adjust here)'!$E$3:$BB$189,MATCH('Tenant Analysis (Formulas) '!$D30,'Combined (Adjust here)'!$E$3:$E$189,0),MATCH('Tenant Analysis (Formulas) '!AU$5,'Combined (Adjust here)'!$E$3:$BB$3,0)),0)</f>
        <v>47734</v>
      </c>
      <c r="AV30" s="77">
        <f>IFERROR(INDEX('Combined (Adjust here)'!$E$3:$BB$189,MATCH('Tenant Analysis (Formulas) '!$D30,'Combined (Adjust here)'!$E$3:$E$189,0),MATCH('Tenant Analysis (Formulas) '!AV$5,'Combined (Adjust here)'!$E$3:$BB$3,0)),0)</f>
        <v>0</v>
      </c>
      <c r="AW30" s="77">
        <f>IFERROR(INDEX('Combined (Adjust here)'!$E$3:$BB$189,MATCH('Tenant Analysis (Formulas) '!$D30,'Combined (Adjust here)'!$E$3:$E$189,0),MATCH('Tenant Analysis (Formulas) '!AW$5,'Combined (Adjust here)'!$E$3:$BB$3,0)),0)</f>
        <v>0</v>
      </c>
      <c r="AX30" s="77">
        <f>IFERROR(INDEX('Combined (Adjust here)'!$E$3:$BB$189,MATCH('Tenant Analysis (Formulas) '!$D30,'Combined (Adjust here)'!$E$3:$E$189,0),MATCH('Tenant Analysis (Formulas) '!AX$5,'Combined (Adjust here)'!$E$3:$BB$3,0)),0)</f>
        <v>68614</v>
      </c>
      <c r="AY30" s="77">
        <f>IFERROR(INDEX('Combined (Adjust here)'!$E$3:$BB$189,MATCH('Tenant Analysis (Formulas) '!$D30,'Combined (Adjust here)'!$E$3:$E$189,0),MATCH('Tenant Analysis (Formulas) '!AY$5,'Combined (Adjust here)'!$E$3:$BB$3,0)),0)</f>
        <v>0</v>
      </c>
      <c r="AZ30" s="77">
        <f>IFERROR(INDEX('Combined (Adjust here)'!$E$3:$BB$189,MATCH('Tenant Analysis (Formulas) '!$D30,'Combined (Adjust here)'!$E$3:$E$189,0),MATCH('Tenant Analysis (Formulas) '!AZ$5,'Combined (Adjust here)'!$E$3:$BB$3,0)),0)</f>
        <v>0</v>
      </c>
      <c r="BA30" s="77">
        <f>IFERROR(INDEX('Combined (Adjust here)'!$E$3:$BB$189,MATCH('Tenant Analysis (Formulas) '!$D30,'Combined (Adjust here)'!$E$3:$E$189,0),MATCH('Tenant Analysis (Formulas) '!BA$5,'Combined (Adjust here)'!$E$3:$BB$3,0)),0)</f>
        <v>65638</v>
      </c>
      <c r="BB30" s="77">
        <f>IFERROR(INDEX('Combined (Adjust here)'!$E$3:$BB$189,MATCH('Tenant Analysis (Formulas) '!$D30,'Combined (Adjust here)'!$E$3:$E$189,0),MATCH('Tenant Analysis (Formulas) '!BB$5,'Combined (Adjust here)'!$E$3:$BB$3,0)),0)</f>
        <v>0</v>
      </c>
      <c r="BC30" s="77">
        <f>IFERROR(INDEX('Combined (Adjust here)'!$E$3:$BB$189,MATCH('Tenant Analysis (Formulas) '!$D30,'Combined (Adjust here)'!$E$3:$E$189,0),MATCH('Tenant Analysis (Formulas) '!BC$5,'Combined (Adjust here)'!$E$3:$BB$3,0)),0)</f>
        <v>0</v>
      </c>
      <c r="BD30" s="77">
        <f>IFERROR(INDEX('Combined (Adjust here)'!$E$3:$BB$189,MATCH('Tenant Analysis (Formulas) '!$D30,'Combined (Adjust here)'!$E$3:$E$189,0),MATCH('Tenant Analysis (Formulas) '!BD$5,'Combined (Adjust here)'!$E$3:$BB$3,0)),0)</f>
        <v>88950</v>
      </c>
      <c r="BE30" s="77">
        <f>IFERROR(INDEX('Combined (Adjust here)'!$E$3:$BB$189,MATCH('Tenant Analysis (Formulas) '!$D30,'Combined (Adjust here)'!$E$3:$E$189,0),MATCH('Tenant Analysis (Formulas) '!BE$5,'Combined (Adjust here)'!$E$3:$BB$3,0)),0)</f>
        <v>0</v>
      </c>
      <c r="BF30" s="77">
        <f>IFERROR(INDEX('Combined (Adjust here)'!$E$3:$BB$189,MATCH('Tenant Analysis (Formulas) '!$D30,'Combined (Adjust here)'!$E$3:$E$189,0),MATCH('Tenant Analysis (Formulas) '!BF$5,'Combined (Adjust here)'!$E$3:$BB$3,0)),0)</f>
        <v>0</v>
      </c>
      <c r="BG30" s="77">
        <f>IFERROR(INDEX('Combined (Adjust here)'!$E$3:$BB$189,MATCH('Tenant Analysis (Formulas) '!$D30,'Combined (Adjust here)'!$E$3:$E$189,0),MATCH('Tenant Analysis (Formulas) '!BG$5,'Combined (Adjust here)'!$E$3:$BB$3,0)),0)</f>
        <v>0</v>
      </c>
      <c r="BH30" s="77">
        <f>IFERROR(INDEX('Combined (Adjust here)'!$E$3:$BB$189,MATCH('Tenant Analysis (Formulas) '!$D30,'Combined (Adjust here)'!$E$3:$E$189,0),MATCH('Tenant Analysis (Formulas) '!BH$5,'Combined (Adjust here)'!$E$3:$BB$3,0)),0)</f>
        <v>0</v>
      </c>
      <c r="BI30" s="77">
        <f>IFERROR(INDEX('Combined (Adjust here)'!$E$3:$BB$189,MATCH('Tenant Analysis (Formulas) '!$D30,'Combined (Adjust here)'!$E$3:$E$189,0),MATCH('Tenant Analysis (Formulas) '!BI$5,'Combined (Adjust here)'!$E$3:$BB$3,0)),0)</f>
        <v>0</v>
      </c>
      <c r="BJ30" s="77">
        <f>IFERROR(INDEX('Combined (Adjust here)'!$E$3:$BB$189,MATCH('Tenant Analysis (Formulas) '!$D30,'Combined (Adjust here)'!$E$3:$E$189,0),MATCH('Tenant Analysis (Formulas) '!BJ$5,'Combined (Adjust here)'!$E$3:$BB$3,0)),0)</f>
        <v>0</v>
      </c>
      <c r="BK30" s="77">
        <f>IFERROR(INDEX('Combined (Adjust here)'!$E$3:$BB$189,MATCH('Tenant Analysis (Formulas) '!$D30,'Combined (Adjust here)'!$E$3:$E$189,0),MATCH('Tenant Analysis (Formulas) '!BK$5,'Combined (Adjust here)'!$E$3:$BB$3,0)),0)</f>
        <v>0</v>
      </c>
      <c r="BL30" s="77">
        <f>IFERROR(INDEX('Combined (Adjust here)'!$E$3:$BB$189,MATCH('Tenant Analysis (Formulas) '!$D30,'Combined (Adjust here)'!$E$3:$E$189,0),MATCH('Tenant Analysis (Formulas) '!BL$5,'Combined (Adjust here)'!$E$3:$BB$3,0)),0)</f>
        <v>0</v>
      </c>
      <c r="BM30" s="77">
        <f>IFERROR(INDEX('Combined (Adjust here)'!$E$3:$BB$189,MATCH('Tenant Analysis (Formulas) '!$D30,'Combined (Adjust here)'!$E$3:$E$189,0),MATCH('Tenant Analysis (Formulas) '!BM$5,'Combined (Adjust here)'!$E$3:$BB$3,0)),0)</f>
        <v>0</v>
      </c>
    </row>
    <row r="31" spans="1:65" hidden="1">
      <c r="A31" s="48" t="s">
        <v>165</v>
      </c>
      <c r="B31" s="48" t="s">
        <v>181</v>
      </c>
      <c r="C31" s="46" t="s">
        <v>193</v>
      </c>
      <c r="D31" s="49" t="s">
        <v>143</v>
      </c>
      <c r="E31" s="75">
        <f t="shared" si="7"/>
        <v>1665519.8399999999</v>
      </c>
      <c r="F31" s="75">
        <f t="shared" si="9"/>
        <v>1574552.2</v>
      </c>
      <c r="G31" s="75">
        <f t="shared" si="9"/>
        <v>1438552.96</v>
      </c>
      <c r="H31" s="75">
        <f t="shared" si="9"/>
        <v>0</v>
      </c>
      <c r="I31" s="67">
        <f t="shared" si="5"/>
        <v>-8.6373281241485675E-2</v>
      </c>
      <c r="J31" s="82"/>
      <c r="L31" s="75">
        <f t="shared" si="10"/>
        <v>0</v>
      </c>
      <c r="M31" s="75">
        <f t="shared" si="10"/>
        <v>0</v>
      </c>
      <c r="N31" s="67">
        <f t="shared" si="6"/>
        <v>0</v>
      </c>
      <c r="R31" s="77">
        <f>IFERROR(INDEX('Combined (Adjust here)'!$E$3:$BB$189,MATCH('Tenant Analysis (Formulas) '!$D31,'Combined (Adjust here)'!$E$3:$E$189,0),MATCH('Tenant Analysis (Formulas) '!R$5,'Combined (Adjust here)'!$E$3:$BB$3,0)),0)</f>
        <v>0</v>
      </c>
      <c r="S31" s="77">
        <f>IFERROR(INDEX('Combined (Adjust here)'!$E$3:$BB$189,MATCH('Tenant Analysis (Formulas) '!$D31,'Combined (Adjust here)'!$E$3:$E$189,0),MATCH('Tenant Analysis (Formulas) '!S$5,'Combined (Adjust here)'!$E$3:$BB$3,0)),0)</f>
        <v>0</v>
      </c>
      <c r="T31" s="77">
        <f>IFERROR(INDEX('Combined (Adjust here)'!$E$3:$BB$189,MATCH('Tenant Analysis (Formulas) '!$D31,'Combined (Adjust here)'!$E$3:$E$189,0),MATCH('Tenant Analysis (Formulas) '!T$5,'Combined (Adjust here)'!$E$3:$BB$3,0)),0)</f>
        <v>0</v>
      </c>
      <c r="U31" s="77">
        <f>IFERROR(INDEX('Combined (Adjust here)'!$E$3:$BB$189,MATCH('Tenant Analysis (Formulas) '!$D31,'Combined (Adjust here)'!$E$3:$E$189,0),MATCH('Tenant Analysis (Formulas) '!U$5,'Combined (Adjust here)'!$E$3:$BB$3,0)),0)</f>
        <v>0</v>
      </c>
      <c r="V31" s="77">
        <f>IFERROR(INDEX('Combined (Adjust here)'!$E$3:$BB$189,MATCH('Tenant Analysis (Formulas) '!$D31,'Combined (Adjust here)'!$E$3:$E$189,0),MATCH('Tenant Analysis (Formulas) '!V$5,'Combined (Adjust here)'!$E$3:$BB$3,0)),0)</f>
        <v>0</v>
      </c>
      <c r="W31" s="77">
        <f>IFERROR(INDEX('Combined (Adjust here)'!$E$3:$BB$189,MATCH('Tenant Analysis (Formulas) '!$D31,'Combined (Adjust here)'!$E$3:$E$189,0),MATCH('Tenant Analysis (Formulas) '!W$5,'Combined (Adjust here)'!$E$3:$BB$3,0)),0)</f>
        <v>806930</v>
      </c>
      <c r="X31" s="77">
        <f>IFERROR(INDEX('Combined (Adjust here)'!$E$3:$BB$189,MATCH('Tenant Analysis (Formulas) '!$D31,'Combined (Adjust here)'!$E$3:$E$189,0),MATCH('Tenant Analysis (Formulas) '!X$5,'Combined (Adjust here)'!$E$3:$BB$3,0)),0)</f>
        <v>0</v>
      </c>
      <c r="Y31" s="77">
        <f>IFERROR(INDEX('Combined (Adjust here)'!$E$3:$BB$189,MATCH('Tenant Analysis (Formulas) '!$D31,'Combined (Adjust here)'!$E$3:$E$189,0),MATCH('Tenant Analysis (Formulas) '!Y$5,'Combined (Adjust here)'!$E$3:$BB$3,0)),0)</f>
        <v>0</v>
      </c>
      <c r="Z31" s="77">
        <f>IFERROR(INDEX('Combined (Adjust here)'!$E$3:$BB$189,MATCH('Tenant Analysis (Formulas) '!$D31,'Combined (Adjust here)'!$E$3:$E$189,0),MATCH('Tenant Analysis (Formulas) '!Z$5,'Combined (Adjust here)'!$E$3:$BB$3,0)),0)</f>
        <v>0</v>
      </c>
      <c r="AA31" s="77">
        <f>IFERROR(INDEX('Combined (Adjust here)'!$E$3:$BB$189,MATCH('Tenant Analysis (Formulas) '!$D31,'Combined (Adjust here)'!$E$3:$E$189,0),MATCH('Tenant Analysis (Formulas) '!AA$5,'Combined (Adjust here)'!$E$3:$BB$3,0)),0)</f>
        <v>0</v>
      </c>
      <c r="AB31" s="77">
        <f>IFERROR(INDEX('Combined (Adjust here)'!$E$3:$BB$189,MATCH('Tenant Analysis (Formulas) '!$D31,'Combined (Adjust here)'!$E$3:$E$189,0),MATCH('Tenant Analysis (Formulas) '!AB$5,'Combined (Adjust here)'!$E$3:$BB$3,0)),0)</f>
        <v>0</v>
      </c>
      <c r="AC31" s="77">
        <f>IFERROR(INDEX('Combined (Adjust here)'!$E$3:$BB$189,MATCH('Tenant Analysis (Formulas) '!$D31,'Combined (Adjust here)'!$E$3:$E$189,0),MATCH('Tenant Analysis (Formulas) '!AC$5,'Combined (Adjust here)'!$E$3:$BB$3,0)),0)</f>
        <v>858589.84</v>
      </c>
      <c r="AD31" s="77">
        <f>IFERROR(INDEX('Combined (Adjust here)'!$E$3:$BB$189,MATCH('Tenant Analysis (Formulas) '!$D31,'Combined (Adjust here)'!$E$3:$E$189,0),MATCH('Tenant Analysis (Formulas) '!AD$5,'Combined (Adjust here)'!$E$3:$BB$3,0)),0)</f>
        <v>0</v>
      </c>
      <c r="AE31" s="77">
        <f>IFERROR(INDEX('Combined (Adjust here)'!$E$3:$BB$189,MATCH('Tenant Analysis (Formulas) '!$D31,'Combined (Adjust here)'!$E$3:$E$189,0),MATCH('Tenant Analysis (Formulas) '!AE$5,'Combined (Adjust here)'!$E$3:$BB$3,0)),0)</f>
        <v>0</v>
      </c>
      <c r="AF31" s="77">
        <f>IFERROR(INDEX('Combined (Adjust here)'!$E$3:$BB$189,MATCH('Tenant Analysis (Formulas) '!$D31,'Combined (Adjust here)'!$E$3:$E$189,0),MATCH('Tenant Analysis (Formulas) '!AF$5,'Combined (Adjust here)'!$E$3:$BB$3,0)),0)</f>
        <v>0</v>
      </c>
      <c r="AG31" s="77">
        <f>IFERROR(INDEX('Combined (Adjust here)'!$E$3:$BB$189,MATCH('Tenant Analysis (Formulas) '!$D31,'Combined (Adjust here)'!$E$3:$E$189,0),MATCH('Tenant Analysis (Formulas) '!AG$5,'Combined (Adjust here)'!$E$3:$BB$3,0)),0)</f>
        <v>0</v>
      </c>
      <c r="AH31" s="77">
        <f>IFERROR(INDEX('Combined (Adjust here)'!$E$3:$BB$189,MATCH('Tenant Analysis (Formulas) '!$D31,'Combined (Adjust here)'!$E$3:$E$189,0),MATCH('Tenant Analysis (Formulas) '!AH$5,'Combined (Adjust here)'!$E$3:$BB$3,0)),0)</f>
        <v>0</v>
      </c>
      <c r="AI31" s="77">
        <f>IFERROR(INDEX('Combined (Adjust here)'!$E$3:$BB$189,MATCH('Tenant Analysis (Formulas) '!$D31,'Combined (Adjust here)'!$E$3:$E$189,0),MATCH('Tenant Analysis (Formulas) '!AI$5,'Combined (Adjust here)'!$E$3:$BB$3,0)),0)</f>
        <v>813518.99</v>
      </c>
      <c r="AJ31" s="77">
        <f>IFERROR(INDEX('Combined (Adjust here)'!$E$3:$BB$189,MATCH('Tenant Analysis (Formulas) '!$D31,'Combined (Adjust here)'!$E$3:$E$189,0),MATCH('Tenant Analysis (Formulas) '!AJ$5,'Combined (Adjust here)'!$E$3:$BB$3,0)),0)</f>
        <v>0</v>
      </c>
      <c r="AK31" s="77">
        <f>IFERROR(INDEX('Combined (Adjust here)'!$E$3:$BB$189,MATCH('Tenant Analysis (Formulas) '!$D31,'Combined (Adjust here)'!$E$3:$E$189,0),MATCH('Tenant Analysis (Formulas) '!AK$5,'Combined (Adjust here)'!$E$3:$BB$3,0)),0)</f>
        <v>0</v>
      </c>
      <c r="AL31" s="77">
        <f>IFERROR(INDEX('Combined (Adjust here)'!$E$3:$BB$189,MATCH('Tenant Analysis (Formulas) '!$D31,'Combined (Adjust here)'!$E$3:$E$189,0),MATCH('Tenant Analysis (Formulas) '!AL$5,'Combined (Adjust here)'!$E$3:$BB$3,0)),0)</f>
        <v>0</v>
      </c>
      <c r="AM31" s="77">
        <f>IFERROR(INDEX('Combined (Adjust here)'!$E$3:$BB$189,MATCH('Tenant Analysis (Formulas) '!$D31,'Combined (Adjust here)'!$E$3:$E$189,0),MATCH('Tenant Analysis (Formulas) '!AM$5,'Combined (Adjust here)'!$E$3:$BB$3,0)),0)</f>
        <v>0</v>
      </c>
      <c r="AN31" s="77">
        <f>IFERROR(INDEX('Combined (Adjust here)'!$E$3:$BB$189,MATCH('Tenant Analysis (Formulas) '!$D31,'Combined (Adjust here)'!$E$3:$E$189,0),MATCH('Tenant Analysis (Formulas) '!AN$5,'Combined (Adjust here)'!$E$3:$BB$3,0)),0)</f>
        <v>0</v>
      </c>
      <c r="AO31" s="77">
        <f>IFERROR(INDEX('Combined (Adjust here)'!$E$3:$BB$189,MATCH('Tenant Analysis (Formulas) '!$D31,'Combined (Adjust here)'!$E$3:$E$189,0),MATCH('Tenant Analysis (Formulas) '!AO$5,'Combined (Adjust here)'!$E$3:$BB$3,0)),0)</f>
        <v>761033.21</v>
      </c>
      <c r="AP31" s="77">
        <f>IFERROR(INDEX('Combined (Adjust here)'!$E$3:$BB$189,MATCH('Tenant Analysis (Formulas) '!$D31,'Combined (Adjust here)'!$E$3:$E$189,0),MATCH('Tenant Analysis (Formulas) '!AP$5,'Combined (Adjust here)'!$E$3:$BB$3,0)),0)</f>
        <v>0</v>
      </c>
      <c r="AQ31" s="77">
        <f>IFERROR(INDEX('Combined (Adjust here)'!$E$3:$BB$189,MATCH('Tenant Analysis (Formulas) '!$D31,'Combined (Adjust here)'!$E$3:$E$189,0),MATCH('Tenant Analysis (Formulas) '!AQ$5,'Combined (Adjust here)'!$E$3:$BB$3,0)),0)</f>
        <v>0</v>
      </c>
      <c r="AR31" s="77">
        <f>IFERROR(INDEX('Combined (Adjust here)'!$E$3:$BB$189,MATCH('Tenant Analysis (Formulas) '!$D31,'Combined (Adjust here)'!$E$3:$E$189,0),MATCH('Tenant Analysis (Formulas) '!AR$5,'Combined (Adjust here)'!$E$3:$BB$3,0)),0)</f>
        <v>0</v>
      </c>
      <c r="AS31" s="77">
        <f>IFERROR(INDEX('Combined (Adjust here)'!$E$3:$BB$189,MATCH('Tenant Analysis (Formulas) '!$D31,'Combined (Adjust here)'!$E$3:$E$189,0),MATCH('Tenant Analysis (Formulas) '!AS$5,'Combined (Adjust here)'!$E$3:$BB$3,0)),0)</f>
        <v>0</v>
      </c>
      <c r="AT31" s="77">
        <f>IFERROR(INDEX('Combined (Adjust here)'!$E$3:$BB$189,MATCH('Tenant Analysis (Formulas) '!$D31,'Combined (Adjust here)'!$E$3:$E$189,0),MATCH('Tenant Analysis (Formulas) '!AT$5,'Combined (Adjust here)'!$E$3:$BB$3,0)),0)</f>
        <v>0</v>
      </c>
      <c r="AU31" s="77">
        <f>IFERROR(INDEX('Combined (Adjust here)'!$E$3:$BB$189,MATCH('Tenant Analysis (Formulas) '!$D31,'Combined (Adjust here)'!$E$3:$E$189,0),MATCH('Tenant Analysis (Formulas) '!AU$5,'Combined (Adjust here)'!$E$3:$BB$3,0)),0)</f>
        <v>709226.61</v>
      </c>
      <c r="AV31" s="77">
        <f>IFERROR(INDEX('Combined (Adjust here)'!$E$3:$BB$189,MATCH('Tenant Analysis (Formulas) '!$D31,'Combined (Adjust here)'!$E$3:$E$189,0),MATCH('Tenant Analysis (Formulas) '!AV$5,'Combined (Adjust here)'!$E$3:$BB$3,0)),0)</f>
        <v>0</v>
      </c>
      <c r="AW31" s="77">
        <f>IFERROR(INDEX('Combined (Adjust here)'!$E$3:$BB$189,MATCH('Tenant Analysis (Formulas) '!$D31,'Combined (Adjust here)'!$E$3:$E$189,0),MATCH('Tenant Analysis (Formulas) '!AW$5,'Combined (Adjust here)'!$E$3:$BB$3,0)),0)</f>
        <v>0</v>
      </c>
      <c r="AX31" s="77">
        <f>IFERROR(INDEX('Combined (Adjust here)'!$E$3:$BB$189,MATCH('Tenant Analysis (Formulas) '!$D31,'Combined (Adjust here)'!$E$3:$E$189,0),MATCH('Tenant Analysis (Formulas) '!AX$5,'Combined (Adjust here)'!$E$3:$BB$3,0)),0)</f>
        <v>0</v>
      </c>
      <c r="AY31" s="77">
        <f>IFERROR(INDEX('Combined (Adjust here)'!$E$3:$BB$189,MATCH('Tenant Analysis (Formulas) '!$D31,'Combined (Adjust here)'!$E$3:$E$189,0),MATCH('Tenant Analysis (Formulas) '!AY$5,'Combined (Adjust here)'!$E$3:$BB$3,0)),0)</f>
        <v>0</v>
      </c>
      <c r="AZ31" s="77">
        <f>IFERROR(INDEX('Combined (Adjust here)'!$E$3:$BB$189,MATCH('Tenant Analysis (Formulas) '!$D31,'Combined (Adjust here)'!$E$3:$E$189,0),MATCH('Tenant Analysis (Formulas) '!AZ$5,'Combined (Adjust here)'!$E$3:$BB$3,0)),0)</f>
        <v>0</v>
      </c>
      <c r="BA31" s="77">
        <f>IFERROR(INDEX('Combined (Adjust here)'!$E$3:$BB$189,MATCH('Tenant Analysis (Formulas) '!$D31,'Combined (Adjust here)'!$E$3:$E$189,0),MATCH('Tenant Analysis (Formulas) '!BA$5,'Combined (Adjust here)'!$E$3:$BB$3,0)),0)</f>
        <v>729326.35</v>
      </c>
      <c r="BB31" s="77">
        <f>IFERROR(INDEX('Combined (Adjust here)'!$E$3:$BB$189,MATCH('Tenant Analysis (Formulas) '!$D31,'Combined (Adjust here)'!$E$3:$E$189,0),MATCH('Tenant Analysis (Formulas) '!BB$5,'Combined (Adjust here)'!$E$3:$BB$3,0)),0)</f>
        <v>0</v>
      </c>
      <c r="BC31" s="77">
        <f>IFERROR(INDEX('Combined (Adjust here)'!$E$3:$BB$189,MATCH('Tenant Analysis (Formulas) '!$D31,'Combined (Adjust here)'!$E$3:$E$189,0),MATCH('Tenant Analysis (Formulas) '!BC$5,'Combined (Adjust here)'!$E$3:$BB$3,0)),0)</f>
        <v>0</v>
      </c>
      <c r="BD31" s="77">
        <f>IFERROR(INDEX('Combined (Adjust here)'!$E$3:$BB$189,MATCH('Tenant Analysis (Formulas) '!$D31,'Combined (Adjust here)'!$E$3:$E$189,0),MATCH('Tenant Analysis (Formulas) '!BD$5,'Combined (Adjust here)'!$E$3:$BB$3,0)),0)</f>
        <v>0</v>
      </c>
      <c r="BE31" s="77">
        <f>IFERROR(INDEX('Combined (Adjust here)'!$E$3:$BB$189,MATCH('Tenant Analysis (Formulas) '!$D31,'Combined (Adjust here)'!$E$3:$E$189,0),MATCH('Tenant Analysis (Formulas) '!BE$5,'Combined (Adjust here)'!$E$3:$BB$3,0)),0)</f>
        <v>0</v>
      </c>
      <c r="BF31" s="77">
        <f>IFERROR(INDEX('Combined (Adjust here)'!$E$3:$BB$189,MATCH('Tenant Analysis (Formulas) '!$D31,'Combined (Adjust here)'!$E$3:$E$189,0),MATCH('Tenant Analysis (Formulas) '!BF$5,'Combined (Adjust here)'!$E$3:$BB$3,0)),0)</f>
        <v>0</v>
      </c>
      <c r="BG31" s="77">
        <f>IFERROR(INDEX('Combined (Adjust here)'!$E$3:$BB$189,MATCH('Tenant Analysis (Formulas) '!$D31,'Combined (Adjust here)'!$E$3:$E$189,0),MATCH('Tenant Analysis (Formulas) '!BG$5,'Combined (Adjust here)'!$E$3:$BB$3,0)),0)</f>
        <v>0</v>
      </c>
      <c r="BH31" s="77">
        <f>IFERROR(INDEX('Combined (Adjust here)'!$E$3:$BB$189,MATCH('Tenant Analysis (Formulas) '!$D31,'Combined (Adjust here)'!$E$3:$E$189,0),MATCH('Tenant Analysis (Formulas) '!BH$5,'Combined (Adjust here)'!$E$3:$BB$3,0)),0)</f>
        <v>0</v>
      </c>
      <c r="BI31" s="77">
        <f>IFERROR(INDEX('Combined (Adjust here)'!$E$3:$BB$189,MATCH('Tenant Analysis (Formulas) '!$D31,'Combined (Adjust here)'!$E$3:$E$189,0),MATCH('Tenant Analysis (Formulas) '!BI$5,'Combined (Adjust here)'!$E$3:$BB$3,0)),0)</f>
        <v>0</v>
      </c>
      <c r="BJ31" s="77">
        <f>IFERROR(INDEX('Combined (Adjust here)'!$E$3:$BB$189,MATCH('Tenant Analysis (Formulas) '!$D31,'Combined (Adjust here)'!$E$3:$E$189,0),MATCH('Tenant Analysis (Formulas) '!BJ$5,'Combined (Adjust here)'!$E$3:$BB$3,0)),0)</f>
        <v>0</v>
      </c>
      <c r="BK31" s="77">
        <f>IFERROR(INDEX('Combined (Adjust here)'!$E$3:$BB$189,MATCH('Tenant Analysis (Formulas) '!$D31,'Combined (Adjust here)'!$E$3:$E$189,0),MATCH('Tenant Analysis (Formulas) '!BK$5,'Combined (Adjust here)'!$E$3:$BB$3,0)),0)</f>
        <v>0</v>
      </c>
      <c r="BL31" s="77">
        <f>IFERROR(INDEX('Combined (Adjust here)'!$E$3:$BB$189,MATCH('Tenant Analysis (Formulas) '!$D31,'Combined (Adjust here)'!$E$3:$E$189,0),MATCH('Tenant Analysis (Formulas) '!BL$5,'Combined (Adjust here)'!$E$3:$BB$3,0)),0)</f>
        <v>0</v>
      </c>
      <c r="BM31" s="77">
        <f>IFERROR(INDEX('Combined (Adjust here)'!$E$3:$BB$189,MATCH('Tenant Analysis (Formulas) '!$D31,'Combined (Adjust here)'!$E$3:$E$189,0),MATCH('Tenant Analysis (Formulas) '!BM$5,'Combined (Adjust here)'!$E$3:$BB$3,0)),0)</f>
        <v>0</v>
      </c>
    </row>
    <row r="32" spans="1:65" hidden="1">
      <c r="A32" s="48" t="s">
        <v>165</v>
      </c>
      <c r="B32" s="48" t="s">
        <v>181</v>
      </c>
      <c r="C32" s="46" t="s">
        <v>223</v>
      </c>
      <c r="D32" s="49" t="s">
        <v>144</v>
      </c>
      <c r="E32" s="75">
        <f t="shared" si="7"/>
        <v>0</v>
      </c>
      <c r="F32" s="75">
        <f t="shared" si="9"/>
        <v>586539</v>
      </c>
      <c r="G32" s="75">
        <f t="shared" si="9"/>
        <v>743469</v>
      </c>
      <c r="H32" s="75">
        <f t="shared" si="9"/>
        <v>195530</v>
      </c>
      <c r="I32" s="67">
        <f t="shared" si="5"/>
        <v>0.2675525412632408</v>
      </c>
      <c r="J32" s="82"/>
      <c r="L32" s="75">
        <f t="shared" si="10"/>
        <v>149563</v>
      </c>
      <c r="M32" s="75">
        <f t="shared" si="10"/>
        <v>195530</v>
      </c>
      <c r="N32" s="67">
        <f t="shared" si="6"/>
        <v>0.30734205652467522</v>
      </c>
      <c r="R32" s="77">
        <f>IFERROR(INDEX('Combined (Adjust here)'!$E$3:$BB$189,MATCH('Tenant Analysis (Formulas) '!$D32,'Combined (Adjust here)'!$E$3:$E$189,0),MATCH('Tenant Analysis (Formulas) '!R$5,'Combined (Adjust here)'!$E$3:$BB$3,0)),0)</f>
        <v>0</v>
      </c>
      <c r="S32" s="77">
        <f>IFERROR(INDEX('Combined (Adjust here)'!$E$3:$BB$189,MATCH('Tenant Analysis (Formulas) '!$D32,'Combined (Adjust here)'!$E$3:$E$189,0),MATCH('Tenant Analysis (Formulas) '!S$5,'Combined (Adjust here)'!$E$3:$BB$3,0)),0)</f>
        <v>0</v>
      </c>
      <c r="T32" s="77">
        <f>IFERROR(INDEX('Combined (Adjust here)'!$E$3:$BB$189,MATCH('Tenant Analysis (Formulas) '!$D32,'Combined (Adjust here)'!$E$3:$E$189,0),MATCH('Tenant Analysis (Formulas) '!T$5,'Combined (Adjust here)'!$E$3:$BB$3,0)),0)</f>
        <v>0</v>
      </c>
      <c r="U32" s="77">
        <f>IFERROR(INDEX('Combined (Adjust here)'!$E$3:$BB$189,MATCH('Tenant Analysis (Formulas) '!$D32,'Combined (Adjust here)'!$E$3:$E$189,0),MATCH('Tenant Analysis (Formulas) '!U$5,'Combined (Adjust here)'!$E$3:$BB$3,0)),0)</f>
        <v>0</v>
      </c>
      <c r="V32" s="77">
        <f>IFERROR(INDEX('Combined (Adjust here)'!$E$3:$BB$189,MATCH('Tenant Analysis (Formulas) '!$D32,'Combined (Adjust here)'!$E$3:$E$189,0),MATCH('Tenant Analysis (Formulas) '!V$5,'Combined (Adjust here)'!$E$3:$BB$3,0)),0)</f>
        <v>0</v>
      </c>
      <c r="W32" s="77">
        <f>IFERROR(INDEX('Combined (Adjust here)'!$E$3:$BB$189,MATCH('Tenant Analysis (Formulas) '!$D32,'Combined (Adjust here)'!$E$3:$E$189,0),MATCH('Tenant Analysis (Formulas) '!W$5,'Combined (Adjust here)'!$E$3:$BB$3,0)),0)</f>
        <v>0</v>
      </c>
      <c r="X32" s="77">
        <f>IFERROR(INDEX('Combined (Adjust here)'!$E$3:$BB$189,MATCH('Tenant Analysis (Formulas) '!$D32,'Combined (Adjust here)'!$E$3:$E$189,0),MATCH('Tenant Analysis (Formulas) '!X$5,'Combined (Adjust here)'!$E$3:$BB$3,0)),0)</f>
        <v>0</v>
      </c>
      <c r="Y32" s="77">
        <f>IFERROR(INDEX('Combined (Adjust here)'!$E$3:$BB$189,MATCH('Tenant Analysis (Formulas) '!$D32,'Combined (Adjust here)'!$E$3:$E$189,0),MATCH('Tenant Analysis (Formulas) '!Y$5,'Combined (Adjust here)'!$E$3:$BB$3,0)),0)</f>
        <v>0</v>
      </c>
      <c r="Z32" s="77">
        <f>IFERROR(INDEX('Combined (Adjust here)'!$E$3:$BB$189,MATCH('Tenant Analysis (Formulas) '!$D32,'Combined (Adjust here)'!$E$3:$E$189,0),MATCH('Tenant Analysis (Formulas) '!Z$5,'Combined (Adjust here)'!$E$3:$BB$3,0)),0)</f>
        <v>0</v>
      </c>
      <c r="AA32" s="77">
        <f>IFERROR(INDEX('Combined (Adjust here)'!$E$3:$BB$189,MATCH('Tenant Analysis (Formulas) '!$D32,'Combined (Adjust here)'!$E$3:$E$189,0),MATCH('Tenant Analysis (Formulas) '!AA$5,'Combined (Adjust here)'!$E$3:$BB$3,0)),0)</f>
        <v>0</v>
      </c>
      <c r="AB32" s="77">
        <f>IFERROR(INDEX('Combined (Adjust here)'!$E$3:$BB$189,MATCH('Tenant Analysis (Formulas) '!$D32,'Combined (Adjust here)'!$E$3:$E$189,0),MATCH('Tenant Analysis (Formulas) '!AB$5,'Combined (Adjust here)'!$E$3:$BB$3,0)),0)</f>
        <v>0</v>
      </c>
      <c r="AC32" s="77">
        <f>IFERROR(INDEX('Combined (Adjust here)'!$E$3:$BB$189,MATCH('Tenant Analysis (Formulas) '!$D32,'Combined (Adjust here)'!$E$3:$E$189,0),MATCH('Tenant Analysis (Formulas) '!AC$5,'Combined (Adjust here)'!$E$3:$BB$3,0)),0)</f>
        <v>0</v>
      </c>
      <c r="AD32" s="77">
        <f>IFERROR(INDEX('Combined (Adjust here)'!$E$3:$BB$189,MATCH('Tenant Analysis (Formulas) '!$D32,'Combined (Adjust here)'!$E$3:$E$189,0),MATCH('Tenant Analysis (Formulas) '!AD$5,'Combined (Adjust here)'!$E$3:$BB$3,0)),0)</f>
        <v>46211</v>
      </c>
      <c r="AE32" s="77">
        <f>IFERROR(INDEX('Combined (Adjust here)'!$E$3:$BB$189,MATCH('Tenant Analysis (Formulas) '!$D32,'Combined (Adjust here)'!$E$3:$E$189,0),MATCH('Tenant Analysis (Formulas) '!AE$5,'Combined (Adjust here)'!$E$3:$BB$3,0)),0)</f>
        <v>44149</v>
      </c>
      <c r="AF32" s="77">
        <f>IFERROR(INDEX('Combined (Adjust here)'!$E$3:$BB$189,MATCH('Tenant Analysis (Formulas) '!$D32,'Combined (Adjust here)'!$E$3:$E$189,0),MATCH('Tenant Analysis (Formulas) '!AF$5,'Combined (Adjust here)'!$E$3:$BB$3,0)),0)</f>
        <v>45923</v>
      </c>
      <c r="AG32" s="77">
        <f>IFERROR(INDEX('Combined (Adjust here)'!$E$3:$BB$189,MATCH('Tenant Analysis (Formulas) '!$D32,'Combined (Adjust here)'!$E$3:$E$189,0),MATCH('Tenant Analysis (Formulas) '!AG$5,'Combined (Adjust here)'!$E$3:$BB$3,0)),0)</f>
        <v>44040</v>
      </c>
      <c r="AH32" s="77">
        <f>IFERROR(INDEX('Combined (Adjust here)'!$E$3:$BB$189,MATCH('Tenant Analysis (Formulas) '!$D32,'Combined (Adjust here)'!$E$3:$E$189,0),MATCH('Tenant Analysis (Formulas) '!AH$5,'Combined (Adjust here)'!$E$3:$BB$3,0)),0)</f>
        <v>44456</v>
      </c>
      <c r="AI32" s="77">
        <f>IFERROR(INDEX('Combined (Adjust here)'!$E$3:$BB$189,MATCH('Tenant Analysis (Formulas) '!$D32,'Combined (Adjust here)'!$E$3:$E$189,0),MATCH('Tenant Analysis (Formulas) '!AI$5,'Combined (Adjust here)'!$E$3:$BB$3,0)),0)</f>
        <v>43928</v>
      </c>
      <c r="AJ32" s="77">
        <f>IFERROR(INDEX('Combined (Adjust here)'!$E$3:$BB$189,MATCH('Tenant Analysis (Formulas) '!$D32,'Combined (Adjust here)'!$E$3:$E$189,0),MATCH('Tenant Analysis (Formulas) '!AJ$5,'Combined (Adjust here)'!$E$3:$BB$3,0)),0)</f>
        <v>49688</v>
      </c>
      <c r="AK32" s="77">
        <f>IFERROR(INDEX('Combined (Adjust here)'!$E$3:$BB$189,MATCH('Tenant Analysis (Formulas) '!$D32,'Combined (Adjust here)'!$E$3:$E$189,0),MATCH('Tenant Analysis (Formulas) '!AK$5,'Combined (Adjust here)'!$E$3:$BB$3,0)),0)</f>
        <v>51486</v>
      </c>
      <c r="AL32" s="77">
        <f>IFERROR(INDEX('Combined (Adjust here)'!$E$3:$BB$189,MATCH('Tenant Analysis (Formulas) '!$D32,'Combined (Adjust here)'!$E$3:$E$189,0),MATCH('Tenant Analysis (Formulas) '!AL$5,'Combined (Adjust here)'!$E$3:$BB$3,0)),0)</f>
        <v>52047</v>
      </c>
      <c r="AM32" s="77">
        <f>IFERROR(INDEX('Combined (Adjust here)'!$E$3:$BB$189,MATCH('Tenant Analysis (Formulas) '!$D32,'Combined (Adjust here)'!$E$3:$E$189,0),MATCH('Tenant Analysis (Formulas) '!AM$5,'Combined (Adjust here)'!$E$3:$BB$3,0)),0)</f>
        <v>49406</v>
      </c>
      <c r="AN32" s="77">
        <f>IFERROR(INDEX('Combined (Adjust here)'!$E$3:$BB$189,MATCH('Tenant Analysis (Formulas) '!$D32,'Combined (Adjust here)'!$E$3:$E$189,0),MATCH('Tenant Analysis (Formulas) '!AN$5,'Combined (Adjust here)'!$E$3:$BB$3,0)),0)</f>
        <v>55294</v>
      </c>
      <c r="AO32" s="77">
        <f>IFERROR(INDEX('Combined (Adjust here)'!$E$3:$BB$189,MATCH('Tenant Analysis (Formulas) '!$D32,'Combined (Adjust here)'!$E$3:$E$189,0),MATCH('Tenant Analysis (Formulas) '!AO$5,'Combined (Adjust here)'!$E$3:$BB$3,0)),0)</f>
        <v>59911</v>
      </c>
      <c r="AP32" s="77">
        <f>IFERROR(INDEX('Combined (Adjust here)'!$E$3:$BB$189,MATCH('Tenant Analysis (Formulas) '!$D32,'Combined (Adjust here)'!$E$3:$E$189,0),MATCH('Tenant Analysis (Formulas) '!AP$5,'Combined (Adjust here)'!$E$3:$BB$3,0)),0)</f>
        <v>54358</v>
      </c>
      <c r="AQ32" s="77">
        <f>IFERROR(INDEX('Combined (Adjust here)'!$E$3:$BB$189,MATCH('Tenant Analysis (Formulas) '!$D32,'Combined (Adjust here)'!$E$3:$E$189,0),MATCH('Tenant Analysis (Formulas) '!AQ$5,'Combined (Adjust here)'!$E$3:$BB$3,0)),0)</f>
        <v>48264</v>
      </c>
      <c r="AR32" s="77">
        <f>IFERROR(INDEX('Combined (Adjust here)'!$E$3:$BB$189,MATCH('Tenant Analysis (Formulas) '!$D32,'Combined (Adjust here)'!$E$3:$E$189,0),MATCH('Tenant Analysis (Formulas) '!AR$5,'Combined (Adjust here)'!$E$3:$BB$3,0)),0)</f>
        <v>46941</v>
      </c>
      <c r="AS32" s="77">
        <f>IFERROR(INDEX('Combined (Adjust here)'!$E$3:$BB$189,MATCH('Tenant Analysis (Formulas) '!$D32,'Combined (Adjust here)'!$E$3:$E$189,0),MATCH('Tenant Analysis (Formulas) '!AS$5,'Combined (Adjust here)'!$E$3:$BB$3,0)),0)</f>
        <v>48379</v>
      </c>
      <c r="AT32" s="77">
        <f>IFERROR(INDEX('Combined (Adjust here)'!$E$3:$BB$189,MATCH('Tenant Analysis (Formulas) '!$D32,'Combined (Adjust here)'!$E$3:$E$189,0),MATCH('Tenant Analysis (Formulas) '!AT$5,'Combined (Adjust here)'!$E$3:$BB$3,0)),0)</f>
        <v>53820</v>
      </c>
      <c r="AU32" s="77">
        <f>IFERROR(INDEX('Combined (Adjust here)'!$E$3:$BB$189,MATCH('Tenant Analysis (Formulas) '!$D32,'Combined (Adjust here)'!$E$3:$E$189,0),MATCH('Tenant Analysis (Formulas) '!AU$5,'Combined (Adjust here)'!$E$3:$BB$3,0)),0)</f>
        <v>56719</v>
      </c>
      <c r="AV32" s="77">
        <f>IFERROR(INDEX('Combined (Adjust here)'!$E$3:$BB$189,MATCH('Tenant Analysis (Formulas) '!$D32,'Combined (Adjust here)'!$E$3:$E$189,0),MATCH('Tenant Analysis (Formulas) '!AV$5,'Combined (Adjust here)'!$E$3:$BB$3,0)),0)</f>
        <v>68653</v>
      </c>
      <c r="AW32" s="77">
        <f>IFERROR(INDEX('Combined (Adjust here)'!$E$3:$BB$189,MATCH('Tenant Analysis (Formulas) '!$D32,'Combined (Adjust here)'!$E$3:$E$189,0),MATCH('Tenant Analysis (Formulas) '!AW$5,'Combined (Adjust here)'!$E$3:$BB$3,0)),0)</f>
        <v>73813</v>
      </c>
      <c r="AX32" s="77">
        <f>IFERROR(INDEX('Combined (Adjust here)'!$E$3:$BB$189,MATCH('Tenant Analysis (Formulas) '!$D32,'Combined (Adjust here)'!$E$3:$E$189,0),MATCH('Tenant Analysis (Formulas) '!AX$5,'Combined (Adjust here)'!$E$3:$BB$3,0)),0)</f>
        <v>73183</v>
      </c>
      <c r="AY32" s="77">
        <f>IFERROR(INDEX('Combined (Adjust here)'!$E$3:$BB$189,MATCH('Tenant Analysis (Formulas) '!$D32,'Combined (Adjust here)'!$E$3:$E$189,0),MATCH('Tenant Analysis (Formulas) '!AY$5,'Combined (Adjust here)'!$E$3:$BB$3,0)),0)</f>
        <v>69780</v>
      </c>
      <c r="AZ32" s="77">
        <f>IFERROR(INDEX('Combined (Adjust here)'!$E$3:$BB$189,MATCH('Tenant Analysis (Formulas) '!$D32,'Combined (Adjust here)'!$E$3:$E$189,0),MATCH('Tenant Analysis (Formulas) '!AZ$5,'Combined (Adjust here)'!$E$3:$BB$3,0)),0)</f>
        <v>69768</v>
      </c>
      <c r="BA32" s="77">
        <f>IFERROR(INDEX('Combined (Adjust here)'!$E$3:$BB$189,MATCH('Tenant Analysis (Formulas) '!$D32,'Combined (Adjust here)'!$E$3:$E$189,0),MATCH('Tenant Analysis (Formulas) '!BA$5,'Combined (Adjust here)'!$E$3:$BB$3,0)),0)</f>
        <v>79791</v>
      </c>
      <c r="BB32" s="77">
        <f>IFERROR(INDEX('Combined (Adjust here)'!$E$3:$BB$189,MATCH('Tenant Analysis (Formulas) '!$D32,'Combined (Adjust here)'!$E$3:$E$189,0),MATCH('Tenant Analysis (Formulas) '!BB$5,'Combined (Adjust here)'!$E$3:$BB$3,0)),0)</f>
        <v>66239</v>
      </c>
      <c r="BC32" s="77">
        <f>IFERROR(INDEX('Combined (Adjust here)'!$E$3:$BB$189,MATCH('Tenant Analysis (Formulas) '!$D32,'Combined (Adjust here)'!$E$3:$E$189,0),MATCH('Tenant Analysis (Formulas) '!BC$5,'Combined (Adjust here)'!$E$3:$BB$3,0)),0)</f>
        <v>63527</v>
      </c>
      <c r="BD32" s="77">
        <f>IFERROR(INDEX('Combined (Adjust here)'!$E$3:$BB$189,MATCH('Tenant Analysis (Formulas) '!$D32,'Combined (Adjust here)'!$E$3:$E$189,0),MATCH('Tenant Analysis (Formulas) '!BD$5,'Combined (Adjust here)'!$E$3:$BB$3,0)),0)</f>
        <v>65764</v>
      </c>
      <c r="BE32" s="77">
        <f>IFERROR(INDEX('Combined (Adjust here)'!$E$3:$BB$189,MATCH('Tenant Analysis (Formulas) '!$D32,'Combined (Adjust here)'!$E$3:$E$189,0),MATCH('Tenant Analysis (Formulas) '!BE$5,'Combined (Adjust here)'!$E$3:$BB$3,0)),0)</f>
        <v>0</v>
      </c>
      <c r="BF32" s="77">
        <f>IFERROR(INDEX('Combined (Adjust here)'!$E$3:$BB$189,MATCH('Tenant Analysis (Formulas) '!$D32,'Combined (Adjust here)'!$E$3:$E$189,0),MATCH('Tenant Analysis (Formulas) '!BF$5,'Combined (Adjust here)'!$E$3:$BB$3,0)),0)</f>
        <v>0</v>
      </c>
      <c r="BG32" s="77">
        <f>IFERROR(INDEX('Combined (Adjust here)'!$E$3:$BB$189,MATCH('Tenant Analysis (Formulas) '!$D32,'Combined (Adjust here)'!$E$3:$E$189,0),MATCH('Tenant Analysis (Formulas) '!BG$5,'Combined (Adjust here)'!$E$3:$BB$3,0)),0)</f>
        <v>0</v>
      </c>
      <c r="BH32" s="77">
        <f>IFERROR(INDEX('Combined (Adjust here)'!$E$3:$BB$189,MATCH('Tenant Analysis (Formulas) '!$D32,'Combined (Adjust here)'!$E$3:$E$189,0),MATCH('Tenant Analysis (Formulas) '!BH$5,'Combined (Adjust here)'!$E$3:$BB$3,0)),0)</f>
        <v>0</v>
      </c>
      <c r="BI32" s="77">
        <f>IFERROR(INDEX('Combined (Adjust here)'!$E$3:$BB$189,MATCH('Tenant Analysis (Formulas) '!$D32,'Combined (Adjust here)'!$E$3:$E$189,0),MATCH('Tenant Analysis (Formulas) '!BI$5,'Combined (Adjust here)'!$E$3:$BB$3,0)),0)</f>
        <v>0</v>
      </c>
      <c r="BJ32" s="77">
        <f>IFERROR(INDEX('Combined (Adjust here)'!$E$3:$BB$189,MATCH('Tenant Analysis (Formulas) '!$D32,'Combined (Adjust here)'!$E$3:$E$189,0),MATCH('Tenant Analysis (Formulas) '!BJ$5,'Combined (Adjust here)'!$E$3:$BB$3,0)),0)</f>
        <v>0</v>
      </c>
      <c r="BK32" s="77">
        <f>IFERROR(INDEX('Combined (Adjust here)'!$E$3:$BB$189,MATCH('Tenant Analysis (Formulas) '!$D32,'Combined (Adjust here)'!$E$3:$E$189,0),MATCH('Tenant Analysis (Formulas) '!BK$5,'Combined (Adjust here)'!$E$3:$BB$3,0)),0)</f>
        <v>0</v>
      </c>
      <c r="BL32" s="77">
        <f>IFERROR(INDEX('Combined (Adjust here)'!$E$3:$BB$189,MATCH('Tenant Analysis (Formulas) '!$D32,'Combined (Adjust here)'!$E$3:$E$189,0),MATCH('Tenant Analysis (Formulas) '!BL$5,'Combined (Adjust here)'!$E$3:$BB$3,0)),0)</f>
        <v>0</v>
      </c>
      <c r="BM32" s="77">
        <f>IFERROR(INDEX('Combined (Adjust here)'!$E$3:$BB$189,MATCH('Tenant Analysis (Formulas) '!$D32,'Combined (Adjust here)'!$E$3:$E$189,0),MATCH('Tenant Analysis (Formulas) '!BM$5,'Combined (Adjust here)'!$E$3:$BB$3,0)),0)</f>
        <v>0</v>
      </c>
    </row>
    <row r="33" spans="1:65" hidden="1">
      <c r="A33" s="48" t="s">
        <v>165</v>
      </c>
      <c r="B33" s="48" t="s">
        <v>181</v>
      </c>
      <c r="C33" s="46" t="s">
        <v>728</v>
      </c>
      <c r="D33" s="49" t="s">
        <v>145</v>
      </c>
      <c r="E33" s="75">
        <f t="shared" si="7"/>
        <v>423132.5</v>
      </c>
      <c r="F33" s="75">
        <f t="shared" si="9"/>
        <v>422127.36000000004</v>
      </c>
      <c r="G33" s="75">
        <f t="shared" si="9"/>
        <v>430863.42000000004</v>
      </c>
      <c r="H33" s="75">
        <f t="shared" si="9"/>
        <v>112753.96</v>
      </c>
      <c r="I33" s="67">
        <f t="shared" si="5"/>
        <v>2.0695318114419298E-2</v>
      </c>
      <c r="J33" s="82"/>
      <c r="L33" s="75">
        <f t="shared" si="10"/>
        <v>87587.87</v>
      </c>
      <c r="M33" s="75">
        <f t="shared" si="10"/>
        <v>112753.96</v>
      </c>
      <c r="N33" s="67">
        <f t="shared" si="6"/>
        <v>0.2873239182548909</v>
      </c>
      <c r="R33" s="77">
        <f>IFERROR(INDEX('Combined (Adjust here)'!$E$3:$BB$189,MATCH('Tenant Analysis (Formulas) '!$D33,'Combined (Adjust here)'!$E$3:$E$189,0),MATCH('Tenant Analysis (Formulas) '!R$5,'Combined (Adjust here)'!$E$3:$BB$3,0)),0)</f>
        <v>0</v>
      </c>
      <c r="S33" s="77">
        <f>IFERROR(INDEX('Combined (Adjust here)'!$E$3:$BB$189,MATCH('Tenant Analysis (Formulas) '!$D33,'Combined (Adjust here)'!$E$3:$E$189,0),MATCH('Tenant Analysis (Formulas) '!S$5,'Combined (Adjust here)'!$E$3:$BB$3,0)),0)</f>
        <v>0</v>
      </c>
      <c r="T33" s="77">
        <f>IFERROR(INDEX('Combined (Adjust here)'!$E$3:$BB$189,MATCH('Tenant Analysis (Formulas) '!$D33,'Combined (Adjust here)'!$E$3:$E$189,0),MATCH('Tenant Analysis (Formulas) '!T$5,'Combined (Adjust here)'!$E$3:$BB$3,0)),0)</f>
        <v>126662.3</v>
      </c>
      <c r="U33" s="77">
        <f>IFERROR(INDEX('Combined (Adjust here)'!$E$3:$BB$189,MATCH('Tenant Analysis (Formulas) '!$D33,'Combined (Adjust here)'!$E$3:$E$189,0),MATCH('Tenant Analysis (Formulas) '!U$5,'Combined (Adjust here)'!$E$3:$BB$3,0)),0)</f>
        <v>0</v>
      </c>
      <c r="V33" s="77">
        <f>IFERROR(INDEX('Combined (Adjust here)'!$E$3:$BB$189,MATCH('Tenant Analysis (Formulas) '!$D33,'Combined (Adjust here)'!$E$3:$E$189,0),MATCH('Tenant Analysis (Formulas) '!V$5,'Combined (Adjust here)'!$E$3:$BB$3,0)),0)</f>
        <v>0</v>
      </c>
      <c r="W33" s="77">
        <f>IFERROR(INDEX('Combined (Adjust here)'!$E$3:$BB$189,MATCH('Tenant Analysis (Formulas) '!$D33,'Combined (Adjust here)'!$E$3:$E$189,0),MATCH('Tenant Analysis (Formulas) '!W$5,'Combined (Adjust here)'!$E$3:$BB$3,0)),0)</f>
        <v>114031.31</v>
      </c>
      <c r="X33" s="77">
        <f>IFERROR(INDEX('Combined (Adjust here)'!$E$3:$BB$189,MATCH('Tenant Analysis (Formulas) '!$D33,'Combined (Adjust here)'!$E$3:$E$189,0),MATCH('Tenant Analysis (Formulas) '!X$5,'Combined (Adjust here)'!$E$3:$BB$3,0)),0)</f>
        <v>0</v>
      </c>
      <c r="Y33" s="77">
        <f>IFERROR(INDEX('Combined (Adjust here)'!$E$3:$BB$189,MATCH('Tenant Analysis (Formulas) '!$D33,'Combined (Adjust here)'!$E$3:$E$189,0),MATCH('Tenant Analysis (Formulas) '!Y$5,'Combined (Adjust here)'!$E$3:$BB$3,0)),0)</f>
        <v>0</v>
      </c>
      <c r="Z33" s="77">
        <f>IFERROR(INDEX('Combined (Adjust here)'!$E$3:$BB$189,MATCH('Tenant Analysis (Formulas) '!$D33,'Combined (Adjust here)'!$E$3:$E$189,0),MATCH('Tenant Analysis (Formulas) '!Z$5,'Combined (Adjust here)'!$E$3:$BB$3,0)),0)</f>
        <v>101566.5</v>
      </c>
      <c r="AA33" s="77">
        <f>IFERROR(INDEX('Combined (Adjust here)'!$E$3:$BB$189,MATCH('Tenant Analysis (Formulas) '!$D33,'Combined (Adjust here)'!$E$3:$E$189,0),MATCH('Tenant Analysis (Formulas) '!AA$5,'Combined (Adjust here)'!$E$3:$BB$3,0)),0)</f>
        <v>0</v>
      </c>
      <c r="AB33" s="77">
        <f>IFERROR(INDEX('Combined (Adjust here)'!$E$3:$BB$189,MATCH('Tenant Analysis (Formulas) '!$D33,'Combined (Adjust here)'!$E$3:$E$189,0),MATCH('Tenant Analysis (Formulas) '!AB$5,'Combined (Adjust here)'!$E$3:$BB$3,0)),0)</f>
        <v>0</v>
      </c>
      <c r="AC33" s="77">
        <f>IFERROR(INDEX('Combined (Adjust here)'!$E$3:$BB$189,MATCH('Tenant Analysis (Formulas) '!$D33,'Combined (Adjust here)'!$E$3:$E$189,0),MATCH('Tenant Analysis (Formulas) '!AC$5,'Combined (Adjust here)'!$E$3:$BB$3,0)),0)</f>
        <v>80872.39</v>
      </c>
      <c r="AD33" s="77">
        <f>IFERROR(INDEX('Combined (Adjust here)'!$E$3:$BB$189,MATCH('Tenant Analysis (Formulas) '!$D33,'Combined (Adjust here)'!$E$3:$E$189,0),MATCH('Tenant Analysis (Formulas) '!AD$5,'Combined (Adjust here)'!$E$3:$BB$3,0)),0)</f>
        <v>0</v>
      </c>
      <c r="AE33" s="77">
        <f>IFERROR(INDEX('Combined (Adjust here)'!$E$3:$BB$189,MATCH('Tenant Analysis (Formulas) '!$D33,'Combined (Adjust here)'!$E$3:$E$189,0),MATCH('Tenant Analysis (Formulas) '!AE$5,'Combined (Adjust here)'!$E$3:$BB$3,0)),0)</f>
        <v>0</v>
      </c>
      <c r="AF33" s="77">
        <f>IFERROR(INDEX('Combined (Adjust here)'!$E$3:$BB$189,MATCH('Tenant Analysis (Formulas) '!$D33,'Combined (Adjust here)'!$E$3:$E$189,0),MATCH('Tenant Analysis (Formulas) '!AF$5,'Combined (Adjust here)'!$E$3:$BB$3,0)),0)</f>
        <v>113995.84</v>
      </c>
      <c r="AG33" s="77">
        <f>IFERROR(INDEX('Combined (Adjust here)'!$E$3:$BB$189,MATCH('Tenant Analysis (Formulas) '!$D33,'Combined (Adjust here)'!$E$3:$E$189,0),MATCH('Tenant Analysis (Formulas) '!AG$5,'Combined (Adjust here)'!$E$3:$BB$3,0)),0)</f>
        <v>0</v>
      </c>
      <c r="AH33" s="77">
        <f>IFERROR(INDEX('Combined (Adjust here)'!$E$3:$BB$189,MATCH('Tenant Analysis (Formulas) '!$D33,'Combined (Adjust here)'!$E$3:$E$189,0),MATCH('Tenant Analysis (Formulas) '!AH$5,'Combined (Adjust here)'!$E$3:$BB$3,0)),0)</f>
        <v>0</v>
      </c>
      <c r="AI33" s="77">
        <f>IFERROR(INDEX('Combined (Adjust here)'!$E$3:$BB$189,MATCH('Tenant Analysis (Formulas) '!$D33,'Combined (Adjust here)'!$E$3:$E$189,0),MATCH('Tenant Analysis (Formulas) '!AI$5,'Combined (Adjust here)'!$E$3:$BB$3,0)),0)</f>
        <v>120670.97</v>
      </c>
      <c r="AJ33" s="77">
        <f>IFERROR(INDEX('Combined (Adjust here)'!$E$3:$BB$189,MATCH('Tenant Analysis (Formulas) '!$D33,'Combined (Adjust here)'!$E$3:$E$189,0),MATCH('Tenant Analysis (Formulas) '!AJ$5,'Combined (Adjust here)'!$E$3:$BB$3,0)),0)</f>
        <v>0</v>
      </c>
      <c r="AK33" s="77">
        <f>IFERROR(INDEX('Combined (Adjust here)'!$E$3:$BB$189,MATCH('Tenant Analysis (Formulas) '!$D33,'Combined (Adjust here)'!$E$3:$E$189,0),MATCH('Tenant Analysis (Formulas) '!AK$5,'Combined (Adjust here)'!$E$3:$BB$3,0)),0)</f>
        <v>0</v>
      </c>
      <c r="AL33" s="77">
        <f>IFERROR(INDEX('Combined (Adjust here)'!$E$3:$BB$189,MATCH('Tenant Analysis (Formulas) '!$D33,'Combined (Adjust here)'!$E$3:$E$189,0),MATCH('Tenant Analysis (Formulas) '!AL$5,'Combined (Adjust here)'!$E$3:$BB$3,0)),0)</f>
        <v>107414.47</v>
      </c>
      <c r="AM33" s="77">
        <f>IFERROR(INDEX('Combined (Adjust here)'!$E$3:$BB$189,MATCH('Tenant Analysis (Formulas) '!$D33,'Combined (Adjust here)'!$E$3:$E$189,0),MATCH('Tenant Analysis (Formulas) '!AM$5,'Combined (Adjust here)'!$E$3:$BB$3,0)),0)</f>
        <v>0</v>
      </c>
      <c r="AN33" s="77">
        <f>IFERROR(INDEX('Combined (Adjust here)'!$E$3:$BB$189,MATCH('Tenant Analysis (Formulas) '!$D33,'Combined (Adjust here)'!$E$3:$E$189,0),MATCH('Tenant Analysis (Formulas) '!AN$5,'Combined (Adjust here)'!$E$3:$BB$3,0)),0)</f>
        <v>0</v>
      </c>
      <c r="AO33" s="77">
        <f>IFERROR(INDEX('Combined (Adjust here)'!$E$3:$BB$189,MATCH('Tenant Analysis (Formulas) '!$D33,'Combined (Adjust here)'!$E$3:$E$189,0),MATCH('Tenant Analysis (Formulas) '!AO$5,'Combined (Adjust here)'!$E$3:$BB$3,0)),0)</f>
        <v>80046.080000000002</v>
      </c>
      <c r="AP33" s="77">
        <f>IFERROR(INDEX('Combined (Adjust here)'!$E$3:$BB$189,MATCH('Tenant Analysis (Formulas) '!$D33,'Combined (Adjust here)'!$E$3:$E$189,0),MATCH('Tenant Analysis (Formulas) '!AP$5,'Combined (Adjust here)'!$E$3:$BB$3,0)),0)</f>
        <v>0</v>
      </c>
      <c r="AQ33" s="77">
        <f>IFERROR(INDEX('Combined (Adjust here)'!$E$3:$BB$189,MATCH('Tenant Analysis (Formulas) '!$D33,'Combined (Adjust here)'!$E$3:$E$189,0),MATCH('Tenant Analysis (Formulas) '!AQ$5,'Combined (Adjust here)'!$E$3:$BB$3,0)),0)</f>
        <v>0</v>
      </c>
      <c r="AR33" s="77">
        <f>IFERROR(INDEX('Combined (Adjust here)'!$E$3:$BB$189,MATCH('Tenant Analysis (Formulas) '!$D33,'Combined (Adjust here)'!$E$3:$E$189,0),MATCH('Tenant Analysis (Formulas) '!AR$5,'Combined (Adjust here)'!$E$3:$BB$3,0)),0)</f>
        <v>87587.87</v>
      </c>
      <c r="AS33" s="77">
        <f>IFERROR(INDEX('Combined (Adjust here)'!$E$3:$BB$189,MATCH('Tenant Analysis (Formulas) '!$D33,'Combined (Adjust here)'!$E$3:$E$189,0),MATCH('Tenant Analysis (Formulas) '!AS$5,'Combined (Adjust here)'!$E$3:$BB$3,0)),0)</f>
        <v>0</v>
      </c>
      <c r="AT33" s="77">
        <f>IFERROR(INDEX('Combined (Adjust here)'!$E$3:$BB$189,MATCH('Tenant Analysis (Formulas) '!$D33,'Combined (Adjust here)'!$E$3:$E$189,0),MATCH('Tenant Analysis (Formulas) '!AT$5,'Combined (Adjust here)'!$E$3:$BB$3,0)),0)</f>
        <v>0</v>
      </c>
      <c r="AU33" s="77">
        <f>IFERROR(INDEX('Combined (Adjust here)'!$E$3:$BB$189,MATCH('Tenant Analysis (Formulas) '!$D33,'Combined (Adjust here)'!$E$3:$E$189,0),MATCH('Tenant Analysis (Formulas) '!AU$5,'Combined (Adjust here)'!$E$3:$BB$3,0)),0)</f>
        <v>144469.19</v>
      </c>
      <c r="AV33" s="77">
        <f>IFERROR(INDEX('Combined (Adjust here)'!$E$3:$BB$189,MATCH('Tenant Analysis (Formulas) '!$D33,'Combined (Adjust here)'!$E$3:$E$189,0),MATCH('Tenant Analysis (Formulas) '!AV$5,'Combined (Adjust here)'!$E$3:$BB$3,0)),0)</f>
        <v>0</v>
      </c>
      <c r="AW33" s="77">
        <f>IFERROR(INDEX('Combined (Adjust here)'!$E$3:$BB$189,MATCH('Tenant Analysis (Formulas) '!$D33,'Combined (Adjust here)'!$E$3:$E$189,0),MATCH('Tenant Analysis (Formulas) '!AW$5,'Combined (Adjust here)'!$E$3:$BB$3,0)),0)</f>
        <v>0</v>
      </c>
      <c r="AX33" s="77">
        <f>IFERROR(INDEX('Combined (Adjust here)'!$E$3:$BB$189,MATCH('Tenant Analysis (Formulas) '!$D33,'Combined (Adjust here)'!$E$3:$E$189,0),MATCH('Tenant Analysis (Formulas) '!AX$5,'Combined (Adjust here)'!$E$3:$BB$3,0)),0)</f>
        <v>108413.71</v>
      </c>
      <c r="AY33" s="77">
        <f>IFERROR(INDEX('Combined (Adjust here)'!$E$3:$BB$189,MATCH('Tenant Analysis (Formulas) '!$D33,'Combined (Adjust here)'!$E$3:$E$189,0),MATCH('Tenant Analysis (Formulas) '!AY$5,'Combined (Adjust here)'!$E$3:$BB$3,0)),0)</f>
        <v>0</v>
      </c>
      <c r="AZ33" s="77">
        <f>IFERROR(INDEX('Combined (Adjust here)'!$E$3:$BB$189,MATCH('Tenant Analysis (Formulas) '!$D33,'Combined (Adjust here)'!$E$3:$E$189,0),MATCH('Tenant Analysis (Formulas) '!AZ$5,'Combined (Adjust here)'!$E$3:$BB$3,0)),0)</f>
        <v>0</v>
      </c>
      <c r="BA33" s="77">
        <f>IFERROR(INDEX('Combined (Adjust here)'!$E$3:$BB$189,MATCH('Tenant Analysis (Formulas) '!$D33,'Combined (Adjust here)'!$E$3:$E$189,0),MATCH('Tenant Analysis (Formulas) '!BA$5,'Combined (Adjust here)'!$E$3:$BB$3,0)),0)</f>
        <v>90392.65</v>
      </c>
      <c r="BB33" s="77">
        <f>IFERROR(INDEX('Combined (Adjust here)'!$E$3:$BB$189,MATCH('Tenant Analysis (Formulas) '!$D33,'Combined (Adjust here)'!$E$3:$E$189,0),MATCH('Tenant Analysis (Formulas) '!BB$5,'Combined (Adjust here)'!$E$3:$BB$3,0)),0)</f>
        <v>0</v>
      </c>
      <c r="BC33" s="77">
        <f>IFERROR(INDEX('Combined (Adjust here)'!$E$3:$BB$189,MATCH('Tenant Analysis (Formulas) '!$D33,'Combined (Adjust here)'!$E$3:$E$189,0),MATCH('Tenant Analysis (Formulas) '!BC$5,'Combined (Adjust here)'!$E$3:$BB$3,0)),0)</f>
        <v>0</v>
      </c>
      <c r="BD33" s="77">
        <f>IFERROR(INDEX('Combined (Adjust here)'!$E$3:$BB$189,MATCH('Tenant Analysis (Formulas) '!$D33,'Combined (Adjust here)'!$E$3:$E$189,0),MATCH('Tenant Analysis (Formulas) '!BD$5,'Combined (Adjust here)'!$E$3:$BB$3,0)),0)</f>
        <v>112753.96</v>
      </c>
      <c r="BE33" s="77">
        <f>IFERROR(INDEX('Combined (Adjust here)'!$E$3:$BB$189,MATCH('Tenant Analysis (Formulas) '!$D33,'Combined (Adjust here)'!$E$3:$E$189,0),MATCH('Tenant Analysis (Formulas) '!BE$5,'Combined (Adjust here)'!$E$3:$BB$3,0)),0)</f>
        <v>0</v>
      </c>
      <c r="BF33" s="77">
        <f>IFERROR(INDEX('Combined (Adjust here)'!$E$3:$BB$189,MATCH('Tenant Analysis (Formulas) '!$D33,'Combined (Adjust here)'!$E$3:$E$189,0),MATCH('Tenant Analysis (Formulas) '!BF$5,'Combined (Adjust here)'!$E$3:$BB$3,0)),0)</f>
        <v>0</v>
      </c>
      <c r="BG33" s="77">
        <f>IFERROR(INDEX('Combined (Adjust here)'!$E$3:$BB$189,MATCH('Tenant Analysis (Formulas) '!$D33,'Combined (Adjust here)'!$E$3:$E$189,0),MATCH('Tenant Analysis (Formulas) '!BG$5,'Combined (Adjust here)'!$E$3:$BB$3,0)),0)</f>
        <v>0</v>
      </c>
      <c r="BH33" s="77">
        <f>IFERROR(INDEX('Combined (Adjust here)'!$E$3:$BB$189,MATCH('Tenant Analysis (Formulas) '!$D33,'Combined (Adjust here)'!$E$3:$E$189,0),MATCH('Tenant Analysis (Formulas) '!BH$5,'Combined (Adjust here)'!$E$3:$BB$3,0)),0)</f>
        <v>0</v>
      </c>
      <c r="BI33" s="77">
        <f>IFERROR(INDEX('Combined (Adjust here)'!$E$3:$BB$189,MATCH('Tenant Analysis (Formulas) '!$D33,'Combined (Adjust here)'!$E$3:$E$189,0),MATCH('Tenant Analysis (Formulas) '!BI$5,'Combined (Adjust here)'!$E$3:$BB$3,0)),0)</f>
        <v>0</v>
      </c>
      <c r="BJ33" s="77">
        <f>IFERROR(INDEX('Combined (Adjust here)'!$E$3:$BB$189,MATCH('Tenant Analysis (Formulas) '!$D33,'Combined (Adjust here)'!$E$3:$E$189,0),MATCH('Tenant Analysis (Formulas) '!BJ$5,'Combined (Adjust here)'!$E$3:$BB$3,0)),0)</f>
        <v>0</v>
      </c>
      <c r="BK33" s="77">
        <f>IFERROR(INDEX('Combined (Adjust here)'!$E$3:$BB$189,MATCH('Tenant Analysis (Formulas) '!$D33,'Combined (Adjust here)'!$E$3:$E$189,0),MATCH('Tenant Analysis (Formulas) '!BK$5,'Combined (Adjust here)'!$E$3:$BB$3,0)),0)</f>
        <v>0</v>
      </c>
      <c r="BL33" s="77">
        <f>IFERROR(INDEX('Combined (Adjust here)'!$E$3:$BB$189,MATCH('Tenant Analysis (Formulas) '!$D33,'Combined (Adjust here)'!$E$3:$E$189,0),MATCH('Tenant Analysis (Formulas) '!BL$5,'Combined (Adjust here)'!$E$3:$BB$3,0)),0)</f>
        <v>0</v>
      </c>
      <c r="BM33" s="77">
        <f>IFERROR(INDEX('Combined (Adjust here)'!$E$3:$BB$189,MATCH('Tenant Analysis (Formulas) '!$D33,'Combined (Adjust here)'!$E$3:$E$189,0),MATCH('Tenant Analysis (Formulas) '!BM$5,'Combined (Adjust here)'!$E$3:$BB$3,0)),0)</f>
        <v>0</v>
      </c>
    </row>
    <row r="34" spans="1:65" hidden="1">
      <c r="A34" s="48" t="s">
        <v>165</v>
      </c>
      <c r="B34" s="48" t="s">
        <v>181</v>
      </c>
      <c r="C34" s="46" t="s">
        <v>193</v>
      </c>
      <c r="D34" s="49" t="s">
        <v>146</v>
      </c>
      <c r="E34" s="75">
        <f t="shared" si="7"/>
        <v>1494918</v>
      </c>
      <c r="F34" s="75">
        <f t="shared" si="9"/>
        <v>1318957.55</v>
      </c>
      <c r="G34" s="75">
        <f t="shared" si="9"/>
        <v>1090030.7</v>
      </c>
      <c r="H34" s="75">
        <f t="shared" si="9"/>
        <v>211093</v>
      </c>
      <c r="I34" s="67">
        <f t="shared" si="5"/>
        <v>-0.17356650333439472</v>
      </c>
      <c r="J34" s="82"/>
      <c r="L34" s="75">
        <f t="shared" si="10"/>
        <v>283063.7</v>
      </c>
      <c r="M34" s="75">
        <f t="shared" si="10"/>
        <v>211093</v>
      </c>
      <c r="N34" s="67">
        <f t="shared" si="6"/>
        <v>-0.25425619745661493</v>
      </c>
      <c r="R34" s="77">
        <f>IFERROR(INDEX('Combined (Adjust here)'!$E$3:$BB$189,MATCH('Tenant Analysis (Formulas) '!$D34,'Combined (Adjust here)'!$E$3:$E$189,0),MATCH('Tenant Analysis (Formulas) '!R$5,'Combined (Adjust here)'!$E$3:$BB$3,0)),0)</f>
        <v>118967</v>
      </c>
      <c r="S34" s="77">
        <f>IFERROR(INDEX('Combined (Adjust here)'!$E$3:$BB$189,MATCH('Tenant Analysis (Formulas) '!$D34,'Combined (Adjust here)'!$E$3:$E$189,0),MATCH('Tenant Analysis (Formulas) '!S$5,'Combined (Adjust here)'!$E$3:$BB$3,0)),0)</f>
        <v>116697</v>
      </c>
      <c r="T34" s="77">
        <f>IFERROR(INDEX('Combined (Adjust here)'!$E$3:$BB$189,MATCH('Tenant Analysis (Formulas) '!$D34,'Combined (Adjust here)'!$E$3:$E$189,0),MATCH('Tenant Analysis (Formulas) '!T$5,'Combined (Adjust here)'!$E$3:$BB$3,0)),0)</f>
        <v>136591</v>
      </c>
      <c r="U34" s="77">
        <f>IFERROR(INDEX('Combined (Adjust here)'!$E$3:$BB$189,MATCH('Tenant Analysis (Formulas) '!$D34,'Combined (Adjust here)'!$E$3:$E$189,0),MATCH('Tenant Analysis (Formulas) '!U$5,'Combined (Adjust here)'!$E$3:$BB$3,0)),0)</f>
        <v>128916</v>
      </c>
      <c r="V34" s="77">
        <f>IFERROR(INDEX('Combined (Adjust here)'!$E$3:$BB$189,MATCH('Tenant Analysis (Formulas) '!$D34,'Combined (Adjust here)'!$E$3:$E$189,0),MATCH('Tenant Analysis (Formulas) '!V$5,'Combined (Adjust here)'!$E$3:$BB$3,0)),0)</f>
        <v>131871.79999999999</v>
      </c>
      <c r="W34" s="77">
        <f>IFERROR(INDEX('Combined (Adjust here)'!$E$3:$BB$189,MATCH('Tenant Analysis (Formulas) '!$D34,'Combined (Adjust here)'!$E$3:$E$189,0),MATCH('Tenant Analysis (Formulas) '!W$5,'Combined (Adjust here)'!$E$3:$BB$3,0)),0)</f>
        <v>119785</v>
      </c>
      <c r="X34" s="77">
        <f>IFERROR(INDEX('Combined (Adjust here)'!$E$3:$BB$189,MATCH('Tenant Analysis (Formulas) '!$D34,'Combined (Adjust here)'!$E$3:$E$189,0),MATCH('Tenant Analysis (Formulas) '!X$5,'Combined (Adjust here)'!$E$3:$BB$3,0)),0)</f>
        <v>124565.7</v>
      </c>
      <c r="Y34" s="77">
        <f>IFERROR(INDEX('Combined (Adjust here)'!$E$3:$BB$189,MATCH('Tenant Analysis (Formulas) '!$D34,'Combined (Adjust here)'!$E$3:$E$189,0),MATCH('Tenant Analysis (Formulas) '!Y$5,'Combined (Adjust here)'!$E$3:$BB$3,0)),0)</f>
        <v>128247</v>
      </c>
      <c r="Z34" s="77">
        <f>IFERROR(INDEX('Combined (Adjust here)'!$E$3:$BB$189,MATCH('Tenant Analysis (Formulas) '!$D34,'Combined (Adjust here)'!$E$3:$E$189,0),MATCH('Tenant Analysis (Formulas) '!Z$5,'Combined (Adjust here)'!$E$3:$BB$3,0)),0)</f>
        <v>117348.4</v>
      </c>
      <c r="AA34" s="77">
        <f>IFERROR(INDEX('Combined (Adjust here)'!$E$3:$BB$189,MATCH('Tenant Analysis (Formulas) '!$D34,'Combined (Adjust here)'!$E$3:$E$189,0),MATCH('Tenant Analysis (Formulas) '!AA$5,'Combined (Adjust here)'!$E$3:$BB$3,0)),0)</f>
        <v>123263.3</v>
      </c>
      <c r="AB34" s="77">
        <f>IFERROR(INDEX('Combined (Adjust here)'!$E$3:$BB$189,MATCH('Tenant Analysis (Formulas) '!$D34,'Combined (Adjust here)'!$E$3:$E$189,0),MATCH('Tenant Analysis (Formulas) '!AB$5,'Combined (Adjust here)'!$E$3:$BB$3,0)),0)</f>
        <v>120758.7</v>
      </c>
      <c r="AC34" s="77">
        <f>IFERROR(INDEX('Combined (Adjust here)'!$E$3:$BB$189,MATCH('Tenant Analysis (Formulas) '!$D34,'Combined (Adjust here)'!$E$3:$E$189,0),MATCH('Tenant Analysis (Formulas) '!AC$5,'Combined (Adjust here)'!$E$3:$BB$3,0)),0)</f>
        <v>127907.1</v>
      </c>
      <c r="AD34" s="77">
        <f>IFERROR(INDEX('Combined (Adjust here)'!$E$3:$BB$189,MATCH('Tenant Analysis (Formulas) '!$D34,'Combined (Adjust here)'!$E$3:$E$189,0),MATCH('Tenant Analysis (Formulas) '!AD$5,'Combined (Adjust here)'!$E$3:$BB$3,0)),0)</f>
        <v>113077.87</v>
      </c>
      <c r="AE34" s="77">
        <f>IFERROR(INDEX('Combined (Adjust here)'!$E$3:$BB$189,MATCH('Tenant Analysis (Formulas) '!$D34,'Combined (Adjust here)'!$E$3:$E$189,0),MATCH('Tenant Analysis (Formulas) '!AE$5,'Combined (Adjust here)'!$E$3:$BB$3,0)),0)</f>
        <v>103841.09</v>
      </c>
      <c r="AF34" s="77">
        <f>IFERROR(INDEX('Combined (Adjust here)'!$E$3:$BB$189,MATCH('Tenant Analysis (Formulas) '!$D34,'Combined (Adjust here)'!$E$3:$E$189,0),MATCH('Tenant Analysis (Formulas) '!AF$5,'Combined (Adjust here)'!$E$3:$BB$3,0)),0)</f>
        <v>125948.21</v>
      </c>
      <c r="AG34" s="77">
        <f>IFERROR(INDEX('Combined (Adjust here)'!$E$3:$BB$189,MATCH('Tenant Analysis (Formulas) '!$D34,'Combined (Adjust here)'!$E$3:$E$189,0),MATCH('Tenant Analysis (Formulas) '!AG$5,'Combined (Adjust here)'!$E$3:$BB$3,0)),0)</f>
        <v>115675.15</v>
      </c>
      <c r="AH34" s="77">
        <f>IFERROR(INDEX('Combined (Adjust here)'!$E$3:$BB$189,MATCH('Tenant Analysis (Formulas) '!$D34,'Combined (Adjust here)'!$E$3:$E$189,0),MATCH('Tenant Analysis (Formulas) '!AH$5,'Combined (Adjust here)'!$E$3:$BB$3,0)),0)</f>
        <v>117372.98</v>
      </c>
      <c r="AI34" s="77">
        <f>IFERROR(INDEX('Combined (Adjust here)'!$E$3:$BB$189,MATCH('Tenant Analysis (Formulas) '!$D34,'Combined (Adjust here)'!$E$3:$E$189,0),MATCH('Tenant Analysis (Formulas) '!AI$5,'Combined (Adjust here)'!$E$3:$BB$3,0)),0)</f>
        <v>104927.33</v>
      </c>
      <c r="AJ34" s="77">
        <f>IFERROR(INDEX('Combined (Adjust here)'!$E$3:$BB$189,MATCH('Tenant Analysis (Formulas) '!$D34,'Combined (Adjust here)'!$E$3:$E$189,0),MATCH('Tenant Analysis (Formulas) '!AJ$5,'Combined (Adjust here)'!$E$3:$BB$3,0)),0)</f>
        <v>105113.79</v>
      </c>
      <c r="AK34" s="77">
        <f>IFERROR(INDEX('Combined (Adjust here)'!$E$3:$BB$189,MATCH('Tenant Analysis (Formulas) '!$D34,'Combined (Adjust here)'!$E$3:$E$189,0),MATCH('Tenant Analysis (Formulas) '!AK$5,'Combined (Adjust here)'!$E$3:$BB$3,0)),0)</f>
        <v>110715.15</v>
      </c>
      <c r="AL34" s="77">
        <f>IFERROR(INDEX('Combined (Adjust here)'!$E$3:$BB$189,MATCH('Tenant Analysis (Formulas) '!$D34,'Combined (Adjust here)'!$E$3:$E$189,0),MATCH('Tenant Analysis (Formulas) '!AL$5,'Combined (Adjust here)'!$E$3:$BB$3,0)),0)</f>
        <v>102834.39</v>
      </c>
      <c r="AM34" s="77">
        <f>IFERROR(INDEX('Combined (Adjust here)'!$E$3:$BB$189,MATCH('Tenant Analysis (Formulas) '!$D34,'Combined (Adjust here)'!$E$3:$E$189,0),MATCH('Tenant Analysis (Formulas) '!AM$5,'Combined (Adjust here)'!$E$3:$BB$3,0)),0)</f>
        <v>108409.16</v>
      </c>
      <c r="AN34" s="77">
        <f>IFERROR(INDEX('Combined (Adjust here)'!$E$3:$BB$189,MATCH('Tenant Analysis (Formulas) '!$D34,'Combined (Adjust here)'!$E$3:$E$189,0),MATCH('Tenant Analysis (Formulas) '!AN$5,'Combined (Adjust here)'!$E$3:$BB$3,0)),0)</f>
        <v>101471.57</v>
      </c>
      <c r="AO34" s="77">
        <f>IFERROR(INDEX('Combined (Adjust here)'!$E$3:$BB$189,MATCH('Tenant Analysis (Formulas) '!$D34,'Combined (Adjust here)'!$E$3:$E$189,0),MATCH('Tenant Analysis (Formulas) '!AO$5,'Combined (Adjust here)'!$E$3:$BB$3,0)),0)</f>
        <v>109570.86</v>
      </c>
      <c r="AP34" s="77">
        <f>IFERROR(INDEX('Combined (Adjust here)'!$E$3:$BB$189,MATCH('Tenant Analysis (Formulas) '!$D34,'Combined (Adjust here)'!$E$3:$E$189,0),MATCH('Tenant Analysis (Formulas) '!AP$5,'Combined (Adjust here)'!$E$3:$BB$3,0)),0)</f>
        <v>115265.32</v>
      </c>
      <c r="AQ34" s="77">
        <f>IFERROR(INDEX('Combined (Adjust here)'!$E$3:$BB$189,MATCH('Tenant Analysis (Formulas) '!$D34,'Combined (Adjust here)'!$E$3:$E$189,0),MATCH('Tenant Analysis (Formulas) '!AQ$5,'Combined (Adjust here)'!$E$3:$BB$3,0)),0)</f>
        <v>113571.38</v>
      </c>
      <c r="AR34" s="77">
        <f>IFERROR(INDEX('Combined (Adjust here)'!$E$3:$BB$189,MATCH('Tenant Analysis (Formulas) '!$D34,'Combined (Adjust here)'!$E$3:$E$189,0),MATCH('Tenant Analysis (Formulas) '!AR$5,'Combined (Adjust here)'!$E$3:$BB$3,0)),0)</f>
        <v>54227</v>
      </c>
      <c r="AS34" s="77">
        <f>IFERROR(INDEX('Combined (Adjust here)'!$E$3:$BB$189,MATCH('Tenant Analysis (Formulas) '!$D34,'Combined (Adjust here)'!$E$3:$E$189,0),MATCH('Tenant Analysis (Formulas) '!AS$5,'Combined (Adjust here)'!$E$3:$BB$3,0)),0)</f>
        <v>53537</v>
      </c>
      <c r="AT34" s="77">
        <f>IFERROR(INDEX('Combined (Adjust here)'!$E$3:$BB$189,MATCH('Tenant Analysis (Formulas) '!$D34,'Combined (Adjust here)'!$E$3:$E$189,0),MATCH('Tenant Analysis (Formulas) '!AT$5,'Combined (Adjust here)'!$E$3:$BB$3,0)),0)</f>
        <v>71766</v>
      </c>
      <c r="AU34" s="77">
        <f>IFERROR(INDEX('Combined (Adjust here)'!$E$3:$BB$189,MATCH('Tenant Analysis (Formulas) '!$D34,'Combined (Adjust here)'!$E$3:$E$189,0),MATCH('Tenant Analysis (Formulas) '!AU$5,'Combined (Adjust here)'!$E$3:$BB$3,0)),0)</f>
        <v>80791</v>
      </c>
      <c r="AV34" s="77">
        <f>IFERROR(INDEX('Combined (Adjust here)'!$E$3:$BB$189,MATCH('Tenant Analysis (Formulas) '!$D34,'Combined (Adjust here)'!$E$3:$E$189,0),MATCH('Tenant Analysis (Formulas) '!AV$5,'Combined (Adjust here)'!$E$3:$BB$3,0)),0)</f>
        <v>85919</v>
      </c>
      <c r="AW34" s="77">
        <f>IFERROR(INDEX('Combined (Adjust here)'!$E$3:$BB$189,MATCH('Tenant Analysis (Formulas) '!$D34,'Combined (Adjust here)'!$E$3:$E$189,0),MATCH('Tenant Analysis (Formulas) '!AW$5,'Combined (Adjust here)'!$E$3:$BB$3,0)),0)</f>
        <v>113743</v>
      </c>
      <c r="AX34" s="77">
        <f>IFERROR(INDEX('Combined (Adjust here)'!$E$3:$BB$189,MATCH('Tenant Analysis (Formulas) '!$D34,'Combined (Adjust here)'!$E$3:$E$189,0),MATCH('Tenant Analysis (Formulas) '!AX$5,'Combined (Adjust here)'!$E$3:$BB$3,0)),0)</f>
        <v>96923</v>
      </c>
      <c r="AY34" s="77">
        <f>IFERROR(INDEX('Combined (Adjust here)'!$E$3:$BB$189,MATCH('Tenant Analysis (Formulas) '!$D34,'Combined (Adjust here)'!$E$3:$E$189,0),MATCH('Tenant Analysis (Formulas) '!AY$5,'Combined (Adjust here)'!$E$3:$BB$3,0)),0)</f>
        <v>105215</v>
      </c>
      <c r="AZ34" s="77">
        <f>IFERROR(INDEX('Combined (Adjust here)'!$E$3:$BB$189,MATCH('Tenant Analysis (Formulas) '!$D34,'Combined (Adjust here)'!$E$3:$E$189,0),MATCH('Tenant Analysis (Formulas) '!AZ$5,'Combined (Adjust here)'!$E$3:$BB$3,0)),0)</f>
        <v>92668</v>
      </c>
      <c r="BA34" s="77">
        <f>IFERROR(INDEX('Combined (Adjust here)'!$E$3:$BB$189,MATCH('Tenant Analysis (Formulas) '!$D34,'Combined (Adjust here)'!$E$3:$E$189,0),MATCH('Tenant Analysis (Formulas) '!BA$5,'Combined (Adjust here)'!$E$3:$BB$3,0)),0)</f>
        <v>106405</v>
      </c>
      <c r="BB34" s="77">
        <f>IFERROR(INDEX('Combined (Adjust here)'!$E$3:$BB$189,MATCH('Tenant Analysis (Formulas) '!$D34,'Combined (Adjust here)'!$E$3:$E$189,0),MATCH('Tenant Analysis (Formulas) '!BB$5,'Combined (Adjust here)'!$E$3:$BB$3,0)),0)</f>
        <v>113173</v>
      </c>
      <c r="BC34" s="77">
        <f>IFERROR(INDEX('Combined (Adjust here)'!$E$3:$BB$189,MATCH('Tenant Analysis (Formulas) '!$D34,'Combined (Adjust here)'!$E$3:$E$189,0),MATCH('Tenant Analysis (Formulas) '!BC$5,'Combined (Adjust here)'!$E$3:$BB$3,0)),0)</f>
        <v>97920</v>
      </c>
      <c r="BD34" s="77">
        <f>IFERROR(INDEX('Combined (Adjust here)'!$E$3:$BB$189,MATCH('Tenant Analysis (Formulas) '!$D34,'Combined (Adjust here)'!$E$3:$E$189,0),MATCH('Tenant Analysis (Formulas) '!BD$5,'Combined (Adjust here)'!$E$3:$BB$3,0)),0)</f>
        <v>0</v>
      </c>
      <c r="BE34" s="77">
        <f>IFERROR(INDEX('Combined (Adjust here)'!$E$3:$BB$189,MATCH('Tenant Analysis (Formulas) '!$D34,'Combined (Adjust here)'!$E$3:$E$189,0),MATCH('Tenant Analysis (Formulas) '!BE$5,'Combined (Adjust here)'!$E$3:$BB$3,0)),0)</f>
        <v>0</v>
      </c>
      <c r="BF34" s="77">
        <f>IFERROR(INDEX('Combined (Adjust here)'!$E$3:$BB$189,MATCH('Tenant Analysis (Formulas) '!$D34,'Combined (Adjust here)'!$E$3:$E$189,0),MATCH('Tenant Analysis (Formulas) '!BF$5,'Combined (Adjust here)'!$E$3:$BB$3,0)),0)</f>
        <v>0</v>
      </c>
      <c r="BG34" s="77">
        <f>IFERROR(INDEX('Combined (Adjust here)'!$E$3:$BB$189,MATCH('Tenant Analysis (Formulas) '!$D34,'Combined (Adjust here)'!$E$3:$E$189,0),MATCH('Tenant Analysis (Formulas) '!BG$5,'Combined (Adjust here)'!$E$3:$BB$3,0)),0)</f>
        <v>0</v>
      </c>
      <c r="BH34" s="77">
        <f>IFERROR(INDEX('Combined (Adjust here)'!$E$3:$BB$189,MATCH('Tenant Analysis (Formulas) '!$D34,'Combined (Adjust here)'!$E$3:$E$189,0),MATCH('Tenant Analysis (Formulas) '!BH$5,'Combined (Adjust here)'!$E$3:$BB$3,0)),0)</f>
        <v>0</v>
      </c>
      <c r="BI34" s="77">
        <f>IFERROR(INDEX('Combined (Adjust here)'!$E$3:$BB$189,MATCH('Tenant Analysis (Formulas) '!$D34,'Combined (Adjust here)'!$E$3:$E$189,0),MATCH('Tenant Analysis (Formulas) '!BI$5,'Combined (Adjust here)'!$E$3:$BB$3,0)),0)</f>
        <v>0</v>
      </c>
      <c r="BJ34" s="77">
        <f>IFERROR(INDEX('Combined (Adjust here)'!$E$3:$BB$189,MATCH('Tenant Analysis (Formulas) '!$D34,'Combined (Adjust here)'!$E$3:$E$189,0),MATCH('Tenant Analysis (Formulas) '!BJ$5,'Combined (Adjust here)'!$E$3:$BB$3,0)),0)</f>
        <v>0</v>
      </c>
      <c r="BK34" s="77">
        <f>IFERROR(INDEX('Combined (Adjust here)'!$E$3:$BB$189,MATCH('Tenant Analysis (Formulas) '!$D34,'Combined (Adjust here)'!$E$3:$E$189,0),MATCH('Tenant Analysis (Formulas) '!BK$5,'Combined (Adjust here)'!$E$3:$BB$3,0)),0)</f>
        <v>0</v>
      </c>
      <c r="BL34" s="77">
        <f>IFERROR(INDEX('Combined (Adjust here)'!$E$3:$BB$189,MATCH('Tenant Analysis (Formulas) '!$D34,'Combined (Adjust here)'!$E$3:$E$189,0),MATCH('Tenant Analysis (Formulas) '!BL$5,'Combined (Adjust here)'!$E$3:$BB$3,0)),0)</f>
        <v>0</v>
      </c>
      <c r="BM34" s="77">
        <f>IFERROR(INDEX('Combined (Adjust here)'!$E$3:$BB$189,MATCH('Tenant Analysis (Formulas) '!$D34,'Combined (Adjust here)'!$E$3:$E$189,0),MATCH('Tenant Analysis (Formulas) '!BM$5,'Combined (Adjust here)'!$E$3:$BB$3,0)),0)</f>
        <v>0</v>
      </c>
    </row>
    <row r="35" spans="1:65" hidden="1">
      <c r="A35" s="48" t="s">
        <v>165</v>
      </c>
      <c r="B35" s="48" t="s">
        <v>181</v>
      </c>
      <c r="C35" s="46" t="s">
        <v>193</v>
      </c>
      <c r="D35" s="49" t="s">
        <v>147</v>
      </c>
      <c r="E35" s="75">
        <f t="shared" si="7"/>
        <v>2045307.95</v>
      </c>
      <c r="F35" s="75">
        <f t="shared" si="9"/>
        <v>2073643.52</v>
      </c>
      <c r="G35" s="75">
        <f t="shared" si="9"/>
        <v>2260871.0699999998</v>
      </c>
      <c r="H35" s="75">
        <f t="shared" si="9"/>
        <v>0</v>
      </c>
      <c r="I35" s="67">
        <f t="shared" si="5"/>
        <v>9.0289168892442914E-2</v>
      </c>
      <c r="J35" s="82"/>
      <c r="L35" s="75">
        <f t="shared" si="10"/>
        <v>0</v>
      </c>
      <c r="M35" s="75">
        <f t="shared" si="10"/>
        <v>0</v>
      </c>
      <c r="N35" s="67">
        <f t="shared" si="6"/>
        <v>0</v>
      </c>
      <c r="R35" s="77">
        <f>IFERROR(INDEX('Combined (Adjust here)'!$E$3:$BB$189,MATCH('Tenant Analysis (Formulas) '!$D35,'Combined (Adjust here)'!$E$3:$E$189,0),MATCH('Tenant Analysis (Formulas) '!R$5,'Combined (Adjust here)'!$E$3:$BB$3,0)),0)</f>
        <v>0</v>
      </c>
      <c r="S35" s="77">
        <f>IFERROR(INDEX('Combined (Adjust here)'!$E$3:$BB$189,MATCH('Tenant Analysis (Formulas) '!$D35,'Combined (Adjust here)'!$E$3:$E$189,0),MATCH('Tenant Analysis (Formulas) '!S$5,'Combined (Adjust here)'!$E$3:$BB$3,0)),0)</f>
        <v>0</v>
      </c>
      <c r="T35" s="77">
        <f>IFERROR(INDEX('Combined (Adjust here)'!$E$3:$BB$189,MATCH('Tenant Analysis (Formulas) '!$D35,'Combined (Adjust here)'!$E$3:$E$189,0),MATCH('Tenant Analysis (Formulas) '!T$5,'Combined (Adjust here)'!$E$3:$BB$3,0)),0)</f>
        <v>0</v>
      </c>
      <c r="U35" s="77">
        <f>IFERROR(INDEX('Combined (Adjust here)'!$E$3:$BB$189,MATCH('Tenant Analysis (Formulas) '!$D35,'Combined (Adjust here)'!$E$3:$E$189,0),MATCH('Tenant Analysis (Formulas) '!U$5,'Combined (Adjust here)'!$E$3:$BB$3,0)),0)</f>
        <v>0</v>
      </c>
      <c r="V35" s="77">
        <f>IFERROR(INDEX('Combined (Adjust here)'!$E$3:$BB$189,MATCH('Tenant Analysis (Formulas) '!$D35,'Combined (Adjust here)'!$E$3:$E$189,0),MATCH('Tenant Analysis (Formulas) '!V$5,'Combined (Adjust here)'!$E$3:$BB$3,0)),0)</f>
        <v>0</v>
      </c>
      <c r="W35" s="77">
        <f>IFERROR(INDEX('Combined (Adjust here)'!$E$3:$BB$189,MATCH('Tenant Analysis (Formulas) '!$D35,'Combined (Adjust here)'!$E$3:$E$189,0),MATCH('Tenant Analysis (Formulas) '!W$5,'Combined (Adjust here)'!$E$3:$BB$3,0)),0)</f>
        <v>0</v>
      </c>
      <c r="X35" s="77">
        <f>IFERROR(INDEX('Combined (Adjust here)'!$E$3:$BB$189,MATCH('Tenant Analysis (Formulas) '!$D35,'Combined (Adjust here)'!$E$3:$E$189,0),MATCH('Tenant Analysis (Formulas) '!X$5,'Combined (Adjust here)'!$E$3:$BB$3,0)),0)</f>
        <v>0</v>
      </c>
      <c r="Y35" s="77">
        <f>IFERROR(INDEX('Combined (Adjust here)'!$E$3:$BB$189,MATCH('Tenant Analysis (Formulas) '!$D35,'Combined (Adjust here)'!$E$3:$E$189,0),MATCH('Tenant Analysis (Formulas) '!Y$5,'Combined (Adjust here)'!$E$3:$BB$3,0)),0)</f>
        <v>0</v>
      </c>
      <c r="Z35" s="77">
        <f>IFERROR(INDEX('Combined (Adjust here)'!$E$3:$BB$189,MATCH('Tenant Analysis (Formulas) '!$D35,'Combined (Adjust here)'!$E$3:$E$189,0),MATCH('Tenant Analysis (Formulas) '!Z$5,'Combined (Adjust here)'!$E$3:$BB$3,0)),0)</f>
        <v>0</v>
      </c>
      <c r="AA35" s="77">
        <f>IFERROR(INDEX('Combined (Adjust here)'!$E$3:$BB$189,MATCH('Tenant Analysis (Formulas) '!$D35,'Combined (Adjust here)'!$E$3:$E$189,0),MATCH('Tenant Analysis (Formulas) '!AA$5,'Combined (Adjust here)'!$E$3:$BB$3,0)),0)</f>
        <v>0</v>
      </c>
      <c r="AB35" s="77">
        <f>IFERROR(INDEX('Combined (Adjust here)'!$E$3:$BB$189,MATCH('Tenant Analysis (Formulas) '!$D35,'Combined (Adjust here)'!$E$3:$E$189,0),MATCH('Tenant Analysis (Formulas) '!AB$5,'Combined (Adjust here)'!$E$3:$BB$3,0)),0)</f>
        <v>0</v>
      </c>
      <c r="AC35" s="77">
        <f>IFERROR(INDEX('Combined (Adjust here)'!$E$3:$BB$189,MATCH('Tenant Analysis (Formulas) '!$D35,'Combined (Adjust here)'!$E$3:$E$189,0),MATCH('Tenant Analysis (Formulas) '!AC$5,'Combined (Adjust here)'!$E$3:$BB$3,0)),0)</f>
        <v>2045307.95</v>
      </c>
      <c r="AD35" s="77">
        <f>IFERROR(INDEX('Combined (Adjust here)'!$E$3:$BB$189,MATCH('Tenant Analysis (Formulas) '!$D35,'Combined (Adjust here)'!$E$3:$E$189,0),MATCH('Tenant Analysis (Formulas) '!AD$5,'Combined (Adjust here)'!$E$3:$BB$3,0)),0)</f>
        <v>0</v>
      </c>
      <c r="AE35" s="77">
        <f>IFERROR(INDEX('Combined (Adjust here)'!$E$3:$BB$189,MATCH('Tenant Analysis (Formulas) '!$D35,'Combined (Adjust here)'!$E$3:$E$189,0),MATCH('Tenant Analysis (Formulas) '!AE$5,'Combined (Adjust here)'!$E$3:$BB$3,0)),0)</f>
        <v>0</v>
      </c>
      <c r="AF35" s="77">
        <f>IFERROR(INDEX('Combined (Adjust here)'!$E$3:$BB$189,MATCH('Tenant Analysis (Formulas) '!$D35,'Combined (Adjust here)'!$E$3:$E$189,0),MATCH('Tenant Analysis (Formulas) '!AF$5,'Combined (Adjust here)'!$E$3:$BB$3,0)),0)</f>
        <v>0</v>
      </c>
      <c r="AG35" s="77">
        <f>IFERROR(INDEX('Combined (Adjust here)'!$E$3:$BB$189,MATCH('Tenant Analysis (Formulas) '!$D35,'Combined (Adjust here)'!$E$3:$E$189,0),MATCH('Tenant Analysis (Formulas) '!AG$5,'Combined (Adjust here)'!$E$3:$BB$3,0)),0)</f>
        <v>0</v>
      </c>
      <c r="AH35" s="77">
        <f>IFERROR(INDEX('Combined (Adjust here)'!$E$3:$BB$189,MATCH('Tenant Analysis (Formulas) '!$D35,'Combined (Adjust here)'!$E$3:$E$189,0),MATCH('Tenant Analysis (Formulas) '!AH$5,'Combined (Adjust here)'!$E$3:$BB$3,0)),0)</f>
        <v>0</v>
      </c>
      <c r="AI35" s="77">
        <f>IFERROR(INDEX('Combined (Adjust here)'!$E$3:$BB$189,MATCH('Tenant Analysis (Formulas) '!$D35,'Combined (Adjust here)'!$E$3:$E$189,0),MATCH('Tenant Analysis (Formulas) '!AI$5,'Combined (Adjust here)'!$E$3:$BB$3,0)),0)</f>
        <v>0</v>
      </c>
      <c r="AJ35" s="77">
        <f>IFERROR(INDEX('Combined (Adjust here)'!$E$3:$BB$189,MATCH('Tenant Analysis (Formulas) '!$D35,'Combined (Adjust here)'!$E$3:$E$189,0),MATCH('Tenant Analysis (Formulas) '!AJ$5,'Combined (Adjust here)'!$E$3:$BB$3,0)),0)</f>
        <v>0</v>
      </c>
      <c r="AK35" s="77">
        <f>IFERROR(INDEX('Combined (Adjust here)'!$E$3:$BB$189,MATCH('Tenant Analysis (Formulas) '!$D35,'Combined (Adjust here)'!$E$3:$E$189,0),MATCH('Tenant Analysis (Formulas) '!AK$5,'Combined (Adjust here)'!$E$3:$BB$3,0)),0)</f>
        <v>0</v>
      </c>
      <c r="AL35" s="77">
        <f>IFERROR(INDEX('Combined (Adjust here)'!$E$3:$BB$189,MATCH('Tenant Analysis (Formulas) '!$D35,'Combined (Adjust here)'!$E$3:$E$189,0),MATCH('Tenant Analysis (Formulas) '!AL$5,'Combined (Adjust here)'!$E$3:$BB$3,0)),0)</f>
        <v>0</v>
      </c>
      <c r="AM35" s="77">
        <f>IFERROR(INDEX('Combined (Adjust here)'!$E$3:$BB$189,MATCH('Tenant Analysis (Formulas) '!$D35,'Combined (Adjust here)'!$E$3:$E$189,0),MATCH('Tenant Analysis (Formulas) '!AM$5,'Combined (Adjust here)'!$E$3:$BB$3,0)),0)</f>
        <v>0</v>
      </c>
      <c r="AN35" s="77">
        <f>IFERROR(INDEX('Combined (Adjust here)'!$E$3:$BB$189,MATCH('Tenant Analysis (Formulas) '!$D35,'Combined (Adjust here)'!$E$3:$E$189,0),MATCH('Tenant Analysis (Formulas) '!AN$5,'Combined (Adjust here)'!$E$3:$BB$3,0)),0)</f>
        <v>0</v>
      </c>
      <c r="AO35" s="77">
        <f>IFERROR(INDEX('Combined (Adjust here)'!$E$3:$BB$189,MATCH('Tenant Analysis (Formulas) '!$D35,'Combined (Adjust here)'!$E$3:$E$189,0),MATCH('Tenant Analysis (Formulas) '!AO$5,'Combined (Adjust here)'!$E$3:$BB$3,0)),0)</f>
        <v>2073643.52</v>
      </c>
      <c r="AP35" s="77">
        <f>IFERROR(INDEX('Combined (Adjust here)'!$E$3:$BB$189,MATCH('Tenant Analysis (Formulas) '!$D35,'Combined (Adjust here)'!$E$3:$E$189,0),MATCH('Tenant Analysis (Formulas) '!AP$5,'Combined (Adjust here)'!$E$3:$BB$3,0)),0)</f>
        <v>0</v>
      </c>
      <c r="AQ35" s="77">
        <f>IFERROR(INDEX('Combined (Adjust here)'!$E$3:$BB$189,MATCH('Tenant Analysis (Formulas) '!$D35,'Combined (Adjust here)'!$E$3:$E$189,0),MATCH('Tenant Analysis (Formulas) '!AQ$5,'Combined (Adjust here)'!$E$3:$BB$3,0)),0)</f>
        <v>0</v>
      </c>
      <c r="AR35" s="77">
        <f>IFERROR(INDEX('Combined (Adjust here)'!$E$3:$BB$189,MATCH('Tenant Analysis (Formulas) '!$D35,'Combined (Adjust here)'!$E$3:$E$189,0),MATCH('Tenant Analysis (Formulas) '!AR$5,'Combined (Adjust here)'!$E$3:$BB$3,0)),0)</f>
        <v>0</v>
      </c>
      <c r="AS35" s="77">
        <f>IFERROR(INDEX('Combined (Adjust here)'!$E$3:$BB$189,MATCH('Tenant Analysis (Formulas) '!$D35,'Combined (Adjust here)'!$E$3:$E$189,0),MATCH('Tenant Analysis (Formulas) '!AS$5,'Combined (Adjust here)'!$E$3:$BB$3,0)),0)</f>
        <v>0</v>
      </c>
      <c r="AT35" s="77">
        <f>IFERROR(INDEX('Combined (Adjust here)'!$E$3:$BB$189,MATCH('Tenant Analysis (Formulas) '!$D35,'Combined (Adjust here)'!$E$3:$E$189,0),MATCH('Tenant Analysis (Formulas) '!AT$5,'Combined (Adjust here)'!$E$3:$BB$3,0)),0)</f>
        <v>0</v>
      </c>
      <c r="AU35" s="77">
        <f>IFERROR(INDEX('Combined (Adjust here)'!$E$3:$BB$189,MATCH('Tenant Analysis (Formulas) '!$D35,'Combined (Adjust here)'!$E$3:$E$189,0),MATCH('Tenant Analysis (Formulas) '!AU$5,'Combined (Adjust here)'!$E$3:$BB$3,0)),0)</f>
        <v>0</v>
      </c>
      <c r="AV35" s="77">
        <f>IFERROR(INDEX('Combined (Adjust here)'!$E$3:$BB$189,MATCH('Tenant Analysis (Formulas) '!$D35,'Combined (Adjust here)'!$E$3:$E$189,0),MATCH('Tenant Analysis (Formulas) '!AV$5,'Combined (Adjust here)'!$E$3:$BB$3,0)),0)</f>
        <v>0</v>
      </c>
      <c r="AW35" s="77">
        <f>IFERROR(INDEX('Combined (Adjust here)'!$E$3:$BB$189,MATCH('Tenant Analysis (Formulas) '!$D35,'Combined (Adjust here)'!$E$3:$E$189,0),MATCH('Tenant Analysis (Formulas) '!AW$5,'Combined (Adjust here)'!$E$3:$BB$3,0)),0)</f>
        <v>0</v>
      </c>
      <c r="AX35" s="77">
        <f>IFERROR(INDEX('Combined (Adjust here)'!$E$3:$BB$189,MATCH('Tenant Analysis (Formulas) '!$D35,'Combined (Adjust here)'!$E$3:$E$189,0),MATCH('Tenant Analysis (Formulas) '!AX$5,'Combined (Adjust here)'!$E$3:$BB$3,0)),0)</f>
        <v>0</v>
      </c>
      <c r="AY35" s="77">
        <f>IFERROR(INDEX('Combined (Adjust here)'!$E$3:$BB$189,MATCH('Tenant Analysis (Formulas) '!$D35,'Combined (Adjust here)'!$E$3:$E$189,0),MATCH('Tenant Analysis (Formulas) '!AY$5,'Combined (Adjust here)'!$E$3:$BB$3,0)),0)</f>
        <v>0</v>
      </c>
      <c r="AZ35" s="77">
        <f>IFERROR(INDEX('Combined (Adjust here)'!$E$3:$BB$189,MATCH('Tenant Analysis (Formulas) '!$D35,'Combined (Adjust here)'!$E$3:$E$189,0),MATCH('Tenant Analysis (Formulas) '!AZ$5,'Combined (Adjust here)'!$E$3:$BB$3,0)),0)</f>
        <v>0</v>
      </c>
      <c r="BA35" s="77">
        <f>IFERROR(INDEX('Combined (Adjust here)'!$E$3:$BB$189,MATCH('Tenant Analysis (Formulas) '!$D35,'Combined (Adjust here)'!$E$3:$E$189,0),MATCH('Tenant Analysis (Formulas) '!BA$5,'Combined (Adjust here)'!$E$3:$BB$3,0)),0)</f>
        <v>2260871.0699999998</v>
      </c>
      <c r="BB35" s="77">
        <f>IFERROR(INDEX('Combined (Adjust here)'!$E$3:$BB$189,MATCH('Tenant Analysis (Formulas) '!$D35,'Combined (Adjust here)'!$E$3:$E$189,0),MATCH('Tenant Analysis (Formulas) '!BB$5,'Combined (Adjust here)'!$E$3:$BB$3,0)),0)</f>
        <v>0</v>
      </c>
      <c r="BC35" s="77">
        <f>IFERROR(INDEX('Combined (Adjust here)'!$E$3:$BB$189,MATCH('Tenant Analysis (Formulas) '!$D35,'Combined (Adjust here)'!$E$3:$E$189,0),MATCH('Tenant Analysis (Formulas) '!BC$5,'Combined (Adjust here)'!$E$3:$BB$3,0)),0)</f>
        <v>0</v>
      </c>
      <c r="BD35" s="77">
        <f>IFERROR(INDEX('Combined (Adjust here)'!$E$3:$BB$189,MATCH('Tenant Analysis (Formulas) '!$D35,'Combined (Adjust here)'!$E$3:$E$189,0),MATCH('Tenant Analysis (Formulas) '!BD$5,'Combined (Adjust here)'!$E$3:$BB$3,0)),0)</f>
        <v>0</v>
      </c>
      <c r="BE35" s="77">
        <f>IFERROR(INDEX('Combined (Adjust here)'!$E$3:$BB$189,MATCH('Tenant Analysis (Formulas) '!$D35,'Combined (Adjust here)'!$E$3:$E$189,0),MATCH('Tenant Analysis (Formulas) '!BE$5,'Combined (Adjust here)'!$E$3:$BB$3,0)),0)</f>
        <v>0</v>
      </c>
      <c r="BF35" s="77">
        <f>IFERROR(INDEX('Combined (Adjust here)'!$E$3:$BB$189,MATCH('Tenant Analysis (Formulas) '!$D35,'Combined (Adjust here)'!$E$3:$E$189,0),MATCH('Tenant Analysis (Formulas) '!BF$5,'Combined (Adjust here)'!$E$3:$BB$3,0)),0)</f>
        <v>0</v>
      </c>
      <c r="BG35" s="77">
        <f>IFERROR(INDEX('Combined (Adjust here)'!$E$3:$BB$189,MATCH('Tenant Analysis (Formulas) '!$D35,'Combined (Adjust here)'!$E$3:$E$189,0),MATCH('Tenant Analysis (Formulas) '!BG$5,'Combined (Adjust here)'!$E$3:$BB$3,0)),0)</f>
        <v>0</v>
      </c>
      <c r="BH35" s="77">
        <f>IFERROR(INDEX('Combined (Adjust here)'!$E$3:$BB$189,MATCH('Tenant Analysis (Formulas) '!$D35,'Combined (Adjust here)'!$E$3:$E$189,0),MATCH('Tenant Analysis (Formulas) '!BH$5,'Combined (Adjust here)'!$E$3:$BB$3,0)),0)</f>
        <v>0</v>
      </c>
      <c r="BI35" s="77">
        <f>IFERROR(INDEX('Combined (Adjust here)'!$E$3:$BB$189,MATCH('Tenant Analysis (Formulas) '!$D35,'Combined (Adjust here)'!$E$3:$E$189,0),MATCH('Tenant Analysis (Formulas) '!BI$5,'Combined (Adjust here)'!$E$3:$BB$3,0)),0)</f>
        <v>0</v>
      </c>
      <c r="BJ35" s="77">
        <f>IFERROR(INDEX('Combined (Adjust here)'!$E$3:$BB$189,MATCH('Tenant Analysis (Formulas) '!$D35,'Combined (Adjust here)'!$E$3:$E$189,0),MATCH('Tenant Analysis (Formulas) '!BJ$5,'Combined (Adjust here)'!$E$3:$BB$3,0)),0)</f>
        <v>0</v>
      </c>
      <c r="BK35" s="77">
        <f>IFERROR(INDEX('Combined (Adjust here)'!$E$3:$BB$189,MATCH('Tenant Analysis (Formulas) '!$D35,'Combined (Adjust here)'!$E$3:$E$189,0),MATCH('Tenant Analysis (Formulas) '!BK$5,'Combined (Adjust here)'!$E$3:$BB$3,0)),0)</f>
        <v>0</v>
      </c>
      <c r="BL35" s="77">
        <f>IFERROR(INDEX('Combined (Adjust here)'!$E$3:$BB$189,MATCH('Tenant Analysis (Formulas) '!$D35,'Combined (Adjust here)'!$E$3:$E$189,0),MATCH('Tenant Analysis (Formulas) '!BL$5,'Combined (Adjust here)'!$E$3:$BB$3,0)),0)</f>
        <v>0</v>
      </c>
      <c r="BM35" s="77">
        <f>IFERROR(INDEX('Combined (Adjust here)'!$E$3:$BB$189,MATCH('Tenant Analysis (Formulas) '!$D35,'Combined (Adjust here)'!$E$3:$E$189,0),MATCH('Tenant Analysis (Formulas) '!BM$5,'Combined (Adjust here)'!$E$3:$BB$3,0)),0)</f>
        <v>0</v>
      </c>
    </row>
    <row r="36" spans="1:65" hidden="1">
      <c r="A36" s="48" t="s">
        <v>165</v>
      </c>
      <c r="B36" s="48" t="s">
        <v>181</v>
      </c>
      <c r="C36" s="46" t="s">
        <v>193</v>
      </c>
      <c r="D36" s="49" t="s">
        <v>148</v>
      </c>
      <c r="E36" s="75">
        <f t="shared" si="7"/>
        <v>1626993</v>
      </c>
      <c r="F36" s="75">
        <f t="shared" si="9"/>
        <v>1890283.44</v>
      </c>
      <c r="G36" s="75">
        <f t="shared" si="9"/>
        <v>1924414</v>
      </c>
      <c r="H36" s="75">
        <f t="shared" si="9"/>
        <v>0</v>
      </c>
      <c r="I36" s="67">
        <f t="shared" si="5"/>
        <v>1.8055789559263163E-2</v>
      </c>
      <c r="J36" s="82"/>
      <c r="L36" s="75">
        <f t="shared" si="10"/>
        <v>0</v>
      </c>
      <c r="M36" s="75">
        <f t="shared" si="10"/>
        <v>0</v>
      </c>
      <c r="N36" s="67">
        <f t="shared" si="6"/>
        <v>0</v>
      </c>
      <c r="R36" s="77">
        <f>IFERROR(INDEX('Combined (Adjust here)'!$E$3:$BB$189,MATCH('Tenant Analysis (Formulas) '!$D36,'Combined (Adjust here)'!$E$3:$E$189,0),MATCH('Tenant Analysis (Formulas) '!R$5,'Combined (Adjust here)'!$E$3:$BB$3,0)),0)</f>
        <v>0</v>
      </c>
      <c r="S36" s="77">
        <f>IFERROR(INDEX('Combined (Adjust here)'!$E$3:$BB$189,MATCH('Tenant Analysis (Formulas) '!$D36,'Combined (Adjust here)'!$E$3:$E$189,0),MATCH('Tenant Analysis (Formulas) '!S$5,'Combined (Adjust here)'!$E$3:$BB$3,0)),0)</f>
        <v>0</v>
      </c>
      <c r="T36" s="77">
        <f>IFERROR(INDEX('Combined (Adjust here)'!$E$3:$BB$189,MATCH('Tenant Analysis (Formulas) '!$D36,'Combined (Adjust here)'!$E$3:$E$189,0),MATCH('Tenant Analysis (Formulas) '!T$5,'Combined (Adjust here)'!$E$3:$BB$3,0)),0)</f>
        <v>0</v>
      </c>
      <c r="U36" s="77">
        <f>IFERROR(INDEX('Combined (Adjust here)'!$E$3:$BB$189,MATCH('Tenant Analysis (Formulas) '!$D36,'Combined (Adjust here)'!$E$3:$E$189,0),MATCH('Tenant Analysis (Formulas) '!U$5,'Combined (Adjust here)'!$E$3:$BB$3,0)),0)</f>
        <v>0</v>
      </c>
      <c r="V36" s="77">
        <f>IFERROR(INDEX('Combined (Adjust here)'!$E$3:$BB$189,MATCH('Tenant Analysis (Formulas) '!$D36,'Combined (Adjust here)'!$E$3:$E$189,0),MATCH('Tenant Analysis (Formulas) '!V$5,'Combined (Adjust here)'!$E$3:$BB$3,0)),0)</f>
        <v>0</v>
      </c>
      <c r="W36" s="77">
        <f>IFERROR(INDEX('Combined (Adjust here)'!$E$3:$BB$189,MATCH('Tenant Analysis (Formulas) '!$D36,'Combined (Adjust here)'!$E$3:$E$189,0),MATCH('Tenant Analysis (Formulas) '!W$5,'Combined (Adjust here)'!$E$3:$BB$3,0)),0)</f>
        <v>0</v>
      </c>
      <c r="X36" s="77">
        <f>IFERROR(INDEX('Combined (Adjust here)'!$E$3:$BB$189,MATCH('Tenant Analysis (Formulas) '!$D36,'Combined (Adjust here)'!$E$3:$E$189,0),MATCH('Tenant Analysis (Formulas) '!X$5,'Combined (Adjust here)'!$E$3:$BB$3,0)),0)</f>
        <v>0</v>
      </c>
      <c r="Y36" s="77">
        <f>IFERROR(INDEX('Combined (Adjust here)'!$E$3:$BB$189,MATCH('Tenant Analysis (Formulas) '!$D36,'Combined (Adjust here)'!$E$3:$E$189,0),MATCH('Tenant Analysis (Formulas) '!Y$5,'Combined (Adjust here)'!$E$3:$BB$3,0)),0)</f>
        <v>0</v>
      </c>
      <c r="Z36" s="77">
        <f>IFERROR(INDEX('Combined (Adjust here)'!$E$3:$BB$189,MATCH('Tenant Analysis (Formulas) '!$D36,'Combined (Adjust here)'!$E$3:$E$189,0),MATCH('Tenant Analysis (Formulas) '!Z$5,'Combined (Adjust here)'!$E$3:$BB$3,0)),0)</f>
        <v>0</v>
      </c>
      <c r="AA36" s="77">
        <f>IFERROR(INDEX('Combined (Adjust here)'!$E$3:$BB$189,MATCH('Tenant Analysis (Formulas) '!$D36,'Combined (Adjust here)'!$E$3:$E$189,0),MATCH('Tenant Analysis (Formulas) '!AA$5,'Combined (Adjust here)'!$E$3:$BB$3,0)),0)</f>
        <v>0</v>
      </c>
      <c r="AB36" s="77">
        <f>IFERROR(INDEX('Combined (Adjust here)'!$E$3:$BB$189,MATCH('Tenant Analysis (Formulas) '!$D36,'Combined (Adjust here)'!$E$3:$E$189,0),MATCH('Tenant Analysis (Formulas) '!AB$5,'Combined (Adjust here)'!$E$3:$BB$3,0)),0)</f>
        <v>0</v>
      </c>
      <c r="AC36" s="77">
        <f>IFERROR(INDEX('Combined (Adjust here)'!$E$3:$BB$189,MATCH('Tenant Analysis (Formulas) '!$D36,'Combined (Adjust here)'!$E$3:$E$189,0),MATCH('Tenant Analysis (Formulas) '!AC$5,'Combined (Adjust here)'!$E$3:$BB$3,0)),0)</f>
        <v>1626993</v>
      </c>
      <c r="AD36" s="77">
        <f>IFERROR(INDEX('Combined (Adjust here)'!$E$3:$BB$189,MATCH('Tenant Analysis (Formulas) '!$D36,'Combined (Adjust here)'!$E$3:$E$189,0),MATCH('Tenant Analysis (Formulas) '!AD$5,'Combined (Adjust here)'!$E$3:$BB$3,0)),0)</f>
        <v>0</v>
      </c>
      <c r="AE36" s="77">
        <f>IFERROR(INDEX('Combined (Adjust here)'!$E$3:$BB$189,MATCH('Tenant Analysis (Formulas) '!$D36,'Combined (Adjust here)'!$E$3:$E$189,0),MATCH('Tenant Analysis (Formulas) '!AE$5,'Combined (Adjust here)'!$E$3:$BB$3,0)),0)</f>
        <v>0</v>
      </c>
      <c r="AF36" s="77">
        <f>IFERROR(INDEX('Combined (Adjust here)'!$E$3:$BB$189,MATCH('Tenant Analysis (Formulas) '!$D36,'Combined (Adjust here)'!$E$3:$E$189,0),MATCH('Tenant Analysis (Formulas) '!AF$5,'Combined (Adjust here)'!$E$3:$BB$3,0)),0)</f>
        <v>0</v>
      </c>
      <c r="AG36" s="77">
        <f>IFERROR(INDEX('Combined (Adjust here)'!$E$3:$BB$189,MATCH('Tenant Analysis (Formulas) '!$D36,'Combined (Adjust here)'!$E$3:$E$189,0),MATCH('Tenant Analysis (Formulas) '!AG$5,'Combined (Adjust here)'!$E$3:$BB$3,0)),0)</f>
        <v>0</v>
      </c>
      <c r="AH36" s="77">
        <f>IFERROR(INDEX('Combined (Adjust here)'!$E$3:$BB$189,MATCH('Tenant Analysis (Formulas) '!$D36,'Combined (Adjust here)'!$E$3:$E$189,0),MATCH('Tenant Analysis (Formulas) '!AH$5,'Combined (Adjust here)'!$E$3:$BB$3,0)),0)</f>
        <v>0</v>
      </c>
      <c r="AI36" s="77">
        <f>IFERROR(INDEX('Combined (Adjust here)'!$E$3:$BB$189,MATCH('Tenant Analysis (Formulas) '!$D36,'Combined (Adjust here)'!$E$3:$E$189,0),MATCH('Tenant Analysis (Formulas) '!AI$5,'Combined (Adjust here)'!$E$3:$BB$3,0)),0)</f>
        <v>0</v>
      </c>
      <c r="AJ36" s="77">
        <f>IFERROR(INDEX('Combined (Adjust here)'!$E$3:$BB$189,MATCH('Tenant Analysis (Formulas) '!$D36,'Combined (Adjust here)'!$E$3:$E$189,0),MATCH('Tenant Analysis (Formulas) '!AJ$5,'Combined (Adjust here)'!$E$3:$BB$3,0)),0)</f>
        <v>0</v>
      </c>
      <c r="AK36" s="77">
        <f>IFERROR(INDEX('Combined (Adjust here)'!$E$3:$BB$189,MATCH('Tenant Analysis (Formulas) '!$D36,'Combined (Adjust here)'!$E$3:$E$189,0),MATCH('Tenant Analysis (Formulas) '!AK$5,'Combined (Adjust here)'!$E$3:$BB$3,0)),0)</f>
        <v>0</v>
      </c>
      <c r="AL36" s="77">
        <f>IFERROR(INDEX('Combined (Adjust here)'!$E$3:$BB$189,MATCH('Tenant Analysis (Formulas) '!$D36,'Combined (Adjust here)'!$E$3:$E$189,0),MATCH('Tenant Analysis (Formulas) '!AL$5,'Combined (Adjust here)'!$E$3:$BB$3,0)),0)</f>
        <v>0</v>
      </c>
      <c r="AM36" s="77">
        <f>IFERROR(INDEX('Combined (Adjust here)'!$E$3:$BB$189,MATCH('Tenant Analysis (Formulas) '!$D36,'Combined (Adjust here)'!$E$3:$E$189,0),MATCH('Tenant Analysis (Formulas) '!AM$5,'Combined (Adjust here)'!$E$3:$BB$3,0)),0)</f>
        <v>0</v>
      </c>
      <c r="AN36" s="77">
        <f>IFERROR(INDEX('Combined (Adjust here)'!$E$3:$BB$189,MATCH('Tenant Analysis (Formulas) '!$D36,'Combined (Adjust here)'!$E$3:$E$189,0),MATCH('Tenant Analysis (Formulas) '!AN$5,'Combined (Adjust here)'!$E$3:$BB$3,0)),0)</f>
        <v>0</v>
      </c>
      <c r="AO36" s="77">
        <f>IFERROR(INDEX('Combined (Adjust here)'!$E$3:$BB$189,MATCH('Tenant Analysis (Formulas) '!$D36,'Combined (Adjust here)'!$E$3:$E$189,0),MATCH('Tenant Analysis (Formulas) '!AO$5,'Combined (Adjust here)'!$E$3:$BB$3,0)),0)</f>
        <v>1890283.44</v>
      </c>
      <c r="AP36" s="77">
        <f>IFERROR(INDEX('Combined (Adjust here)'!$E$3:$BB$189,MATCH('Tenant Analysis (Formulas) '!$D36,'Combined (Adjust here)'!$E$3:$E$189,0),MATCH('Tenant Analysis (Formulas) '!AP$5,'Combined (Adjust here)'!$E$3:$BB$3,0)),0)</f>
        <v>0</v>
      </c>
      <c r="AQ36" s="77">
        <f>IFERROR(INDEX('Combined (Adjust here)'!$E$3:$BB$189,MATCH('Tenant Analysis (Formulas) '!$D36,'Combined (Adjust here)'!$E$3:$E$189,0),MATCH('Tenant Analysis (Formulas) '!AQ$5,'Combined (Adjust here)'!$E$3:$BB$3,0)),0)</f>
        <v>0</v>
      </c>
      <c r="AR36" s="77">
        <f>IFERROR(INDEX('Combined (Adjust here)'!$E$3:$BB$189,MATCH('Tenant Analysis (Formulas) '!$D36,'Combined (Adjust here)'!$E$3:$E$189,0),MATCH('Tenant Analysis (Formulas) '!AR$5,'Combined (Adjust here)'!$E$3:$BB$3,0)),0)</f>
        <v>0</v>
      </c>
      <c r="AS36" s="77">
        <f>IFERROR(INDEX('Combined (Adjust here)'!$E$3:$BB$189,MATCH('Tenant Analysis (Formulas) '!$D36,'Combined (Adjust here)'!$E$3:$E$189,0),MATCH('Tenant Analysis (Formulas) '!AS$5,'Combined (Adjust here)'!$E$3:$BB$3,0)),0)</f>
        <v>0</v>
      </c>
      <c r="AT36" s="77">
        <f>IFERROR(INDEX('Combined (Adjust here)'!$E$3:$BB$189,MATCH('Tenant Analysis (Formulas) '!$D36,'Combined (Adjust here)'!$E$3:$E$189,0),MATCH('Tenant Analysis (Formulas) '!AT$5,'Combined (Adjust here)'!$E$3:$BB$3,0)),0)</f>
        <v>0</v>
      </c>
      <c r="AU36" s="77">
        <f>IFERROR(INDEX('Combined (Adjust here)'!$E$3:$BB$189,MATCH('Tenant Analysis (Formulas) '!$D36,'Combined (Adjust here)'!$E$3:$E$189,0),MATCH('Tenant Analysis (Formulas) '!AU$5,'Combined (Adjust here)'!$E$3:$BB$3,0)),0)</f>
        <v>0</v>
      </c>
      <c r="AV36" s="77">
        <f>IFERROR(INDEX('Combined (Adjust here)'!$E$3:$BB$189,MATCH('Tenant Analysis (Formulas) '!$D36,'Combined (Adjust here)'!$E$3:$E$189,0),MATCH('Tenant Analysis (Formulas) '!AV$5,'Combined (Adjust here)'!$E$3:$BB$3,0)),0)</f>
        <v>0</v>
      </c>
      <c r="AW36" s="77">
        <f>IFERROR(INDEX('Combined (Adjust here)'!$E$3:$BB$189,MATCH('Tenant Analysis (Formulas) '!$D36,'Combined (Adjust here)'!$E$3:$E$189,0),MATCH('Tenant Analysis (Formulas) '!AW$5,'Combined (Adjust here)'!$E$3:$BB$3,0)),0)</f>
        <v>0</v>
      </c>
      <c r="AX36" s="77">
        <f>IFERROR(INDEX('Combined (Adjust here)'!$E$3:$BB$189,MATCH('Tenant Analysis (Formulas) '!$D36,'Combined (Adjust here)'!$E$3:$E$189,0),MATCH('Tenant Analysis (Formulas) '!AX$5,'Combined (Adjust here)'!$E$3:$BB$3,0)),0)</f>
        <v>0</v>
      </c>
      <c r="AY36" s="77">
        <f>IFERROR(INDEX('Combined (Adjust here)'!$E$3:$BB$189,MATCH('Tenant Analysis (Formulas) '!$D36,'Combined (Adjust here)'!$E$3:$E$189,0),MATCH('Tenant Analysis (Formulas) '!AY$5,'Combined (Adjust here)'!$E$3:$BB$3,0)),0)</f>
        <v>0</v>
      </c>
      <c r="AZ36" s="77">
        <f>IFERROR(INDEX('Combined (Adjust here)'!$E$3:$BB$189,MATCH('Tenant Analysis (Formulas) '!$D36,'Combined (Adjust here)'!$E$3:$E$189,0),MATCH('Tenant Analysis (Formulas) '!AZ$5,'Combined (Adjust here)'!$E$3:$BB$3,0)),0)</f>
        <v>0</v>
      </c>
      <c r="BA36" s="77">
        <f>IFERROR(INDEX('Combined (Adjust here)'!$E$3:$BB$189,MATCH('Tenant Analysis (Formulas) '!$D36,'Combined (Adjust here)'!$E$3:$E$189,0),MATCH('Tenant Analysis (Formulas) '!BA$5,'Combined (Adjust here)'!$E$3:$BB$3,0)),0)</f>
        <v>1924414</v>
      </c>
      <c r="BB36" s="77">
        <f>IFERROR(INDEX('Combined (Adjust here)'!$E$3:$BB$189,MATCH('Tenant Analysis (Formulas) '!$D36,'Combined (Adjust here)'!$E$3:$E$189,0),MATCH('Tenant Analysis (Formulas) '!BB$5,'Combined (Adjust here)'!$E$3:$BB$3,0)),0)</f>
        <v>0</v>
      </c>
      <c r="BC36" s="77">
        <f>IFERROR(INDEX('Combined (Adjust here)'!$E$3:$BB$189,MATCH('Tenant Analysis (Formulas) '!$D36,'Combined (Adjust here)'!$E$3:$E$189,0),MATCH('Tenant Analysis (Formulas) '!BC$5,'Combined (Adjust here)'!$E$3:$BB$3,0)),0)</f>
        <v>0</v>
      </c>
      <c r="BD36" s="77">
        <f>IFERROR(INDEX('Combined (Adjust here)'!$E$3:$BB$189,MATCH('Tenant Analysis (Formulas) '!$D36,'Combined (Adjust here)'!$E$3:$E$189,0),MATCH('Tenant Analysis (Formulas) '!BD$5,'Combined (Adjust here)'!$E$3:$BB$3,0)),0)</f>
        <v>0</v>
      </c>
      <c r="BE36" s="77">
        <f>IFERROR(INDEX('Combined (Adjust here)'!$E$3:$BB$189,MATCH('Tenant Analysis (Formulas) '!$D36,'Combined (Adjust here)'!$E$3:$E$189,0),MATCH('Tenant Analysis (Formulas) '!BE$5,'Combined (Adjust here)'!$E$3:$BB$3,0)),0)</f>
        <v>0</v>
      </c>
      <c r="BF36" s="77">
        <f>IFERROR(INDEX('Combined (Adjust here)'!$E$3:$BB$189,MATCH('Tenant Analysis (Formulas) '!$D36,'Combined (Adjust here)'!$E$3:$E$189,0),MATCH('Tenant Analysis (Formulas) '!BF$5,'Combined (Adjust here)'!$E$3:$BB$3,0)),0)</f>
        <v>0</v>
      </c>
      <c r="BG36" s="77">
        <f>IFERROR(INDEX('Combined (Adjust here)'!$E$3:$BB$189,MATCH('Tenant Analysis (Formulas) '!$D36,'Combined (Adjust here)'!$E$3:$E$189,0),MATCH('Tenant Analysis (Formulas) '!BG$5,'Combined (Adjust here)'!$E$3:$BB$3,0)),0)</f>
        <v>0</v>
      </c>
      <c r="BH36" s="77">
        <f>IFERROR(INDEX('Combined (Adjust here)'!$E$3:$BB$189,MATCH('Tenant Analysis (Formulas) '!$D36,'Combined (Adjust here)'!$E$3:$E$189,0),MATCH('Tenant Analysis (Formulas) '!BH$5,'Combined (Adjust here)'!$E$3:$BB$3,0)),0)</f>
        <v>0</v>
      </c>
      <c r="BI36" s="77">
        <f>IFERROR(INDEX('Combined (Adjust here)'!$E$3:$BB$189,MATCH('Tenant Analysis (Formulas) '!$D36,'Combined (Adjust here)'!$E$3:$E$189,0),MATCH('Tenant Analysis (Formulas) '!BI$5,'Combined (Adjust here)'!$E$3:$BB$3,0)),0)</f>
        <v>0</v>
      </c>
      <c r="BJ36" s="77">
        <f>IFERROR(INDEX('Combined (Adjust here)'!$E$3:$BB$189,MATCH('Tenant Analysis (Formulas) '!$D36,'Combined (Adjust here)'!$E$3:$E$189,0),MATCH('Tenant Analysis (Formulas) '!BJ$5,'Combined (Adjust here)'!$E$3:$BB$3,0)),0)</f>
        <v>0</v>
      </c>
      <c r="BK36" s="77">
        <f>IFERROR(INDEX('Combined (Adjust here)'!$E$3:$BB$189,MATCH('Tenant Analysis (Formulas) '!$D36,'Combined (Adjust here)'!$E$3:$E$189,0),MATCH('Tenant Analysis (Formulas) '!BK$5,'Combined (Adjust here)'!$E$3:$BB$3,0)),0)</f>
        <v>0</v>
      </c>
      <c r="BL36" s="77">
        <f>IFERROR(INDEX('Combined (Adjust here)'!$E$3:$BB$189,MATCH('Tenant Analysis (Formulas) '!$D36,'Combined (Adjust here)'!$E$3:$E$189,0),MATCH('Tenant Analysis (Formulas) '!BL$5,'Combined (Adjust here)'!$E$3:$BB$3,0)),0)</f>
        <v>0</v>
      </c>
      <c r="BM36" s="77">
        <f>IFERROR(INDEX('Combined (Adjust here)'!$E$3:$BB$189,MATCH('Tenant Analysis (Formulas) '!$D36,'Combined (Adjust here)'!$E$3:$E$189,0),MATCH('Tenant Analysis (Formulas) '!BM$5,'Combined (Adjust here)'!$E$3:$BB$3,0)),0)</f>
        <v>0</v>
      </c>
    </row>
    <row r="37" spans="1:65" hidden="1">
      <c r="A37" s="48" t="s">
        <v>162</v>
      </c>
      <c r="B37" s="48" t="s">
        <v>178</v>
      </c>
      <c r="C37" s="46" t="s">
        <v>197</v>
      </c>
      <c r="D37" s="49" t="s">
        <v>101</v>
      </c>
      <c r="E37" s="75">
        <f t="shared" si="7"/>
        <v>1761494.2799999998</v>
      </c>
      <c r="F37" s="75">
        <f t="shared" si="9"/>
        <v>1544729.8599999999</v>
      </c>
      <c r="G37" s="75">
        <f t="shared" si="9"/>
        <v>854591.67999999993</v>
      </c>
      <c r="H37" s="75">
        <f t="shared" si="9"/>
        <v>207444.28999999998</v>
      </c>
      <c r="I37" s="67">
        <f t="shared" si="5"/>
        <v>-0.44676949534723176</v>
      </c>
      <c r="J37" s="82"/>
      <c r="L37" s="75">
        <f t="shared" si="10"/>
        <v>231157.95</v>
      </c>
      <c r="M37" s="75">
        <f t="shared" si="10"/>
        <v>207444.28999999998</v>
      </c>
      <c r="N37" s="67">
        <f t="shared" si="6"/>
        <v>-0.10258639168585823</v>
      </c>
      <c r="R37" s="77">
        <f>IFERROR(INDEX('Combined (Adjust here)'!$E$3:$BB$189,MATCH('Tenant Analysis (Formulas) '!$D37,'Combined (Adjust here)'!$E$3:$E$189,0),MATCH('Tenant Analysis (Formulas) '!R$5,'Combined (Adjust here)'!$E$3:$BB$3,0)),0)</f>
        <v>137563.64000000001</v>
      </c>
      <c r="S37" s="77">
        <f>IFERROR(INDEX('Combined (Adjust here)'!$E$3:$BB$189,MATCH('Tenant Analysis (Formulas) '!$D37,'Combined (Adjust here)'!$E$3:$E$189,0),MATCH('Tenant Analysis (Formulas) '!S$5,'Combined (Adjust here)'!$E$3:$BB$3,0)),0)</f>
        <v>120519.17</v>
      </c>
      <c r="T37" s="77">
        <f>IFERROR(INDEX('Combined (Adjust here)'!$E$3:$BB$189,MATCH('Tenant Analysis (Formulas) '!$D37,'Combined (Adjust here)'!$E$3:$E$189,0),MATCH('Tenant Analysis (Formulas) '!T$5,'Combined (Adjust here)'!$E$3:$BB$3,0)),0)</f>
        <v>185264.8</v>
      </c>
      <c r="U37" s="77">
        <f>IFERROR(INDEX('Combined (Adjust here)'!$E$3:$BB$189,MATCH('Tenant Analysis (Formulas) '!$D37,'Combined (Adjust here)'!$E$3:$E$189,0),MATCH('Tenant Analysis (Formulas) '!U$5,'Combined (Adjust here)'!$E$3:$BB$3,0)),0)</f>
        <v>136437.84</v>
      </c>
      <c r="V37" s="77">
        <f>IFERROR(INDEX('Combined (Adjust here)'!$E$3:$BB$189,MATCH('Tenant Analysis (Formulas) '!$D37,'Combined (Adjust here)'!$E$3:$E$189,0),MATCH('Tenant Analysis (Formulas) '!V$5,'Combined (Adjust here)'!$E$3:$BB$3,0)),0)</f>
        <v>144629.63</v>
      </c>
      <c r="W37" s="77">
        <f>IFERROR(INDEX('Combined (Adjust here)'!$E$3:$BB$189,MATCH('Tenant Analysis (Formulas) '!$D37,'Combined (Adjust here)'!$E$3:$E$189,0),MATCH('Tenant Analysis (Formulas) '!W$5,'Combined (Adjust here)'!$E$3:$BB$3,0)),0)</f>
        <v>154855.48000000001</v>
      </c>
      <c r="X37" s="77">
        <f>IFERROR(INDEX('Combined (Adjust here)'!$E$3:$BB$189,MATCH('Tenant Analysis (Formulas) '!$D37,'Combined (Adjust here)'!$E$3:$E$189,0),MATCH('Tenant Analysis (Formulas) '!X$5,'Combined (Adjust here)'!$E$3:$BB$3,0)),0)</f>
        <v>137331.85</v>
      </c>
      <c r="Y37" s="77">
        <f>IFERROR(INDEX('Combined (Adjust here)'!$E$3:$BB$189,MATCH('Tenant Analysis (Formulas) '!$D37,'Combined (Adjust here)'!$E$3:$E$189,0),MATCH('Tenant Analysis (Formulas) '!Y$5,'Combined (Adjust here)'!$E$3:$BB$3,0)),0)</f>
        <v>140123.89000000001</v>
      </c>
      <c r="Z37" s="77">
        <f>IFERROR(INDEX('Combined (Adjust here)'!$E$3:$BB$189,MATCH('Tenant Analysis (Formulas) '!$D37,'Combined (Adjust here)'!$E$3:$E$189,0),MATCH('Tenant Analysis (Formulas) '!Z$5,'Combined (Adjust here)'!$E$3:$BB$3,0)),0)</f>
        <v>141137.07</v>
      </c>
      <c r="AA37" s="77">
        <f>IFERROR(INDEX('Combined (Adjust here)'!$E$3:$BB$189,MATCH('Tenant Analysis (Formulas) '!$D37,'Combined (Adjust here)'!$E$3:$E$189,0),MATCH('Tenant Analysis (Formulas) '!AA$5,'Combined (Adjust here)'!$E$3:$BB$3,0)),0)</f>
        <v>126457.2</v>
      </c>
      <c r="AB37" s="77">
        <f>IFERROR(INDEX('Combined (Adjust here)'!$E$3:$BB$189,MATCH('Tenant Analysis (Formulas) '!$D37,'Combined (Adjust here)'!$E$3:$E$189,0),MATCH('Tenant Analysis (Formulas) '!AB$5,'Combined (Adjust here)'!$E$3:$BB$3,0)),0)</f>
        <v>154246.59</v>
      </c>
      <c r="AC37" s="77">
        <f>IFERROR(INDEX('Combined (Adjust here)'!$E$3:$BB$189,MATCH('Tenant Analysis (Formulas) '!$D37,'Combined (Adjust here)'!$E$3:$E$189,0),MATCH('Tenant Analysis (Formulas) '!AC$5,'Combined (Adjust here)'!$E$3:$BB$3,0)),0)</f>
        <v>182927.12</v>
      </c>
      <c r="AD37" s="77">
        <f>IFERROR(INDEX('Combined (Adjust here)'!$E$3:$BB$189,MATCH('Tenant Analysis (Formulas) '!$D37,'Combined (Adjust here)'!$E$3:$E$189,0),MATCH('Tenant Analysis (Formulas) '!AD$5,'Combined (Adjust here)'!$E$3:$BB$3,0)),0)</f>
        <v>84721.78</v>
      </c>
      <c r="AE37" s="77">
        <f>IFERROR(INDEX('Combined (Adjust here)'!$E$3:$BB$189,MATCH('Tenant Analysis (Formulas) '!$D37,'Combined (Adjust here)'!$E$3:$E$189,0),MATCH('Tenant Analysis (Formulas) '!AE$5,'Combined (Adjust here)'!$E$3:$BB$3,0)),0)</f>
        <v>104131.25</v>
      </c>
      <c r="AF37" s="77">
        <f>IFERROR(INDEX('Combined (Adjust here)'!$E$3:$BB$189,MATCH('Tenant Analysis (Formulas) '!$D37,'Combined (Adjust here)'!$E$3:$E$189,0),MATCH('Tenant Analysis (Formulas) '!AF$5,'Combined (Adjust here)'!$E$3:$BB$3,0)),0)</f>
        <v>148613.15</v>
      </c>
      <c r="AG37" s="77">
        <f>IFERROR(INDEX('Combined (Adjust here)'!$E$3:$BB$189,MATCH('Tenant Analysis (Formulas) '!$D37,'Combined (Adjust here)'!$E$3:$E$189,0),MATCH('Tenant Analysis (Formulas) '!AG$5,'Combined (Adjust here)'!$E$3:$BB$3,0)),0)</f>
        <v>134693.44</v>
      </c>
      <c r="AH37" s="77">
        <f>IFERROR(INDEX('Combined (Adjust here)'!$E$3:$BB$189,MATCH('Tenant Analysis (Formulas) '!$D37,'Combined (Adjust here)'!$E$3:$E$189,0),MATCH('Tenant Analysis (Formulas) '!AH$5,'Combined (Adjust here)'!$E$3:$BB$3,0)),0)</f>
        <v>129949.54</v>
      </c>
      <c r="AI37" s="77">
        <f>IFERROR(INDEX('Combined (Adjust here)'!$E$3:$BB$189,MATCH('Tenant Analysis (Formulas) '!$D37,'Combined (Adjust here)'!$E$3:$E$189,0),MATCH('Tenant Analysis (Formulas) '!AI$5,'Combined (Adjust here)'!$E$3:$BB$3,0)),0)</f>
        <v>141641.5</v>
      </c>
      <c r="AJ37" s="77">
        <f>IFERROR(INDEX('Combined (Adjust here)'!$E$3:$BB$189,MATCH('Tenant Analysis (Formulas) '!$D37,'Combined (Adjust here)'!$E$3:$E$189,0),MATCH('Tenant Analysis (Formulas) '!AJ$5,'Combined (Adjust here)'!$E$3:$BB$3,0)),0)</f>
        <v>115279.77</v>
      </c>
      <c r="AK37" s="77">
        <f>IFERROR(INDEX('Combined (Adjust here)'!$E$3:$BB$189,MATCH('Tenant Analysis (Formulas) '!$D37,'Combined (Adjust here)'!$E$3:$E$189,0),MATCH('Tenant Analysis (Formulas) '!AK$5,'Combined (Adjust here)'!$E$3:$BB$3,0)),0)</f>
        <v>119707.86</v>
      </c>
      <c r="AL37" s="77">
        <f>IFERROR(INDEX('Combined (Adjust here)'!$E$3:$BB$189,MATCH('Tenant Analysis (Formulas) '!$D37,'Combined (Adjust here)'!$E$3:$E$189,0),MATCH('Tenant Analysis (Formulas) '!AL$5,'Combined (Adjust here)'!$E$3:$BB$3,0)),0)</f>
        <v>132469.35999999999</v>
      </c>
      <c r="AM37" s="77">
        <f>IFERROR(INDEX('Combined (Adjust here)'!$E$3:$BB$189,MATCH('Tenant Analysis (Formulas) '!$D37,'Combined (Adjust here)'!$E$3:$E$189,0),MATCH('Tenant Analysis (Formulas) '!AM$5,'Combined (Adjust here)'!$E$3:$BB$3,0)),0)</f>
        <v>106887.72</v>
      </c>
      <c r="AN37" s="77">
        <f>IFERROR(INDEX('Combined (Adjust here)'!$E$3:$BB$189,MATCH('Tenant Analysis (Formulas) '!$D37,'Combined (Adjust here)'!$E$3:$E$189,0),MATCH('Tenant Analysis (Formulas) '!AN$5,'Combined (Adjust here)'!$E$3:$BB$3,0)),0)</f>
        <v>141214.20000000001</v>
      </c>
      <c r="AO37" s="77">
        <f>IFERROR(INDEX('Combined (Adjust here)'!$E$3:$BB$189,MATCH('Tenant Analysis (Formulas) '!$D37,'Combined (Adjust here)'!$E$3:$E$189,0),MATCH('Tenant Analysis (Formulas) '!AO$5,'Combined (Adjust here)'!$E$3:$BB$3,0)),0)</f>
        <v>185420.29</v>
      </c>
      <c r="AP37" s="77">
        <f>IFERROR(INDEX('Combined (Adjust here)'!$E$3:$BB$189,MATCH('Tenant Analysis (Formulas) '!$D37,'Combined (Adjust here)'!$E$3:$E$189,0),MATCH('Tenant Analysis (Formulas) '!AP$5,'Combined (Adjust here)'!$E$3:$BB$3,0)),0)</f>
        <v>91132.32</v>
      </c>
      <c r="AQ37" s="77">
        <f>IFERROR(INDEX('Combined (Adjust here)'!$E$3:$BB$189,MATCH('Tenant Analysis (Formulas) '!$D37,'Combined (Adjust here)'!$E$3:$E$189,0),MATCH('Tenant Analysis (Formulas) '!AQ$5,'Combined (Adjust here)'!$E$3:$BB$3,0)),0)</f>
        <v>94757.51</v>
      </c>
      <c r="AR37" s="77">
        <f>IFERROR(INDEX('Combined (Adjust here)'!$E$3:$BB$189,MATCH('Tenant Analysis (Formulas) '!$D37,'Combined (Adjust here)'!$E$3:$E$189,0),MATCH('Tenant Analysis (Formulas) '!AR$5,'Combined (Adjust here)'!$E$3:$BB$3,0)),0)</f>
        <v>45268.12</v>
      </c>
      <c r="AS37" s="156">
        <f>IFERROR(INDEX('Combined (Adjust here)'!$E$3:$BB$189,MATCH('Tenant Analysis (Formulas) '!$D37,'Combined (Adjust here)'!$E$3:$E$189,0),MATCH('Tenant Analysis (Formulas) '!AS$5,'Combined (Adjust here)'!$E$3:$BB$3,0)),0)</f>
        <v>0</v>
      </c>
      <c r="AT37" s="156">
        <f>IFERROR(INDEX('Combined (Adjust here)'!$E$3:$BB$189,MATCH('Tenant Analysis (Formulas) '!$D37,'Combined (Adjust here)'!$E$3:$E$189,0),MATCH('Tenant Analysis (Formulas) '!AT$5,'Combined (Adjust here)'!$E$3:$BB$3,0)),0)</f>
        <v>0</v>
      </c>
      <c r="AU37" s="77">
        <f>IFERROR(INDEX('Combined (Adjust here)'!$E$3:$BB$189,MATCH('Tenant Analysis (Formulas) '!$D37,'Combined (Adjust here)'!$E$3:$E$189,0),MATCH('Tenant Analysis (Formulas) '!AU$5,'Combined (Adjust here)'!$E$3:$BB$3,0)),0)</f>
        <v>103299.76</v>
      </c>
      <c r="AV37" s="77">
        <f>IFERROR(INDEX('Combined (Adjust here)'!$E$3:$BB$189,MATCH('Tenant Analysis (Formulas) '!$D37,'Combined (Adjust here)'!$E$3:$E$189,0),MATCH('Tenant Analysis (Formulas) '!AV$5,'Combined (Adjust here)'!$E$3:$BB$3,0)),0)</f>
        <v>78994.86</v>
      </c>
      <c r="AW37" s="77">
        <f>IFERROR(INDEX('Combined (Adjust here)'!$E$3:$BB$189,MATCH('Tenant Analysis (Formulas) '!$D37,'Combined (Adjust here)'!$E$3:$E$189,0),MATCH('Tenant Analysis (Formulas) '!AW$5,'Combined (Adjust here)'!$E$3:$BB$3,0)),0)</f>
        <v>72410.11</v>
      </c>
      <c r="AX37" s="77">
        <f>IFERROR(INDEX('Combined (Adjust here)'!$E$3:$BB$189,MATCH('Tenant Analysis (Formulas) '!$D37,'Combined (Adjust here)'!$E$3:$E$189,0),MATCH('Tenant Analysis (Formulas) '!AX$5,'Combined (Adjust here)'!$E$3:$BB$3,0)),0)</f>
        <v>88737.91</v>
      </c>
      <c r="AY37" s="77">
        <f>IFERROR(INDEX('Combined (Adjust here)'!$E$3:$BB$189,MATCH('Tenant Analysis (Formulas) '!$D37,'Combined (Adjust here)'!$E$3:$E$189,0),MATCH('Tenant Analysis (Formulas) '!AY$5,'Combined (Adjust here)'!$E$3:$BB$3,0)),0)</f>
        <v>57509.120000000003</v>
      </c>
      <c r="AZ37" s="77">
        <f>IFERROR(INDEX('Combined (Adjust here)'!$E$3:$BB$189,MATCH('Tenant Analysis (Formulas) '!$D37,'Combined (Adjust here)'!$E$3:$E$189,0),MATCH('Tenant Analysis (Formulas) '!AZ$5,'Combined (Adjust here)'!$E$3:$BB$3,0)),0)</f>
        <v>99353</v>
      </c>
      <c r="BA37" s="77">
        <f>IFERROR(INDEX('Combined (Adjust here)'!$E$3:$BB$189,MATCH('Tenant Analysis (Formulas) '!$D37,'Combined (Adjust here)'!$E$3:$E$189,0),MATCH('Tenant Analysis (Formulas) '!BA$5,'Combined (Adjust here)'!$E$3:$BB$3,0)),0)</f>
        <v>123128.97</v>
      </c>
      <c r="BB37" s="77">
        <f>IFERROR(INDEX('Combined (Adjust here)'!$E$3:$BB$189,MATCH('Tenant Analysis (Formulas) '!$D37,'Combined (Adjust here)'!$E$3:$E$189,0),MATCH('Tenant Analysis (Formulas) '!BB$5,'Combined (Adjust here)'!$E$3:$BB$3,0)),0)</f>
        <v>45676.24</v>
      </c>
      <c r="BC37" s="77">
        <f>IFERROR(INDEX('Combined (Adjust here)'!$E$3:$BB$189,MATCH('Tenant Analysis (Formulas) '!$D37,'Combined (Adjust here)'!$E$3:$E$189,0),MATCH('Tenant Analysis (Formulas) '!BC$5,'Combined (Adjust here)'!$E$3:$BB$3,0)),0)</f>
        <v>63047.88</v>
      </c>
      <c r="BD37" s="77">
        <f>IFERROR(INDEX('Combined (Adjust here)'!$E$3:$BB$189,MATCH('Tenant Analysis (Formulas) '!$D37,'Combined (Adjust here)'!$E$3:$E$189,0),MATCH('Tenant Analysis (Formulas) '!BD$5,'Combined (Adjust here)'!$E$3:$BB$3,0)),0)</f>
        <v>98720.17</v>
      </c>
      <c r="BE37" s="77">
        <f>IFERROR(INDEX('Combined (Adjust here)'!$E$3:$BB$189,MATCH('Tenant Analysis (Formulas) '!$D37,'Combined (Adjust here)'!$E$3:$E$189,0),MATCH('Tenant Analysis (Formulas) '!BE$5,'Combined (Adjust here)'!$E$3:$BB$3,0)),0)</f>
        <v>0</v>
      </c>
      <c r="BF37" s="77">
        <f>IFERROR(INDEX('Combined (Adjust here)'!$E$3:$BB$189,MATCH('Tenant Analysis (Formulas) '!$D37,'Combined (Adjust here)'!$E$3:$E$189,0),MATCH('Tenant Analysis (Formulas) '!BF$5,'Combined (Adjust here)'!$E$3:$BB$3,0)),0)</f>
        <v>0</v>
      </c>
      <c r="BG37" s="77">
        <f>IFERROR(INDEX('Combined (Adjust here)'!$E$3:$BB$189,MATCH('Tenant Analysis (Formulas) '!$D37,'Combined (Adjust here)'!$E$3:$E$189,0),MATCH('Tenant Analysis (Formulas) '!BG$5,'Combined (Adjust here)'!$E$3:$BB$3,0)),0)</f>
        <v>0</v>
      </c>
      <c r="BH37" s="77">
        <f>IFERROR(INDEX('Combined (Adjust here)'!$E$3:$BB$189,MATCH('Tenant Analysis (Formulas) '!$D37,'Combined (Adjust here)'!$E$3:$E$189,0),MATCH('Tenant Analysis (Formulas) '!BH$5,'Combined (Adjust here)'!$E$3:$BB$3,0)),0)</f>
        <v>0</v>
      </c>
      <c r="BI37" s="77">
        <f>IFERROR(INDEX('Combined (Adjust here)'!$E$3:$BB$189,MATCH('Tenant Analysis (Formulas) '!$D37,'Combined (Adjust here)'!$E$3:$E$189,0),MATCH('Tenant Analysis (Formulas) '!BI$5,'Combined (Adjust here)'!$E$3:$BB$3,0)),0)</f>
        <v>0</v>
      </c>
      <c r="BJ37" s="77">
        <f>IFERROR(INDEX('Combined (Adjust here)'!$E$3:$BB$189,MATCH('Tenant Analysis (Formulas) '!$D37,'Combined (Adjust here)'!$E$3:$E$189,0),MATCH('Tenant Analysis (Formulas) '!BJ$5,'Combined (Adjust here)'!$E$3:$BB$3,0)),0)</f>
        <v>0</v>
      </c>
      <c r="BK37" s="77">
        <f>IFERROR(INDEX('Combined (Adjust here)'!$E$3:$BB$189,MATCH('Tenant Analysis (Formulas) '!$D37,'Combined (Adjust here)'!$E$3:$E$189,0),MATCH('Tenant Analysis (Formulas) '!BK$5,'Combined (Adjust here)'!$E$3:$BB$3,0)),0)</f>
        <v>0</v>
      </c>
      <c r="BL37" s="77">
        <f>IFERROR(INDEX('Combined (Adjust here)'!$E$3:$BB$189,MATCH('Tenant Analysis (Formulas) '!$D37,'Combined (Adjust here)'!$E$3:$E$189,0),MATCH('Tenant Analysis (Formulas) '!BL$5,'Combined (Adjust here)'!$E$3:$BB$3,0)),0)</f>
        <v>0</v>
      </c>
      <c r="BM37" s="77">
        <f>IFERROR(INDEX('Combined (Adjust here)'!$E$3:$BB$189,MATCH('Tenant Analysis (Formulas) '!$D37,'Combined (Adjust here)'!$E$3:$E$189,0),MATCH('Tenant Analysis (Formulas) '!BM$5,'Combined (Adjust here)'!$E$3:$BB$3,0)),0)</f>
        <v>0</v>
      </c>
    </row>
    <row r="38" spans="1:65" hidden="1">
      <c r="A38" s="48" t="s">
        <v>162</v>
      </c>
      <c r="B38" s="48" t="s">
        <v>178</v>
      </c>
      <c r="C38" s="46" t="s">
        <v>186</v>
      </c>
      <c r="D38" s="49" t="s">
        <v>102</v>
      </c>
      <c r="E38" s="75">
        <f t="shared" si="7"/>
        <v>1604312</v>
      </c>
      <c r="F38" s="75">
        <f t="shared" si="9"/>
        <v>1494395.6</v>
      </c>
      <c r="G38" s="75">
        <f t="shared" si="9"/>
        <v>873735.95</v>
      </c>
      <c r="H38" s="75">
        <f t="shared" si="9"/>
        <v>170292.01</v>
      </c>
      <c r="I38" s="67">
        <f t="shared" si="5"/>
        <v>-0.41532486444687078</v>
      </c>
      <c r="J38" s="82"/>
      <c r="L38" s="75">
        <f t="shared" si="10"/>
        <v>300103.15000000002</v>
      </c>
      <c r="M38" s="75">
        <f t="shared" si="10"/>
        <v>170292.01</v>
      </c>
      <c r="N38" s="67">
        <f t="shared" si="6"/>
        <v>-0.43255507314734953</v>
      </c>
      <c r="R38" s="77">
        <f>IFERROR(INDEX('Combined (Adjust here)'!$E$3:$BB$189,MATCH('Tenant Analysis (Formulas) '!$D38,'Combined (Adjust here)'!$E$3:$E$189,0),MATCH('Tenant Analysis (Formulas) '!R$5,'Combined (Adjust here)'!$E$3:$BB$3,0)),0)</f>
        <v>146467</v>
      </c>
      <c r="S38" s="77">
        <f>IFERROR(INDEX('Combined (Adjust here)'!$E$3:$BB$189,MATCH('Tenant Analysis (Formulas) '!$D38,'Combined (Adjust here)'!$E$3:$E$189,0),MATCH('Tenant Analysis (Formulas) '!S$5,'Combined (Adjust here)'!$E$3:$BB$3,0)),0)</f>
        <v>128586</v>
      </c>
      <c r="T38" s="77">
        <f>IFERROR(INDEX('Combined (Adjust here)'!$E$3:$BB$189,MATCH('Tenant Analysis (Formulas) '!$D38,'Combined (Adjust here)'!$E$3:$E$189,0),MATCH('Tenant Analysis (Formulas) '!T$5,'Combined (Adjust here)'!$E$3:$BB$3,0)),0)</f>
        <v>150326</v>
      </c>
      <c r="U38" s="77">
        <f>IFERROR(INDEX('Combined (Adjust here)'!$E$3:$BB$189,MATCH('Tenant Analysis (Formulas) '!$D38,'Combined (Adjust here)'!$E$3:$E$189,0),MATCH('Tenant Analysis (Formulas) '!U$5,'Combined (Adjust here)'!$E$3:$BB$3,0)),0)</f>
        <v>129302</v>
      </c>
      <c r="V38" s="77">
        <f>IFERROR(INDEX('Combined (Adjust here)'!$E$3:$BB$189,MATCH('Tenant Analysis (Formulas) '!$D38,'Combined (Adjust here)'!$E$3:$E$189,0),MATCH('Tenant Analysis (Formulas) '!V$5,'Combined (Adjust here)'!$E$3:$BB$3,0)),0)</f>
        <v>125484</v>
      </c>
      <c r="W38" s="77">
        <f>IFERROR(INDEX('Combined (Adjust here)'!$E$3:$BB$189,MATCH('Tenant Analysis (Formulas) '!$D38,'Combined (Adjust here)'!$E$3:$E$189,0),MATCH('Tenant Analysis (Formulas) '!W$5,'Combined (Adjust here)'!$E$3:$BB$3,0)),0)</f>
        <v>122873</v>
      </c>
      <c r="X38" s="77">
        <f>IFERROR(INDEX('Combined (Adjust here)'!$E$3:$BB$189,MATCH('Tenant Analysis (Formulas) '!$D38,'Combined (Adjust here)'!$E$3:$E$189,0),MATCH('Tenant Analysis (Formulas) '!X$5,'Combined (Adjust here)'!$E$3:$BB$3,0)),0)</f>
        <v>140195</v>
      </c>
      <c r="Y38" s="77">
        <f>IFERROR(INDEX('Combined (Adjust here)'!$E$3:$BB$189,MATCH('Tenant Analysis (Formulas) '!$D38,'Combined (Adjust here)'!$E$3:$E$189,0),MATCH('Tenant Analysis (Formulas) '!Y$5,'Combined (Adjust here)'!$E$3:$BB$3,0)),0)</f>
        <v>144862</v>
      </c>
      <c r="Z38" s="77">
        <f>IFERROR(INDEX('Combined (Adjust here)'!$E$3:$BB$189,MATCH('Tenant Analysis (Formulas) '!$D38,'Combined (Adjust here)'!$E$3:$E$189,0),MATCH('Tenant Analysis (Formulas) '!Z$5,'Combined (Adjust here)'!$E$3:$BB$3,0)),0)</f>
        <v>121699</v>
      </c>
      <c r="AA38" s="77">
        <f>IFERROR(INDEX('Combined (Adjust here)'!$E$3:$BB$189,MATCH('Tenant Analysis (Formulas) '!$D38,'Combined (Adjust here)'!$E$3:$E$189,0),MATCH('Tenant Analysis (Formulas) '!AA$5,'Combined (Adjust here)'!$E$3:$BB$3,0)),0)</f>
        <v>121059</v>
      </c>
      <c r="AB38" s="77">
        <f>IFERROR(INDEX('Combined (Adjust here)'!$E$3:$BB$189,MATCH('Tenant Analysis (Formulas) '!$D38,'Combined (Adjust here)'!$E$3:$E$189,0),MATCH('Tenant Analysis (Formulas) '!AB$5,'Combined (Adjust here)'!$E$3:$BB$3,0)),0)</f>
        <v>120003</v>
      </c>
      <c r="AC38" s="77">
        <f>IFERROR(INDEX('Combined (Adjust here)'!$E$3:$BB$189,MATCH('Tenant Analysis (Formulas) '!$D38,'Combined (Adjust here)'!$E$3:$E$189,0),MATCH('Tenant Analysis (Formulas) '!AC$5,'Combined (Adjust here)'!$E$3:$BB$3,0)),0)</f>
        <v>153456</v>
      </c>
      <c r="AD38" s="77">
        <f>IFERROR(INDEX('Combined (Adjust here)'!$E$3:$BB$189,MATCH('Tenant Analysis (Formulas) '!$D38,'Combined (Adjust here)'!$E$3:$E$189,0),MATCH('Tenant Analysis (Formulas) '!AD$5,'Combined (Adjust here)'!$E$3:$BB$3,0)),0)</f>
        <v>134917</v>
      </c>
      <c r="AE38" s="77">
        <f>IFERROR(INDEX('Combined (Adjust here)'!$E$3:$BB$189,MATCH('Tenant Analysis (Formulas) '!$D38,'Combined (Adjust here)'!$E$3:$E$189,0),MATCH('Tenant Analysis (Formulas) '!AE$5,'Combined (Adjust here)'!$E$3:$BB$3,0)),0)</f>
        <v>127018.13</v>
      </c>
      <c r="AF38" s="77">
        <f>IFERROR(INDEX('Combined (Adjust here)'!$E$3:$BB$189,MATCH('Tenant Analysis (Formulas) '!$D38,'Combined (Adjust here)'!$E$3:$E$189,0),MATCH('Tenant Analysis (Formulas) '!AF$5,'Combined (Adjust here)'!$E$3:$BB$3,0)),0)</f>
        <v>129942.54</v>
      </c>
      <c r="AG38" s="77">
        <f>IFERROR(INDEX('Combined (Adjust here)'!$E$3:$BB$189,MATCH('Tenant Analysis (Formulas) '!$D38,'Combined (Adjust here)'!$E$3:$E$189,0),MATCH('Tenant Analysis (Formulas) '!AG$5,'Combined (Adjust here)'!$E$3:$BB$3,0)),0)</f>
        <v>111474.93</v>
      </c>
      <c r="AH38" s="77">
        <f>IFERROR(INDEX('Combined (Adjust here)'!$E$3:$BB$189,MATCH('Tenant Analysis (Formulas) '!$D38,'Combined (Adjust here)'!$E$3:$E$189,0),MATCH('Tenant Analysis (Formulas) '!AH$5,'Combined (Adjust here)'!$E$3:$BB$3,0)),0)</f>
        <v>104109</v>
      </c>
      <c r="AI38" s="77">
        <f>IFERROR(INDEX('Combined (Adjust here)'!$E$3:$BB$189,MATCH('Tenant Analysis (Formulas) '!$D38,'Combined (Adjust here)'!$E$3:$E$189,0),MATCH('Tenant Analysis (Formulas) '!AI$5,'Combined (Adjust here)'!$E$3:$BB$3,0)),0)</f>
        <v>103462</v>
      </c>
      <c r="AJ38" s="77">
        <f>IFERROR(INDEX('Combined (Adjust here)'!$E$3:$BB$189,MATCH('Tenant Analysis (Formulas) '!$D38,'Combined (Adjust here)'!$E$3:$E$189,0),MATCH('Tenant Analysis (Formulas) '!AJ$5,'Combined (Adjust here)'!$E$3:$BB$3,0)),0)</f>
        <v>133909</v>
      </c>
      <c r="AK38" s="77">
        <f>IFERROR(INDEX('Combined (Adjust here)'!$E$3:$BB$189,MATCH('Tenant Analysis (Formulas) '!$D38,'Combined (Adjust here)'!$E$3:$E$189,0),MATCH('Tenant Analysis (Formulas) '!AK$5,'Combined (Adjust here)'!$E$3:$BB$3,0)),0)</f>
        <v>140881</v>
      </c>
      <c r="AL38" s="77">
        <f>IFERROR(INDEX('Combined (Adjust here)'!$E$3:$BB$189,MATCH('Tenant Analysis (Formulas) '!$D38,'Combined (Adjust here)'!$E$3:$E$189,0),MATCH('Tenant Analysis (Formulas) '!AL$5,'Combined (Adjust here)'!$E$3:$BB$3,0)),0)</f>
        <v>118637</v>
      </c>
      <c r="AM38" s="77">
        <f>IFERROR(INDEX('Combined (Adjust here)'!$E$3:$BB$189,MATCH('Tenant Analysis (Formulas) '!$D38,'Combined (Adjust here)'!$E$3:$E$189,0),MATCH('Tenant Analysis (Formulas) '!AM$5,'Combined (Adjust here)'!$E$3:$BB$3,0)),0)</f>
        <v>110897</v>
      </c>
      <c r="AN38" s="77">
        <f>IFERROR(INDEX('Combined (Adjust here)'!$E$3:$BB$189,MATCH('Tenant Analysis (Formulas) '!$D38,'Combined (Adjust here)'!$E$3:$E$189,0),MATCH('Tenant Analysis (Formulas) '!AN$5,'Combined (Adjust here)'!$E$3:$BB$3,0)),0)</f>
        <v>118328</v>
      </c>
      <c r="AO38" s="77">
        <f>IFERROR(INDEX('Combined (Adjust here)'!$E$3:$BB$189,MATCH('Tenant Analysis (Formulas) '!$D38,'Combined (Adjust here)'!$E$3:$E$189,0),MATCH('Tenant Analysis (Formulas) '!AO$5,'Combined (Adjust here)'!$E$3:$BB$3,0)),0)</f>
        <v>160820</v>
      </c>
      <c r="AP38" s="77">
        <f>IFERROR(INDEX('Combined (Adjust here)'!$E$3:$BB$189,MATCH('Tenant Analysis (Formulas) '!$D38,'Combined (Adjust here)'!$E$3:$E$189,0),MATCH('Tenant Analysis (Formulas) '!AP$5,'Combined (Adjust here)'!$E$3:$BB$3,0)),0)</f>
        <v>129962</v>
      </c>
      <c r="AQ38" s="77">
        <f>IFERROR(INDEX('Combined (Adjust here)'!$E$3:$BB$189,MATCH('Tenant Analysis (Formulas) '!$D38,'Combined (Adjust here)'!$E$3:$E$189,0),MATCH('Tenant Analysis (Formulas) '!AQ$5,'Combined (Adjust here)'!$E$3:$BB$3,0)),0)</f>
        <v>112603</v>
      </c>
      <c r="AR38" s="77">
        <f>IFERROR(INDEX('Combined (Adjust here)'!$E$3:$BB$189,MATCH('Tenant Analysis (Formulas) '!$D38,'Combined (Adjust here)'!$E$3:$E$189,0),MATCH('Tenant Analysis (Formulas) '!AR$5,'Combined (Adjust here)'!$E$3:$BB$3,0)),0)</f>
        <v>57538.15</v>
      </c>
      <c r="AS38" s="77">
        <f>IFERROR(INDEX('Combined (Adjust here)'!$E$3:$BB$189,MATCH('Tenant Analysis (Formulas) '!$D38,'Combined (Adjust here)'!$E$3:$E$189,0),MATCH('Tenant Analysis (Formulas) '!AS$5,'Combined (Adjust here)'!$E$3:$BB$3,0)),0)</f>
        <v>58423.79</v>
      </c>
      <c r="AT38" s="77">
        <f>IFERROR(INDEX('Combined (Adjust here)'!$E$3:$BB$189,MATCH('Tenant Analysis (Formulas) '!$D38,'Combined (Adjust here)'!$E$3:$E$189,0),MATCH('Tenant Analysis (Formulas) '!AT$5,'Combined (Adjust here)'!$E$3:$BB$3,0)),0)</f>
        <v>85753.34</v>
      </c>
      <c r="AU38" s="77">
        <f>IFERROR(INDEX('Combined (Adjust here)'!$E$3:$BB$189,MATCH('Tenant Analysis (Formulas) '!$D38,'Combined (Adjust here)'!$E$3:$E$189,0),MATCH('Tenant Analysis (Formulas) '!AU$5,'Combined (Adjust here)'!$E$3:$BB$3,0)),0)</f>
        <v>26671.59</v>
      </c>
      <c r="AV38" s="77">
        <f>IFERROR(INDEX('Combined (Adjust here)'!$E$3:$BB$189,MATCH('Tenant Analysis (Formulas) '!$D38,'Combined (Adjust here)'!$E$3:$E$189,0),MATCH('Tenant Analysis (Formulas) '!AV$5,'Combined (Adjust here)'!$E$3:$BB$3,0)),0)</f>
        <v>66728.55</v>
      </c>
      <c r="AW38" s="77">
        <f>IFERROR(INDEX('Combined (Adjust here)'!$E$3:$BB$189,MATCH('Tenant Analysis (Formulas) '!$D38,'Combined (Adjust here)'!$E$3:$E$189,0),MATCH('Tenant Analysis (Formulas) '!AW$5,'Combined (Adjust here)'!$E$3:$BB$3,0)),0)</f>
        <v>62580.34</v>
      </c>
      <c r="AX38" s="77">
        <f>IFERROR(INDEX('Combined (Adjust here)'!$E$3:$BB$189,MATCH('Tenant Analysis (Formulas) '!$D38,'Combined (Adjust here)'!$E$3:$E$189,0),MATCH('Tenant Analysis (Formulas) '!AX$5,'Combined (Adjust here)'!$E$3:$BB$3,0)),0)</f>
        <v>63459.87</v>
      </c>
      <c r="AY38" s="77">
        <f>IFERROR(INDEX('Combined (Adjust here)'!$E$3:$BB$189,MATCH('Tenant Analysis (Formulas) '!$D38,'Combined (Adjust here)'!$E$3:$E$189,0),MATCH('Tenant Analysis (Formulas) '!AY$5,'Combined (Adjust here)'!$E$3:$BB$3,0)),0)</f>
        <v>73566.78</v>
      </c>
      <c r="AZ38" s="77">
        <f>IFERROR(INDEX('Combined (Adjust here)'!$E$3:$BB$189,MATCH('Tenant Analysis (Formulas) '!$D38,'Combined (Adjust here)'!$E$3:$E$189,0),MATCH('Tenant Analysis (Formulas) '!AZ$5,'Combined (Adjust here)'!$E$3:$BB$3,0)),0)</f>
        <v>58714.61</v>
      </c>
      <c r="BA38" s="77">
        <f>IFERROR(INDEX('Combined (Adjust here)'!$E$3:$BB$189,MATCH('Tenant Analysis (Formulas) '!$D38,'Combined (Adjust here)'!$E$3:$E$189,0),MATCH('Tenant Analysis (Formulas) '!BA$5,'Combined (Adjust here)'!$E$3:$BB$3,0)),0)</f>
        <v>77733.929999999993</v>
      </c>
      <c r="BB38" s="77">
        <f>IFERROR(INDEX('Combined (Adjust here)'!$E$3:$BB$189,MATCH('Tenant Analysis (Formulas) '!$D38,'Combined (Adjust here)'!$E$3:$E$189,0),MATCH('Tenant Analysis (Formulas) '!BB$5,'Combined (Adjust here)'!$E$3:$BB$3,0)),0)</f>
        <v>53076.31</v>
      </c>
      <c r="BC38" s="77">
        <f>IFERROR(INDEX('Combined (Adjust here)'!$E$3:$BB$189,MATCH('Tenant Analysis (Formulas) '!$D38,'Combined (Adjust here)'!$E$3:$E$189,0),MATCH('Tenant Analysis (Formulas) '!BC$5,'Combined (Adjust here)'!$E$3:$BB$3,0)),0)</f>
        <v>52428.4</v>
      </c>
      <c r="BD38" s="77">
        <f>IFERROR(INDEX('Combined (Adjust here)'!$E$3:$BB$189,MATCH('Tenant Analysis (Formulas) '!$D38,'Combined (Adjust here)'!$E$3:$E$189,0),MATCH('Tenant Analysis (Formulas) '!BD$5,'Combined (Adjust here)'!$E$3:$BB$3,0)),0)</f>
        <v>64787.3</v>
      </c>
      <c r="BE38" s="77">
        <f>IFERROR(INDEX('Combined (Adjust here)'!$E$3:$BB$189,MATCH('Tenant Analysis (Formulas) '!$D38,'Combined (Adjust here)'!$E$3:$E$189,0),MATCH('Tenant Analysis (Formulas) '!BE$5,'Combined (Adjust here)'!$E$3:$BB$3,0)),0)</f>
        <v>0</v>
      </c>
      <c r="BF38" s="77">
        <f>IFERROR(INDEX('Combined (Adjust here)'!$E$3:$BB$189,MATCH('Tenant Analysis (Formulas) '!$D38,'Combined (Adjust here)'!$E$3:$E$189,0),MATCH('Tenant Analysis (Formulas) '!BF$5,'Combined (Adjust here)'!$E$3:$BB$3,0)),0)</f>
        <v>0</v>
      </c>
      <c r="BG38" s="77">
        <f>IFERROR(INDEX('Combined (Adjust here)'!$E$3:$BB$189,MATCH('Tenant Analysis (Formulas) '!$D38,'Combined (Adjust here)'!$E$3:$E$189,0),MATCH('Tenant Analysis (Formulas) '!BG$5,'Combined (Adjust here)'!$E$3:$BB$3,0)),0)</f>
        <v>0</v>
      </c>
      <c r="BH38" s="77">
        <f>IFERROR(INDEX('Combined (Adjust here)'!$E$3:$BB$189,MATCH('Tenant Analysis (Formulas) '!$D38,'Combined (Adjust here)'!$E$3:$E$189,0),MATCH('Tenant Analysis (Formulas) '!BH$5,'Combined (Adjust here)'!$E$3:$BB$3,0)),0)</f>
        <v>0</v>
      </c>
      <c r="BI38" s="77">
        <f>IFERROR(INDEX('Combined (Adjust here)'!$E$3:$BB$189,MATCH('Tenant Analysis (Formulas) '!$D38,'Combined (Adjust here)'!$E$3:$E$189,0),MATCH('Tenant Analysis (Formulas) '!BI$5,'Combined (Adjust here)'!$E$3:$BB$3,0)),0)</f>
        <v>0</v>
      </c>
      <c r="BJ38" s="77">
        <f>IFERROR(INDEX('Combined (Adjust here)'!$E$3:$BB$189,MATCH('Tenant Analysis (Formulas) '!$D38,'Combined (Adjust here)'!$E$3:$E$189,0),MATCH('Tenant Analysis (Formulas) '!BJ$5,'Combined (Adjust here)'!$E$3:$BB$3,0)),0)</f>
        <v>0</v>
      </c>
      <c r="BK38" s="77">
        <f>IFERROR(INDEX('Combined (Adjust here)'!$E$3:$BB$189,MATCH('Tenant Analysis (Formulas) '!$D38,'Combined (Adjust here)'!$E$3:$E$189,0),MATCH('Tenant Analysis (Formulas) '!BK$5,'Combined (Adjust here)'!$E$3:$BB$3,0)),0)</f>
        <v>0</v>
      </c>
      <c r="BL38" s="77">
        <f>IFERROR(INDEX('Combined (Adjust here)'!$E$3:$BB$189,MATCH('Tenant Analysis (Formulas) '!$D38,'Combined (Adjust here)'!$E$3:$E$189,0),MATCH('Tenant Analysis (Formulas) '!BL$5,'Combined (Adjust here)'!$E$3:$BB$3,0)),0)</f>
        <v>0</v>
      </c>
      <c r="BM38" s="77">
        <f>IFERROR(INDEX('Combined (Adjust here)'!$E$3:$BB$189,MATCH('Tenant Analysis (Formulas) '!$D38,'Combined (Adjust here)'!$E$3:$E$189,0),MATCH('Tenant Analysis (Formulas) '!BM$5,'Combined (Adjust here)'!$E$3:$BB$3,0)),0)</f>
        <v>0</v>
      </c>
    </row>
    <row r="39" spans="1:65" hidden="1">
      <c r="A39" s="48" t="s">
        <v>162</v>
      </c>
      <c r="B39" s="48" t="s">
        <v>178</v>
      </c>
      <c r="C39" s="46" t="s">
        <v>196</v>
      </c>
      <c r="D39" s="49" t="s">
        <v>103</v>
      </c>
      <c r="E39" s="75">
        <f t="shared" si="7"/>
        <v>253534.52999999997</v>
      </c>
      <c r="F39" s="75">
        <f t="shared" si="9"/>
        <v>239702.72999999998</v>
      </c>
      <c r="G39" s="75">
        <f t="shared" si="9"/>
        <v>178586.08</v>
      </c>
      <c r="H39" s="75">
        <f t="shared" si="9"/>
        <v>60811.53</v>
      </c>
      <c r="I39" s="67">
        <f t="shared" ref="I39:I71" si="11">IFERROR(IF(G39=0,0,(G39-F39)/F39),0)</f>
        <v>-0.25496851871482645</v>
      </c>
      <c r="J39" s="82"/>
      <c r="L39" s="75">
        <f t="shared" si="10"/>
        <v>49643.39</v>
      </c>
      <c r="M39" s="75">
        <f t="shared" si="10"/>
        <v>60811.53</v>
      </c>
      <c r="N39" s="67">
        <f t="shared" si="6"/>
        <v>0.22496731186165972</v>
      </c>
      <c r="R39" s="77">
        <f>IFERROR(INDEX('Combined (Adjust here)'!$E$3:$BB$189,MATCH('Tenant Analysis (Formulas) '!$D39,'Combined (Adjust here)'!$E$3:$E$189,0),MATCH('Tenant Analysis (Formulas) '!R$5,'Combined (Adjust here)'!$E$3:$BB$3,0)),0)</f>
        <v>0</v>
      </c>
      <c r="S39" s="77">
        <f>IFERROR(INDEX('Combined (Adjust here)'!$E$3:$BB$189,MATCH('Tenant Analysis (Formulas) '!$D39,'Combined (Adjust here)'!$E$3:$E$189,0),MATCH('Tenant Analysis (Formulas) '!S$5,'Combined (Adjust here)'!$E$3:$BB$3,0)),0)</f>
        <v>0</v>
      </c>
      <c r="T39" s="77">
        <f>IFERROR(INDEX('Combined (Adjust here)'!$E$3:$BB$189,MATCH('Tenant Analysis (Formulas) '!$D39,'Combined (Adjust here)'!$E$3:$E$189,0),MATCH('Tenant Analysis (Formulas) '!T$5,'Combined (Adjust here)'!$E$3:$BB$3,0)),0)</f>
        <v>68896.259999999995</v>
      </c>
      <c r="U39" s="77">
        <f>IFERROR(INDEX('Combined (Adjust here)'!$E$3:$BB$189,MATCH('Tenant Analysis (Formulas) '!$D39,'Combined (Adjust here)'!$E$3:$E$189,0),MATCH('Tenant Analysis (Formulas) '!U$5,'Combined (Adjust here)'!$E$3:$BB$3,0)),0)</f>
        <v>0</v>
      </c>
      <c r="V39" s="77">
        <f>IFERROR(INDEX('Combined (Adjust here)'!$E$3:$BB$189,MATCH('Tenant Analysis (Formulas) '!$D39,'Combined (Adjust here)'!$E$3:$E$189,0),MATCH('Tenant Analysis (Formulas) '!V$5,'Combined (Adjust here)'!$E$3:$BB$3,0)),0)</f>
        <v>0</v>
      </c>
      <c r="W39" s="77">
        <f>IFERROR(INDEX('Combined (Adjust here)'!$E$3:$BB$189,MATCH('Tenant Analysis (Formulas) '!$D39,'Combined (Adjust here)'!$E$3:$E$189,0),MATCH('Tenant Analysis (Formulas) '!W$5,'Combined (Adjust here)'!$E$3:$BB$3,0)),0)</f>
        <v>48372.04</v>
      </c>
      <c r="X39" s="77">
        <f>IFERROR(INDEX('Combined (Adjust here)'!$E$3:$BB$189,MATCH('Tenant Analysis (Formulas) '!$D39,'Combined (Adjust here)'!$E$3:$E$189,0),MATCH('Tenant Analysis (Formulas) '!X$5,'Combined (Adjust here)'!$E$3:$BB$3,0)),0)</f>
        <v>0</v>
      </c>
      <c r="Y39" s="77">
        <f>IFERROR(INDEX('Combined (Adjust here)'!$E$3:$BB$189,MATCH('Tenant Analysis (Formulas) '!$D39,'Combined (Adjust here)'!$E$3:$E$189,0),MATCH('Tenant Analysis (Formulas) '!Y$5,'Combined (Adjust here)'!$E$3:$BB$3,0)),0)</f>
        <v>0</v>
      </c>
      <c r="Z39" s="77">
        <f>IFERROR(INDEX('Combined (Adjust here)'!$E$3:$BB$189,MATCH('Tenant Analysis (Formulas) '!$D39,'Combined (Adjust here)'!$E$3:$E$189,0),MATCH('Tenant Analysis (Formulas) '!Z$5,'Combined (Adjust here)'!$E$3:$BB$3,0)),0)</f>
        <v>57469.86</v>
      </c>
      <c r="AA39" s="77">
        <f>IFERROR(INDEX('Combined (Adjust here)'!$E$3:$BB$189,MATCH('Tenant Analysis (Formulas) '!$D39,'Combined (Adjust here)'!$E$3:$E$189,0),MATCH('Tenant Analysis (Formulas) '!AA$5,'Combined (Adjust here)'!$E$3:$BB$3,0)),0)</f>
        <v>0</v>
      </c>
      <c r="AB39" s="77">
        <f>IFERROR(INDEX('Combined (Adjust here)'!$E$3:$BB$189,MATCH('Tenant Analysis (Formulas) '!$D39,'Combined (Adjust here)'!$E$3:$E$189,0),MATCH('Tenant Analysis (Formulas) '!AB$5,'Combined (Adjust here)'!$E$3:$BB$3,0)),0)</f>
        <v>0</v>
      </c>
      <c r="AC39" s="77">
        <f>IFERROR(INDEX('Combined (Adjust here)'!$E$3:$BB$189,MATCH('Tenant Analysis (Formulas) '!$D39,'Combined (Adjust here)'!$E$3:$E$189,0),MATCH('Tenant Analysis (Formulas) '!AC$5,'Combined (Adjust here)'!$E$3:$BB$3,0)),0)</f>
        <v>78796.37</v>
      </c>
      <c r="AD39" s="77">
        <f>IFERROR(INDEX('Combined (Adjust here)'!$E$3:$BB$189,MATCH('Tenant Analysis (Formulas) '!$D39,'Combined (Adjust here)'!$E$3:$E$189,0),MATCH('Tenant Analysis (Formulas) '!AD$5,'Combined (Adjust here)'!$E$3:$BB$3,0)),0)</f>
        <v>0</v>
      </c>
      <c r="AE39" s="77">
        <f>IFERROR(INDEX('Combined (Adjust here)'!$E$3:$BB$189,MATCH('Tenant Analysis (Formulas) '!$D39,'Combined (Adjust here)'!$E$3:$E$189,0),MATCH('Tenant Analysis (Formulas) '!AE$5,'Combined (Adjust here)'!$E$3:$BB$3,0)),0)</f>
        <v>0</v>
      </c>
      <c r="AF39" s="77">
        <f>IFERROR(INDEX('Combined (Adjust here)'!$E$3:$BB$189,MATCH('Tenant Analysis (Formulas) '!$D39,'Combined (Adjust here)'!$E$3:$E$189,0),MATCH('Tenant Analysis (Formulas) '!AF$5,'Combined (Adjust here)'!$E$3:$BB$3,0)),0)</f>
        <v>53646.7</v>
      </c>
      <c r="AG39" s="77">
        <f>IFERROR(INDEX('Combined (Adjust here)'!$E$3:$BB$189,MATCH('Tenant Analysis (Formulas) '!$D39,'Combined (Adjust here)'!$E$3:$E$189,0),MATCH('Tenant Analysis (Formulas) '!AG$5,'Combined (Adjust here)'!$E$3:$BB$3,0)),0)</f>
        <v>0</v>
      </c>
      <c r="AH39" s="77">
        <f>IFERROR(INDEX('Combined (Adjust here)'!$E$3:$BB$189,MATCH('Tenant Analysis (Formulas) '!$D39,'Combined (Adjust here)'!$E$3:$E$189,0),MATCH('Tenant Analysis (Formulas) '!AH$5,'Combined (Adjust here)'!$E$3:$BB$3,0)),0)</f>
        <v>0</v>
      </c>
      <c r="AI39" s="77">
        <f>IFERROR(INDEX('Combined (Adjust here)'!$E$3:$BB$189,MATCH('Tenant Analysis (Formulas) '!$D39,'Combined (Adjust here)'!$E$3:$E$189,0),MATCH('Tenant Analysis (Formulas) '!AI$5,'Combined (Adjust here)'!$E$3:$BB$3,0)),0)</f>
        <v>59710</v>
      </c>
      <c r="AJ39" s="77">
        <f>IFERROR(INDEX('Combined (Adjust here)'!$E$3:$BB$189,MATCH('Tenant Analysis (Formulas) '!$D39,'Combined (Adjust here)'!$E$3:$E$189,0),MATCH('Tenant Analysis (Formulas) '!AJ$5,'Combined (Adjust here)'!$E$3:$BB$3,0)),0)</f>
        <v>0</v>
      </c>
      <c r="AK39" s="77">
        <f>IFERROR(INDEX('Combined (Adjust here)'!$E$3:$BB$189,MATCH('Tenant Analysis (Formulas) '!$D39,'Combined (Adjust here)'!$E$3:$E$189,0),MATCH('Tenant Analysis (Formulas) '!AK$5,'Combined (Adjust here)'!$E$3:$BB$3,0)),0)</f>
        <v>0</v>
      </c>
      <c r="AL39" s="77">
        <f>IFERROR(INDEX('Combined (Adjust here)'!$E$3:$BB$189,MATCH('Tenant Analysis (Formulas) '!$D39,'Combined (Adjust here)'!$E$3:$E$189,0),MATCH('Tenant Analysis (Formulas) '!AL$5,'Combined (Adjust here)'!$E$3:$BB$3,0)),0)</f>
        <v>58761.599999999999</v>
      </c>
      <c r="AM39" s="77">
        <f>IFERROR(INDEX('Combined (Adjust here)'!$E$3:$BB$189,MATCH('Tenant Analysis (Formulas) '!$D39,'Combined (Adjust here)'!$E$3:$E$189,0),MATCH('Tenant Analysis (Formulas) '!AM$5,'Combined (Adjust here)'!$E$3:$BB$3,0)),0)</f>
        <v>0</v>
      </c>
      <c r="AN39" s="77">
        <f>IFERROR(INDEX('Combined (Adjust here)'!$E$3:$BB$189,MATCH('Tenant Analysis (Formulas) '!$D39,'Combined (Adjust here)'!$E$3:$E$189,0),MATCH('Tenant Analysis (Formulas) '!AN$5,'Combined (Adjust here)'!$E$3:$BB$3,0)),0)</f>
        <v>0</v>
      </c>
      <c r="AO39" s="77">
        <f>IFERROR(INDEX('Combined (Adjust here)'!$E$3:$BB$189,MATCH('Tenant Analysis (Formulas) '!$D39,'Combined (Adjust here)'!$E$3:$E$189,0),MATCH('Tenant Analysis (Formulas) '!AO$5,'Combined (Adjust here)'!$E$3:$BB$3,0)),0)</f>
        <v>67584.429999999993</v>
      </c>
      <c r="AP39" s="77">
        <f>IFERROR(INDEX('Combined (Adjust here)'!$E$3:$BB$189,MATCH('Tenant Analysis (Formulas) '!$D39,'Combined (Adjust here)'!$E$3:$E$189,0),MATCH('Tenant Analysis (Formulas) '!AP$5,'Combined (Adjust here)'!$E$3:$BB$3,0)),0)</f>
        <v>0</v>
      </c>
      <c r="AQ39" s="77">
        <f>IFERROR(INDEX('Combined (Adjust here)'!$E$3:$BB$189,MATCH('Tenant Analysis (Formulas) '!$D39,'Combined (Adjust here)'!$E$3:$E$189,0),MATCH('Tenant Analysis (Formulas) '!AQ$5,'Combined (Adjust here)'!$E$3:$BB$3,0)),0)</f>
        <v>0</v>
      </c>
      <c r="AR39" s="77">
        <f>IFERROR(INDEX('Combined (Adjust here)'!$E$3:$BB$189,MATCH('Tenant Analysis (Formulas) '!$D39,'Combined (Adjust here)'!$E$3:$E$189,0),MATCH('Tenant Analysis (Formulas) '!AR$5,'Combined (Adjust here)'!$E$3:$BB$3,0)),0)</f>
        <v>49643.39</v>
      </c>
      <c r="AS39" s="77">
        <f>IFERROR(INDEX('Combined (Adjust here)'!$E$3:$BB$189,MATCH('Tenant Analysis (Formulas) '!$D39,'Combined (Adjust here)'!$E$3:$E$189,0),MATCH('Tenant Analysis (Formulas) '!AS$5,'Combined (Adjust here)'!$E$3:$BB$3,0)),0)</f>
        <v>0</v>
      </c>
      <c r="AT39" s="77">
        <f>IFERROR(INDEX('Combined (Adjust here)'!$E$3:$BB$189,MATCH('Tenant Analysis (Formulas) '!$D39,'Combined (Adjust here)'!$E$3:$E$189,0),MATCH('Tenant Analysis (Formulas) '!AT$5,'Combined (Adjust here)'!$E$3:$BB$3,0)),0)</f>
        <v>0</v>
      </c>
      <c r="AU39" s="77">
        <f>IFERROR(INDEX('Combined (Adjust here)'!$E$3:$BB$189,MATCH('Tenant Analysis (Formulas) '!$D39,'Combined (Adjust here)'!$E$3:$E$189,0),MATCH('Tenant Analysis (Formulas) '!AU$5,'Combined (Adjust here)'!$E$3:$BB$3,0)),0)</f>
        <v>21252.26</v>
      </c>
      <c r="AV39" s="77">
        <f>IFERROR(INDEX('Combined (Adjust here)'!$E$3:$BB$189,MATCH('Tenant Analysis (Formulas) '!$D39,'Combined (Adjust here)'!$E$3:$E$189,0),MATCH('Tenant Analysis (Formulas) '!AV$5,'Combined (Adjust here)'!$E$3:$BB$3,0)),0)</f>
        <v>0</v>
      </c>
      <c r="AW39" s="77">
        <f>IFERROR(INDEX('Combined (Adjust here)'!$E$3:$BB$189,MATCH('Tenant Analysis (Formulas) '!$D39,'Combined (Adjust here)'!$E$3:$E$189,0),MATCH('Tenant Analysis (Formulas) '!AW$5,'Combined (Adjust here)'!$E$3:$BB$3,0)),0)</f>
        <v>0</v>
      </c>
      <c r="AX39" s="77">
        <f>IFERROR(INDEX('Combined (Adjust here)'!$E$3:$BB$189,MATCH('Tenant Analysis (Formulas) '!$D39,'Combined (Adjust here)'!$E$3:$E$189,0),MATCH('Tenant Analysis (Formulas) '!AX$5,'Combined (Adjust here)'!$E$3:$BB$3,0)),0)</f>
        <v>47862.18</v>
      </c>
      <c r="AY39" s="77">
        <f>IFERROR(INDEX('Combined (Adjust here)'!$E$3:$BB$189,MATCH('Tenant Analysis (Formulas) '!$D39,'Combined (Adjust here)'!$E$3:$E$189,0),MATCH('Tenant Analysis (Formulas) '!AY$5,'Combined (Adjust here)'!$E$3:$BB$3,0)),0)</f>
        <v>0</v>
      </c>
      <c r="AZ39" s="77">
        <f>IFERROR(INDEX('Combined (Adjust here)'!$E$3:$BB$189,MATCH('Tenant Analysis (Formulas) '!$D39,'Combined (Adjust here)'!$E$3:$E$189,0),MATCH('Tenant Analysis (Formulas) '!AZ$5,'Combined (Adjust here)'!$E$3:$BB$3,0)),0)</f>
        <v>0</v>
      </c>
      <c r="BA39" s="77">
        <f>IFERROR(INDEX('Combined (Adjust here)'!$E$3:$BB$189,MATCH('Tenant Analysis (Formulas) '!$D39,'Combined (Adjust here)'!$E$3:$E$189,0),MATCH('Tenant Analysis (Formulas) '!BA$5,'Combined (Adjust here)'!$E$3:$BB$3,0)),0)</f>
        <v>59828.25</v>
      </c>
      <c r="BB39" s="77">
        <f>IFERROR(INDEX('Combined (Adjust here)'!$E$3:$BB$189,MATCH('Tenant Analysis (Formulas) '!$D39,'Combined (Adjust here)'!$E$3:$E$189,0),MATCH('Tenant Analysis (Formulas) '!BB$5,'Combined (Adjust here)'!$E$3:$BB$3,0)),0)</f>
        <v>0</v>
      </c>
      <c r="BC39" s="77">
        <f>IFERROR(INDEX('Combined (Adjust here)'!$E$3:$BB$189,MATCH('Tenant Analysis (Formulas) '!$D39,'Combined (Adjust here)'!$E$3:$E$189,0),MATCH('Tenant Analysis (Formulas) '!BC$5,'Combined (Adjust here)'!$E$3:$BB$3,0)),0)</f>
        <v>0</v>
      </c>
      <c r="BD39" s="77">
        <f>IFERROR(INDEX('Combined (Adjust here)'!$E$3:$BB$189,MATCH('Tenant Analysis (Formulas) '!$D39,'Combined (Adjust here)'!$E$3:$E$189,0),MATCH('Tenant Analysis (Formulas) '!BD$5,'Combined (Adjust here)'!$E$3:$BB$3,0)),0)</f>
        <v>60811.53</v>
      </c>
      <c r="BE39" s="77">
        <f>IFERROR(INDEX('Combined (Adjust here)'!$E$3:$BB$189,MATCH('Tenant Analysis (Formulas) '!$D39,'Combined (Adjust here)'!$E$3:$E$189,0),MATCH('Tenant Analysis (Formulas) '!BE$5,'Combined (Adjust here)'!$E$3:$BB$3,0)),0)</f>
        <v>0</v>
      </c>
      <c r="BF39" s="77">
        <f>IFERROR(INDEX('Combined (Adjust here)'!$E$3:$BB$189,MATCH('Tenant Analysis (Formulas) '!$D39,'Combined (Adjust here)'!$E$3:$E$189,0),MATCH('Tenant Analysis (Formulas) '!BF$5,'Combined (Adjust here)'!$E$3:$BB$3,0)),0)</f>
        <v>0</v>
      </c>
      <c r="BG39" s="77">
        <f>IFERROR(INDEX('Combined (Adjust here)'!$E$3:$BB$189,MATCH('Tenant Analysis (Formulas) '!$D39,'Combined (Adjust here)'!$E$3:$E$189,0),MATCH('Tenant Analysis (Formulas) '!BG$5,'Combined (Adjust here)'!$E$3:$BB$3,0)),0)</f>
        <v>0</v>
      </c>
      <c r="BH39" s="77">
        <f>IFERROR(INDEX('Combined (Adjust here)'!$E$3:$BB$189,MATCH('Tenant Analysis (Formulas) '!$D39,'Combined (Adjust here)'!$E$3:$E$189,0),MATCH('Tenant Analysis (Formulas) '!BH$5,'Combined (Adjust here)'!$E$3:$BB$3,0)),0)</f>
        <v>0</v>
      </c>
      <c r="BI39" s="77">
        <f>IFERROR(INDEX('Combined (Adjust here)'!$E$3:$BB$189,MATCH('Tenant Analysis (Formulas) '!$D39,'Combined (Adjust here)'!$E$3:$E$189,0),MATCH('Tenant Analysis (Formulas) '!BI$5,'Combined (Adjust here)'!$E$3:$BB$3,0)),0)</f>
        <v>0</v>
      </c>
      <c r="BJ39" s="77">
        <f>IFERROR(INDEX('Combined (Adjust here)'!$E$3:$BB$189,MATCH('Tenant Analysis (Formulas) '!$D39,'Combined (Adjust here)'!$E$3:$E$189,0),MATCH('Tenant Analysis (Formulas) '!BJ$5,'Combined (Adjust here)'!$E$3:$BB$3,0)),0)</f>
        <v>0</v>
      </c>
      <c r="BK39" s="77">
        <f>IFERROR(INDEX('Combined (Adjust here)'!$E$3:$BB$189,MATCH('Tenant Analysis (Formulas) '!$D39,'Combined (Adjust here)'!$E$3:$E$189,0),MATCH('Tenant Analysis (Formulas) '!BK$5,'Combined (Adjust here)'!$E$3:$BB$3,0)),0)</f>
        <v>0</v>
      </c>
      <c r="BL39" s="77">
        <f>IFERROR(INDEX('Combined (Adjust here)'!$E$3:$BB$189,MATCH('Tenant Analysis (Formulas) '!$D39,'Combined (Adjust here)'!$E$3:$E$189,0),MATCH('Tenant Analysis (Formulas) '!BL$5,'Combined (Adjust here)'!$E$3:$BB$3,0)),0)</f>
        <v>0</v>
      </c>
      <c r="BM39" s="77">
        <f>IFERROR(INDEX('Combined (Adjust here)'!$E$3:$BB$189,MATCH('Tenant Analysis (Formulas) '!$D39,'Combined (Adjust here)'!$E$3:$E$189,0),MATCH('Tenant Analysis (Formulas) '!BM$5,'Combined (Adjust here)'!$E$3:$BB$3,0)),0)</f>
        <v>0</v>
      </c>
    </row>
    <row r="40" spans="1:65" hidden="1">
      <c r="A40" s="48" t="s">
        <v>162</v>
      </c>
      <c r="B40" s="48" t="s">
        <v>178</v>
      </c>
      <c r="C40" s="46" t="s">
        <v>202</v>
      </c>
      <c r="D40" s="49" t="s">
        <v>104</v>
      </c>
      <c r="E40" s="75">
        <f t="shared" si="7"/>
        <v>399927.36</v>
      </c>
      <c r="F40" s="75">
        <f t="shared" si="9"/>
        <v>327294.09000000003</v>
      </c>
      <c r="G40" s="75">
        <f t="shared" si="9"/>
        <v>118508.81</v>
      </c>
      <c r="H40" s="75">
        <f t="shared" si="9"/>
        <v>0</v>
      </c>
      <c r="I40" s="67">
        <f t="shared" si="11"/>
        <v>-0.63791338242618434</v>
      </c>
      <c r="J40" s="82"/>
      <c r="L40" s="75">
        <f t="shared" si="10"/>
        <v>84435.010000000009</v>
      </c>
      <c r="M40" s="75">
        <f t="shared" si="10"/>
        <v>0</v>
      </c>
      <c r="N40" s="67">
        <f t="shared" si="6"/>
        <v>0</v>
      </c>
      <c r="R40" s="77">
        <f>IFERROR(INDEX('Combined (Adjust here)'!$E$3:$BB$189,MATCH('Tenant Analysis (Formulas) '!$D40,'Combined (Adjust here)'!$E$3:$E$189,0),MATCH('Tenant Analysis (Formulas) '!R$5,'Combined (Adjust here)'!$E$3:$BB$3,0)),0)</f>
        <v>24466.66</v>
      </c>
      <c r="S40" s="77">
        <f>IFERROR(INDEX('Combined (Adjust here)'!$E$3:$BB$189,MATCH('Tenant Analysis (Formulas) '!$D40,'Combined (Adjust here)'!$E$3:$E$189,0),MATCH('Tenant Analysis (Formulas) '!S$5,'Combined (Adjust here)'!$E$3:$BB$3,0)),0)</f>
        <v>28548.83</v>
      </c>
      <c r="T40" s="77">
        <f>IFERROR(INDEX('Combined (Adjust here)'!$E$3:$BB$189,MATCH('Tenant Analysis (Formulas) '!$D40,'Combined (Adjust here)'!$E$3:$E$189,0),MATCH('Tenant Analysis (Formulas) '!T$5,'Combined (Adjust here)'!$E$3:$BB$3,0)),0)</f>
        <v>36845.879999999997</v>
      </c>
      <c r="U40" s="77">
        <f>IFERROR(INDEX('Combined (Adjust here)'!$E$3:$BB$189,MATCH('Tenant Analysis (Formulas) '!$D40,'Combined (Adjust here)'!$E$3:$E$189,0),MATCH('Tenant Analysis (Formulas) '!U$5,'Combined (Adjust here)'!$E$3:$BB$3,0)),0)</f>
        <v>24518.959999999999</v>
      </c>
      <c r="V40" s="77">
        <f>IFERROR(INDEX('Combined (Adjust here)'!$E$3:$BB$189,MATCH('Tenant Analysis (Formulas) '!$D40,'Combined (Adjust here)'!$E$3:$E$189,0),MATCH('Tenant Analysis (Formulas) '!V$5,'Combined (Adjust here)'!$E$3:$BB$3,0)),0)</f>
        <v>26430.34</v>
      </c>
      <c r="W40" s="77">
        <f>IFERROR(INDEX('Combined (Adjust here)'!$E$3:$BB$189,MATCH('Tenant Analysis (Formulas) '!$D40,'Combined (Adjust here)'!$E$3:$E$189,0),MATCH('Tenant Analysis (Formulas) '!W$5,'Combined (Adjust here)'!$E$3:$BB$3,0)),0)</f>
        <v>36314.03</v>
      </c>
      <c r="X40" s="77">
        <f>IFERROR(INDEX('Combined (Adjust here)'!$E$3:$BB$189,MATCH('Tenant Analysis (Formulas) '!$D40,'Combined (Adjust here)'!$E$3:$E$189,0),MATCH('Tenant Analysis (Formulas) '!X$5,'Combined (Adjust here)'!$E$3:$BB$3,0)),0)</f>
        <v>37553.760000000002</v>
      </c>
      <c r="Y40" s="77">
        <f>IFERROR(INDEX('Combined (Adjust here)'!$E$3:$BB$189,MATCH('Tenant Analysis (Formulas) '!$D40,'Combined (Adjust here)'!$E$3:$E$189,0),MATCH('Tenant Analysis (Formulas) '!Y$5,'Combined (Adjust here)'!$E$3:$BB$3,0)),0)</f>
        <v>32333.72</v>
      </c>
      <c r="Z40" s="77">
        <f>IFERROR(INDEX('Combined (Adjust here)'!$E$3:$BB$189,MATCH('Tenant Analysis (Formulas) '!$D40,'Combined (Adjust here)'!$E$3:$E$189,0),MATCH('Tenant Analysis (Formulas) '!Z$5,'Combined (Adjust here)'!$E$3:$BB$3,0)),0)</f>
        <v>42733.24</v>
      </c>
      <c r="AA40" s="77">
        <f>IFERROR(INDEX('Combined (Adjust here)'!$E$3:$BB$189,MATCH('Tenant Analysis (Formulas) '!$D40,'Combined (Adjust here)'!$E$3:$E$189,0),MATCH('Tenant Analysis (Formulas) '!AA$5,'Combined (Adjust here)'!$E$3:$BB$3,0)),0)</f>
        <v>35663.5</v>
      </c>
      <c r="AB40" s="77">
        <f>IFERROR(INDEX('Combined (Adjust here)'!$E$3:$BB$189,MATCH('Tenant Analysis (Formulas) '!$D40,'Combined (Adjust here)'!$E$3:$E$189,0),MATCH('Tenant Analysis (Formulas) '!AB$5,'Combined (Adjust here)'!$E$3:$BB$3,0)),0)</f>
        <v>28031</v>
      </c>
      <c r="AC40" s="77">
        <f>IFERROR(INDEX('Combined (Adjust here)'!$E$3:$BB$189,MATCH('Tenant Analysis (Formulas) '!$D40,'Combined (Adjust here)'!$E$3:$E$189,0),MATCH('Tenant Analysis (Formulas) '!AC$5,'Combined (Adjust here)'!$E$3:$BB$3,0)),0)</f>
        <v>46487.44</v>
      </c>
      <c r="AD40" s="77">
        <f>IFERROR(INDEX('Combined (Adjust here)'!$E$3:$BB$189,MATCH('Tenant Analysis (Formulas) '!$D40,'Combined (Adjust here)'!$E$3:$E$189,0),MATCH('Tenant Analysis (Formulas) '!AD$5,'Combined (Adjust here)'!$E$3:$BB$3,0)),0)</f>
        <v>16416.41</v>
      </c>
      <c r="AE40" s="77">
        <f>IFERROR(INDEX('Combined (Adjust here)'!$E$3:$BB$189,MATCH('Tenant Analysis (Formulas) '!$D40,'Combined (Adjust here)'!$E$3:$E$189,0),MATCH('Tenant Analysis (Formulas) '!AE$5,'Combined (Adjust here)'!$E$3:$BB$3,0)),0)</f>
        <v>8038.71</v>
      </c>
      <c r="AF40" s="77">
        <f>IFERROR(INDEX('Combined (Adjust here)'!$E$3:$BB$189,MATCH('Tenant Analysis (Formulas) '!$D40,'Combined (Adjust here)'!$E$3:$E$189,0),MATCH('Tenant Analysis (Formulas) '!AF$5,'Combined (Adjust here)'!$E$3:$BB$3,0)),0)</f>
        <v>4345.75</v>
      </c>
      <c r="AG40" s="77">
        <f>IFERROR(INDEX('Combined (Adjust here)'!$E$3:$BB$189,MATCH('Tenant Analysis (Formulas) '!$D40,'Combined (Adjust here)'!$E$3:$E$189,0),MATCH('Tenant Analysis (Formulas) '!AG$5,'Combined (Adjust here)'!$E$3:$BB$3,0)),0)</f>
        <v>5690</v>
      </c>
      <c r="AH40" s="77">
        <f>IFERROR(INDEX('Combined (Adjust here)'!$E$3:$BB$189,MATCH('Tenant Analysis (Formulas) '!$D40,'Combined (Adjust here)'!$E$3:$E$189,0),MATCH('Tenant Analysis (Formulas) '!AH$5,'Combined (Adjust here)'!$E$3:$BB$3,0)),0)</f>
        <v>23687.61</v>
      </c>
      <c r="AI40" s="77">
        <f>IFERROR(INDEX('Combined (Adjust here)'!$E$3:$BB$189,MATCH('Tenant Analysis (Formulas) '!$D40,'Combined (Adjust here)'!$E$3:$E$189,0),MATCH('Tenant Analysis (Formulas) '!AI$5,'Combined (Adjust here)'!$E$3:$BB$3,0)),0)</f>
        <v>40068.42</v>
      </c>
      <c r="AJ40" s="77">
        <f>IFERROR(INDEX('Combined (Adjust here)'!$E$3:$BB$189,MATCH('Tenant Analysis (Formulas) '!$D40,'Combined (Adjust here)'!$E$3:$E$189,0),MATCH('Tenant Analysis (Formulas) '!AJ$5,'Combined (Adjust here)'!$E$3:$BB$3,0)),0)</f>
        <v>31761.45</v>
      </c>
      <c r="AK40" s="77">
        <f>IFERROR(INDEX('Combined (Adjust here)'!$E$3:$BB$189,MATCH('Tenant Analysis (Formulas) '!$D40,'Combined (Adjust here)'!$E$3:$E$189,0),MATCH('Tenant Analysis (Formulas) '!AK$5,'Combined (Adjust here)'!$E$3:$BB$3,0)),0)</f>
        <v>34364.959999999999</v>
      </c>
      <c r="AL40" s="77">
        <f>IFERROR(INDEX('Combined (Adjust here)'!$E$3:$BB$189,MATCH('Tenant Analysis (Formulas) '!$D40,'Combined (Adjust here)'!$E$3:$E$189,0),MATCH('Tenant Analysis (Formulas) '!AL$5,'Combined (Adjust here)'!$E$3:$BB$3,0)),0)</f>
        <v>42301.98</v>
      </c>
      <c r="AM40" s="77">
        <f>IFERROR(INDEX('Combined (Adjust here)'!$E$3:$BB$189,MATCH('Tenant Analysis (Formulas) '!$D40,'Combined (Adjust here)'!$E$3:$E$189,0),MATCH('Tenant Analysis (Formulas) '!AM$5,'Combined (Adjust here)'!$E$3:$BB$3,0)),0)</f>
        <v>39807.730000000003</v>
      </c>
      <c r="AN40" s="77">
        <f>IFERROR(INDEX('Combined (Adjust here)'!$E$3:$BB$189,MATCH('Tenant Analysis (Formulas) '!$D40,'Combined (Adjust here)'!$E$3:$E$189,0),MATCH('Tenant Analysis (Formulas) '!AN$5,'Combined (Adjust here)'!$E$3:$BB$3,0)),0)</f>
        <v>35769.629999999997</v>
      </c>
      <c r="AO40" s="77">
        <f>IFERROR(INDEX('Combined (Adjust here)'!$E$3:$BB$189,MATCH('Tenant Analysis (Formulas) '!$D40,'Combined (Adjust here)'!$E$3:$E$189,0),MATCH('Tenant Analysis (Formulas) '!AO$5,'Combined (Adjust here)'!$E$3:$BB$3,0)),0)</f>
        <v>45041.440000000002</v>
      </c>
      <c r="AP40" s="77">
        <f>IFERROR(INDEX('Combined (Adjust here)'!$E$3:$BB$189,MATCH('Tenant Analysis (Formulas) '!$D40,'Combined (Adjust here)'!$E$3:$E$189,0),MATCH('Tenant Analysis (Formulas) '!AP$5,'Combined (Adjust here)'!$E$3:$BB$3,0)),0)</f>
        <v>32408.7</v>
      </c>
      <c r="AQ40" s="77">
        <f>IFERROR(INDEX('Combined (Adjust here)'!$E$3:$BB$189,MATCH('Tenant Analysis (Formulas) '!$D40,'Combined (Adjust here)'!$E$3:$E$189,0),MATCH('Tenant Analysis (Formulas) '!AQ$5,'Combined (Adjust here)'!$E$3:$BB$3,0)),0)</f>
        <v>33327.410000000003</v>
      </c>
      <c r="AR40" s="77">
        <f>IFERROR(INDEX('Combined (Adjust here)'!$E$3:$BB$189,MATCH('Tenant Analysis (Formulas) '!$D40,'Combined (Adjust here)'!$E$3:$E$189,0),MATCH('Tenant Analysis (Formulas) '!AR$5,'Combined (Adjust here)'!$E$3:$BB$3,0)),0)</f>
        <v>18698.900000000001</v>
      </c>
      <c r="AS40" s="77">
        <f>IFERROR(INDEX('Combined (Adjust here)'!$E$3:$BB$189,MATCH('Tenant Analysis (Formulas) '!$D40,'Combined (Adjust here)'!$E$3:$E$189,0),MATCH('Tenant Analysis (Formulas) '!AS$5,'Combined (Adjust here)'!$E$3:$BB$3,0)),0)</f>
        <v>0</v>
      </c>
      <c r="AT40" s="77">
        <f>IFERROR(INDEX('Combined (Adjust here)'!$E$3:$BB$189,MATCH('Tenant Analysis (Formulas) '!$D40,'Combined (Adjust here)'!$E$3:$E$189,0),MATCH('Tenant Analysis (Formulas) '!AT$5,'Combined (Adjust here)'!$E$3:$BB$3,0)),0)</f>
        <v>0</v>
      </c>
      <c r="AU40" s="77">
        <f>IFERROR(INDEX('Combined (Adjust here)'!$E$3:$BB$189,MATCH('Tenant Analysis (Formulas) '!$D40,'Combined (Adjust here)'!$E$3:$E$189,0),MATCH('Tenant Analysis (Formulas) '!AU$5,'Combined (Adjust here)'!$E$3:$BB$3,0)),0)</f>
        <v>15560.93</v>
      </c>
      <c r="AV40" s="77">
        <f>IFERROR(INDEX('Combined (Adjust here)'!$E$3:$BB$189,MATCH('Tenant Analysis (Formulas) '!$D40,'Combined (Adjust here)'!$E$3:$E$189,0),MATCH('Tenant Analysis (Formulas) '!AV$5,'Combined (Adjust here)'!$E$3:$BB$3,0)),0)</f>
        <v>18512.87</v>
      </c>
      <c r="AW40" s="77">
        <f>IFERROR(INDEX('Combined (Adjust here)'!$E$3:$BB$189,MATCH('Tenant Analysis (Formulas) '!$D40,'Combined (Adjust here)'!$E$3:$E$189,0),MATCH('Tenant Analysis (Formulas) '!AW$5,'Combined (Adjust here)'!$E$3:$BB$3,0)),0)</f>
        <v>0</v>
      </c>
      <c r="AX40" s="77">
        <f>IFERROR(INDEX('Combined (Adjust here)'!$E$3:$BB$189,MATCH('Tenant Analysis (Formulas) '!$D40,'Combined (Adjust here)'!$E$3:$E$189,0),MATCH('Tenant Analysis (Formulas) '!AX$5,'Combined (Adjust here)'!$E$3:$BB$3,0)),0)</f>
        <v>0</v>
      </c>
      <c r="AY40" s="77">
        <f>IFERROR(INDEX('Combined (Adjust here)'!$E$3:$BB$189,MATCH('Tenant Analysis (Formulas) '!$D40,'Combined (Adjust here)'!$E$3:$E$189,0),MATCH('Tenant Analysis (Formulas) '!AY$5,'Combined (Adjust here)'!$E$3:$BB$3,0)),0)</f>
        <v>0</v>
      </c>
      <c r="AZ40" s="77">
        <f>IFERROR(INDEX('Combined (Adjust here)'!$E$3:$BB$189,MATCH('Tenant Analysis (Formulas) '!$D40,'Combined (Adjust here)'!$E$3:$E$189,0),MATCH('Tenant Analysis (Formulas) '!AZ$5,'Combined (Adjust here)'!$E$3:$BB$3,0)),0)</f>
        <v>0</v>
      </c>
      <c r="BA40" s="77">
        <f>IFERROR(INDEX('Combined (Adjust here)'!$E$3:$BB$189,MATCH('Tenant Analysis (Formulas) '!$D40,'Combined (Adjust here)'!$E$3:$E$189,0),MATCH('Tenant Analysis (Formulas) '!BA$5,'Combined (Adjust here)'!$E$3:$BB$3,0)),0)</f>
        <v>0</v>
      </c>
      <c r="BB40" s="77">
        <f>IFERROR(INDEX('Combined (Adjust here)'!$E$3:$BB$189,MATCH('Tenant Analysis (Formulas) '!$D40,'Combined (Adjust here)'!$E$3:$E$189,0),MATCH('Tenant Analysis (Formulas) '!BB$5,'Combined (Adjust here)'!$E$3:$BB$3,0)),0)</f>
        <v>0</v>
      </c>
      <c r="BC40" s="77">
        <f>IFERROR(INDEX('Combined (Adjust here)'!$E$3:$BB$189,MATCH('Tenant Analysis (Formulas) '!$D40,'Combined (Adjust here)'!$E$3:$E$189,0),MATCH('Tenant Analysis (Formulas) '!BC$5,'Combined (Adjust here)'!$E$3:$BB$3,0)),0)</f>
        <v>0</v>
      </c>
      <c r="BD40" s="77">
        <f>IFERROR(INDEX('Combined (Adjust here)'!$E$3:$BB$189,MATCH('Tenant Analysis (Formulas) '!$D40,'Combined (Adjust here)'!$E$3:$E$189,0),MATCH('Tenant Analysis (Formulas) '!BD$5,'Combined (Adjust here)'!$E$3:$BB$3,0)),0)</f>
        <v>0</v>
      </c>
      <c r="BE40" s="77">
        <f>IFERROR(INDEX('Combined (Adjust here)'!$E$3:$BB$189,MATCH('Tenant Analysis (Formulas) '!$D40,'Combined (Adjust here)'!$E$3:$E$189,0),MATCH('Tenant Analysis (Formulas) '!BE$5,'Combined (Adjust here)'!$E$3:$BB$3,0)),0)</f>
        <v>0</v>
      </c>
      <c r="BF40" s="77">
        <f>IFERROR(INDEX('Combined (Adjust here)'!$E$3:$BB$189,MATCH('Tenant Analysis (Formulas) '!$D40,'Combined (Adjust here)'!$E$3:$E$189,0),MATCH('Tenant Analysis (Formulas) '!BF$5,'Combined (Adjust here)'!$E$3:$BB$3,0)),0)</f>
        <v>0</v>
      </c>
      <c r="BG40" s="77">
        <f>IFERROR(INDEX('Combined (Adjust here)'!$E$3:$BB$189,MATCH('Tenant Analysis (Formulas) '!$D40,'Combined (Adjust here)'!$E$3:$E$189,0),MATCH('Tenant Analysis (Formulas) '!BG$5,'Combined (Adjust here)'!$E$3:$BB$3,0)),0)</f>
        <v>0</v>
      </c>
      <c r="BH40" s="77">
        <f>IFERROR(INDEX('Combined (Adjust here)'!$E$3:$BB$189,MATCH('Tenant Analysis (Formulas) '!$D40,'Combined (Adjust here)'!$E$3:$E$189,0),MATCH('Tenant Analysis (Formulas) '!BH$5,'Combined (Adjust here)'!$E$3:$BB$3,0)),0)</f>
        <v>0</v>
      </c>
      <c r="BI40" s="77">
        <f>IFERROR(INDEX('Combined (Adjust here)'!$E$3:$BB$189,MATCH('Tenant Analysis (Formulas) '!$D40,'Combined (Adjust here)'!$E$3:$E$189,0),MATCH('Tenant Analysis (Formulas) '!BI$5,'Combined (Adjust here)'!$E$3:$BB$3,0)),0)</f>
        <v>0</v>
      </c>
      <c r="BJ40" s="77">
        <f>IFERROR(INDEX('Combined (Adjust here)'!$E$3:$BB$189,MATCH('Tenant Analysis (Formulas) '!$D40,'Combined (Adjust here)'!$E$3:$E$189,0),MATCH('Tenant Analysis (Formulas) '!BJ$5,'Combined (Adjust here)'!$E$3:$BB$3,0)),0)</f>
        <v>0</v>
      </c>
      <c r="BK40" s="77">
        <f>IFERROR(INDEX('Combined (Adjust here)'!$E$3:$BB$189,MATCH('Tenant Analysis (Formulas) '!$D40,'Combined (Adjust here)'!$E$3:$E$189,0),MATCH('Tenant Analysis (Formulas) '!BK$5,'Combined (Adjust here)'!$E$3:$BB$3,0)),0)</f>
        <v>0</v>
      </c>
      <c r="BL40" s="77">
        <f>IFERROR(INDEX('Combined (Adjust here)'!$E$3:$BB$189,MATCH('Tenant Analysis (Formulas) '!$D40,'Combined (Adjust here)'!$E$3:$E$189,0),MATCH('Tenant Analysis (Formulas) '!BL$5,'Combined (Adjust here)'!$E$3:$BB$3,0)),0)</f>
        <v>0</v>
      </c>
      <c r="BM40" s="77">
        <f>IFERROR(INDEX('Combined (Adjust here)'!$E$3:$BB$189,MATCH('Tenant Analysis (Formulas) '!$D40,'Combined (Adjust here)'!$E$3:$E$189,0),MATCH('Tenant Analysis (Formulas) '!BM$5,'Combined (Adjust here)'!$E$3:$BB$3,0)),0)</f>
        <v>0</v>
      </c>
    </row>
    <row r="41" spans="1:65" hidden="1">
      <c r="A41" s="48" t="s">
        <v>162</v>
      </c>
      <c r="B41" s="48" t="s">
        <v>178</v>
      </c>
      <c r="C41" s="46" t="s">
        <v>197</v>
      </c>
      <c r="D41" s="154" t="s">
        <v>105</v>
      </c>
      <c r="E41" s="75">
        <f t="shared" ref="E41:E73" si="12">+SUMIF($R$4:$BM$4,E$5,$R41:$BM41)</f>
        <v>444544.88</v>
      </c>
      <c r="F41" s="75">
        <f t="shared" si="9"/>
        <v>237325.80000000005</v>
      </c>
      <c r="G41" s="75">
        <f t="shared" si="9"/>
        <v>0</v>
      </c>
      <c r="H41" s="75">
        <f t="shared" si="9"/>
        <v>0</v>
      </c>
      <c r="I41" s="67">
        <f t="shared" si="11"/>
        <v>0</v>
      </c>
      <c r="J41" s="82"/>
      <c r="L41" s="75">
        <f t="shared" si="10"/>
        <v>0</v>
      </c>
      <c r="M41" s="75">
        <f t="shared" si="10"/>
        <v>0</v>
      </c>
      <c r="N41" s="67">
        <f t="shared" ref="N41:N75" si="13">IFERROR(IF(M41=0,0,(M41-L41)/L41),0)</f>
        <v>0</v>
      </c>
      <c r="R41" s="77">
        <f>IFERROR(INDEX('Combined (Adjust here)'!$E$3:$BB$189,MATCH('Tenant Analysis (Formulas) '!$D41,'Combined (Adjust here)'!$E$3:$E$189,0),MATCH('Tenant Analysis (Formulas) '!R$5,'Combined (Adjust here)'!$E$3:$BB$3,0)),0)</f>
        <v>23179.56</v>
      </c>
      <c r="S41" s="77">
        <f>IFERROR(INDEX('Combined (Adjust here)'!$E$3:$BB$189,MATCH('Tenant Analysis (Formulas) '!$D41,'Combined (Adjust here)'!$E$3:$E$189,0),MATCH('Tenant Analysis (Formulas) '!S$5,'Combined (Adjust here)'!$E$3:$BB$3,0)),0)</f>
        <v>26317.69</v>
      </c>
      <c r="T41" s="77">
        <f>IFERROR(INDEX('Combined (Adjust here)'!$E$3:$BB$189,MATCH('Tenant Analysis (Formulas) '!$D41,'Combined (Adjust here)'!$E$3:$E$189,0),MATCH('Tenant Analysis (Formulas) '!T$5,'Combined (Adjust here)'!$E$3:$BB$3,0)),0)</f>
        <v>33615.120000000003</v>
      </c>
      <c r="U41" s="77">
        <f>IFERROR(INDEX('Combined (Adjust here)'!$E$3:$BB$189,MATCH('Tenant Analysis (Formulas) '!$D41,'Combined (Adjust here)'!$E$3:$E$189,0),MATCH('Tenant Analysis (Formulas) '!U$5,'Combined (Adjust here)'!$E$3:$BB$3,0)),0)</f>
        <v>37925.129999999997</v>
      </c>
      <c r="V41" s="77">
        <f>IFERROR(INDEX('Combined (Adjust here)'!$E$3:$BB$189,MATCH('Tenant Analysis (Formulas) '!$D41,'Combined (Adjust here)'!$E$3:$E$189,0),MATCH('Tenant Analysis (Formulas) '!V$5,'Combined (Adjust here)'!$E$3:$BB$3,0)),0)</f>
        <v>33956.769999999997</v>
      </c>
      <c r="W41" s="77">
        <f>IFERROR(INDEX('Combined (Adjust here)'!$E$3:$BB$189,MATCH('Tenant Analysis (Formulas) '!$D41,'Combined (Adjust here)'!$E$3:$E$189,0),MATCH('Tenant Analysis (Formulas) '!W$5,'Combined (Adjust here)'!$E$3:$BB$3,0)),0)</f>
        <v>52801.9</v>
      </c>
      <c r="X41" s="77">
        <f>IFERROR(INDEX('Combined (Adjust here)'!$E$3:$BB$189,MATCH('Tenant Analysis (Formulas) '!$D41,'Combined (Adjust here)'!$E$3:$E$189,0),MATCH('Tenant Analysis (Formulas) '!X$5,'Combined (Adjust here)'!$E$3:$BB$3,0)),0)</f>
        <v>73308.850000000006</v>
      </c>
      <c r="Y41" s="77">
        <f>IFERROR(INDEX('Combined (Adjust here)'!$E$3:$BB$189,MATCH('Tenant Analysis (Formulas) '!$D41,'Combined (Adjust here)'!$E$3:$E$189,0),MATCH('Tenant Analysis (Formulas) '!Y$5,'Combined (Adjust here)'!$E$3:$BB$3,0)),0)</f>
        <v>60567.63</v>
      </c>
      <c r="Z41" s="77">
        <f>IFERROR(INDEX('Combined (Adjust here)'!$E$3:$BB$189,MATCH('Tenant Analysis (Formulas) '!$D41,'Combined (Adjust here)'!$E$3:$E$189,0),MATCH('Tenant Analysis (Formulas) '!Z$5,'Combined (Adjust here)'!$E$3:$BB$3,0)),0)</f>
        <v>32650.43</v>
      </c>
      <c r="AA41" s="77">
        <f>IFERROR(INDEX('Combined (Adjust here)'!$E$3:$BB$189,MATCH('Tenant Analysis (Formulas) '!$D41,'Combined (Adjust here)'!$E$3:$E$189,0),MATCH('Tenant Analysis (Formulas) '!AA$5,'Combined (Adjust here)'!$E$3:$BB$3,0)),0)</f>
        <v>22934.75</v>
      </c>
      <c r="AB41" s="77">
        <f>IFERROR(INDEX('Combined (Adjust here)'!$E$3:$BB$189,MATCH('Tenant Analysis (Formulas) '!$D41,'Combined (Adjust here)'!$E$3:$E$189,0),MATCH('Tenant Analysis (Formulas) '!AB$5,'Combined (Adjust here)'!$E$3:$BB$3,0)),0)</f>
        <v>20654.07</v>
      </c>
      <c r="AC41" s="77">
        <f>IFERROR(INDEX('Combined (Adjust here)'!$E$3:$BB$189,MATCH('Tenant Analysis (Formulas) '!$D41,'Combined (Adjust here)'!$E$3:$E$189,0),MATCH('Tenant Analysis (Formulas) '!AC$5,'Combined (Adjust here)'!$E$3:$BB$3,0)),0)</f>
        <v>26632.98</v>
      </c>
      <c r="AD41" s="77">
        <f>IFERROR(INDEX('Combined (Adjust here)'!$E$3:$BB$189,MATCH('Tenant Analysis (Formulas) '!$D41,'Combined (Adjust here)'!$E$3:$E$189,0),MATCH('Tenant Analysis (Formulas) '!AD$5,'Combined (Adjust here)'!$E$3:$BB$3,0)),0)</f>
        <v>16122.53</v>
      </c>
      <c r="AE41" s="77">
        <f>IFERROR(INDEX('Combined (Adjust here)'!$E$3:$BB$189,MATCH('Tenant Analysis (Formulas) '!$D41,'Combined (Adjust here)'!$E$3:$E$189,0),MATCH('Tenant Analysis (Formulas) '!AE$5,'Combined (Adjust here)'!$E$3:$BB$3,0)),0)</f>
        <v>11557.53</v>
      </c>
      <c r="AF41" s="77">
        <f>IFERROR(INDEX('Combined (Adjust here)'!$E$3:$BB$189,MATCH('Tenant Analysis (Formulas) '!$D41,'Combined (Adjust here)'!$E$3:$E$189,0),MATCH('Tenant Analysis (Formulas) '!AF$5,'Combined (Adjust here)'!$E$3:$BB$3,0)),0)</f>
        <v>25541.200000000001</v>
      </c>
      <c r="AG41" s="77">
        <f>IFERROR(INDEX('Combined (Adjust here)'!$E$3:$BB$189,MATCH('Tenant Analysis (Formulas) '!$D41,'Combined (Adjust here)'!$E$3:$E$189,0),MATCH('Tenant Analysis (Formulas) '!AG$5,'Combined (Adjust here)'!$E$3:$BB$3,0)),0)</f>
        <v>21079.25</v>
      </c>
      <c r="AH41" s="77">
        <f>IFERROR(INDEX('Combined (Adjust here)'!$E$3:$BB$189,MATCH('Tenant Analysis (Formulas) '!$D41,'Combined (Adjust here)'!$E$3:$E$189,0),MATCH('Tenant Analysis (Formulas) '!AH$5,'Combined (Adjust here)'!$E$3:$BB$3,0)),0)</f>
        <v>16465.689999999999</v>
      </c>
      <c r="AI41" s="77">
        <f>IFERROR(INDEX('Combined (Adjust here)'!$E$3:$BB$189,MATCH('Tenant Analysis (Formulas) '!$D41,'Combined (Adjust here)'!$E$3:$E$189,0),MATCH('Tenant Analysis (Formulas) '!AI$5,'Combined (Adjust here)'!$E$3:$BB$3,0)),0)</f>
        <v>24144.84</v>
      </c>
      <c r="AJ41" s="77">
        <f>IFERROR(INDEX('Combined (Adjust here)'!$E$3:$BB$189,MATCH('Tenant Analysis (Formulas) '!$D41,'Combined (Adjust here)'!$E$3:$E$189,0),MATCH('Tenant Analysis (Formulas) '!AJ$5,'Combined (Adjust here)'!$E$3:$BB$3,0)),0)</f>
        <v>41247.35</v>
      </c>
      <c r="AK41" s="77">
        <f>IFERROR(INDEX('Combined (Adjust here)'!$E$3:$BB$189,MATCH('Tenant Analysis (Formulas) '!$D41,'Combined (Adjust here)'!$E$3:$E$189,0),MATCH('Tenant Analysis (Formulas) '!AK$5,'Combined (Adjust here)'!$E$3:$BB$3,0)),0)</f>
        <v>34708.33</v>
      </c>
      <c r="AL41" s="77">
        <f>IFERROR(INDEX('Combined (Adjust here)'!$E$3:$BB$189,MATCH('Tenant Analysis (Formulas) '!$D41,'Combined (Adjust here)'!$E$3:$E$189,0),MATCH('Tenant Analysis (Formulas) '!AL$5,'Combined (Adjust here)'!$E$3:$BB$3,0)),0)</f>
        <v>46459.08</v>
      </c>
      <c r="AM41" s="77">
        <f>IFERROR(INDEX('Combined (Adjust here)'!$E$3:$BB$189,MATCH('Tenant Analysis (Formulas) '!$D41,'Combined (Adjust here)'!$E$3:$E$189,0),MATCH('Tenant Analysis (Formulas) '!AM$5,'Combined (Adjust here)'!$E$3:$BB$3,0)),0)</f>
        <v>0</v>
      </c>
      <c r="AN41" s="77">
        <f>IFERROR(INDEX('Combined (Adjust here)'!$E$3:$BB$189,MATCH('Tenant Analysis (Formulas) '!$D41,'Combined (Adjust here)'!$E$3:$E$189,0),MATCH('Tenant Analysis (Formulas) '!AN$5,'Combined (Adjust here)'!$E$3:$BB$3,0)),0)</f>
        <v>0</v>
      </c>
      <c r="AO41" s="77">
        <f>IFERROR(INDEX('Combined (Adjust here)'!$E$3:$BB$189,MATCH('Tenant Analysis (Formulas) '!$D41,'Combined (Adjust here)'!$E$3:$E$189,0),MATCH('Tenant Analysis (Formulas) '!AO$5,'Combined (Adjust here)'!$E$3:$BB$3,0)),0)</f>
        <v>0</v>
      </c>
      <c r="AP41" s="77">
        <f>IFERROR(INDEX('Combined (Adjust here)'!$E$3:$BB$189,MATCH('Tenant Analysis (Formulas) '!$D41,'Combined (Adjust here)'!$E$3:$E$189,0),MATCH('Tenant Analysis (Formulas) '!AP$5,'Combined (Adjust here)'!$E$3:$BB$3,0)),0)</f>
        <v>0</v>
      </c>
      <c r="AQ41" s="77">
        <f>IFERROR(INDEX('Combined (Adjust here)'!$E$3:$BB$189,MATCH('Tenant Analysis (Formulas) '!$D41,'Combined (Adjust here)'!$E$3:$E$189,0),MATCH('Tenant Analysis (Formulas) '!AQ$5,'Combined (Adjust here)'!$E$3:$BB$3,0)),0)</f>
        <v>0</v>
      </c>
      <c r="AR41" s="77">
        <f>IFERROR(INDEX('Combined (Adjust here)'!$E$3:$BB$189,MATCH('Tenant Analysis (Formulas) '!$D41,'Combined (Adjust here)'!$E$3:$E$189,0),MATCH('Tenant Analysis (Formulas) '!AR$5,'Combined (Adjust here)'!$E$3:$BB$3,0)),0)</f>
        <v>0</v>
      </c>
      <c r="AS41" s="77">
        <f>IFERROR(INDEX('Combined (Adjust here)'!$E$3:$BB$189,MATCH('Tenant Analysis (Formulas) '!$D41,'Combined (Adjust here)'!$E$3:$E$189,0),MATCH('Tenant Analysis (Formulas) '!AS$5,'Combined (Adjust here)'!$E$3:$BB$3,0)),0)</f>
        <v>0</v>
      </c>
      <c r="AT41" s="77">
        <f>IFERROR(INDEX('Combined (Adjust here)'!$E$3:$BB$189,MATCH('Tenant Analysis (Formulas) '!$D41,'Combined (Adjust here)'!$E$3:$E$189,0),MATCH('Tenant Analysis (Formulas) '!AT$5,'Combined (Adjust here)'!$E$3:$BB$3,0)),0)</f>
        <v>0</v>
      </c>
      <c r="AU41" s="77">
        <f>IFERROR(INDEX('Combined (Adjust here)'!$E$3:$BB$189,MATCH('Tenant Analysis (Formulas) '!$D41,'Combined (Adjust here)'!$E$3:$E$189,0),MATCH('Tenant Analysis (Formulas) '!AU$5,'Combined (Adjust here)'!$E$3:$BB$3,0)),0)</f>
        <v>0</v>
      </c>
      <c r="AV41" s="77">
        <f>IFERROR(INDEX('Combined (Adjust here)'!$E$3:$BB$189,MATCH('Tenant Analysis (Formulas) '!$D41,'Combined (Adjust here)'!$E$3:$E$189,0),MATCH('Tenant Analysis (Formulas) '!AV$5,'Combined (Adjust here)'!$E$3:$BB$3,0)),0)</f>
        <v>0</v>
      </c>
      <c r="AW41" s="77">
        <f>IFERROR(INDEX('Combined (Adjust here)'!$E$3:$BB$189,MATCH('Tenant Analysis (Formulas) '!$D41,'Combined (Adjust here)'!$E$3:$E$189,0),MATCH('Tenant Analysis (Formulas) '!AW$5,'Combined (Adjust here)'!$E$3:$BB$3,0)),0)</f>
        <v>0</v>
      </c>
      <c r="AX41" s="77">
        <f>IFERROR(INDEX('Combined (Adjust here)'!$E$3:$BB$189,MATCH('Tenant Analysis (Formulas) '!$D41,'Combined (Adjust here)'!$E$3:$E$189,0),MATCH('Tenant Analysis (Formulas) '!AX$5,'Combined (Adjust here)'!$E$3:$BB$3,0)),0)</f>
        <v>0</v>
      </c>
      <c r="AY41" s="77">
        <f>IFERROR(INDEX('Combined (Adjust here)'!$E$3:$BB$189,MATCH('Tenant Analysis (Formulas) '!$D41,'Combined (Adjust here)'!$E$3:$E$189,0),MATCH('Tenant Analysis (Formulas) '!AY$5,'Combined (Adjust here)'!$E$3:$BB$3,0)),0)</f>
        <v>0</v>
      </c>
      <c r="AZ41" s="77">
        <f>IFERROR(INDEX('Combined (Adjust here)'!$E$3:$BB$189,MATCH('Tenant Analysis (Formulas) '!$D41,'Combined (Adjust here)'!$E$3:$E$189,0),MATCH('Tenant Analysis (Formulas) '!AZ$5,'Combined (Adjust here)'!$E$3:$BB$3,0)),0)</f>
        <v>0</v>
      </c>
      <c r="BA41" s="77">
        <f>IFERROR(INDEX('Combined (Adjust here)'!$E$3:$BB$189,MATCH('Tenant Analysis (Formulas) '!$D41,'Combined (Adjust here)'!$E$3:$E$189,0),MATCH('Tenant Analysis (Formulas) '!BA$5,'Combined (Adjust here)'!$E$3:$BB$3,0)),0)</f>
        <v>0</v>
      </c>
      <c r="BB41" s="77">
        <f>IFERROR(INDEX('Combined (Adjust here)'!$E$3:$BB$189,MATCH('Tenant Analysis (Formulas) '!$D41,'Combined (Adjust here)'!$E$3:$E$189,0),MATCH('Tenant Analysis (Formulas) '!BB$5,'Combined (Adjust here)'!$E$3:$BB$3,0)),0)</f>
        <v>0</v>
      </c>
      <c r="BC41" s="77">
        <f>IFERROR(INDEX('Combined (Adjust here)'!$E$3:$BB$189,MATCH('Tenant Analysis (Formulas) '!$D41,'Combined (Adjust here)'!$E$3:$E$189,0),MATCH('Tenant Analysis (Formulas) '!BC$5,'Combined (Adjust here)'!$E$3:$BB$3,0)),0)</f>
        <v>0</v>
      </c>
      <c r="BD41" s="77">
        <f>IFERROR(INDEX('Combined (Adjust here)'!$E$3:$BB$189,MATCH('Tenant Analysis (Formulas) '!$D41,'Combined (Adjust here)'!$E$3:$E$189,0),MATCH('Tenant Analysis (Formulas) '!BD$5,'Combined (Adjust here)'!$E$3:$BB$3,0)),0)</f>
        <v>0</v>
      </c>
      <c r="BE41" s="77">
        <f>IFERROR(INDEX('Combined (Adjust here)'!$E$3:$BB$189,MATCH('Tenant Analysis (Formulas) '!$D41,'Combined (Adjust here)'!$E$3:$E$189,0),MATCH('Tenant Analysis (Formulas) '!BE$5,'Combined (Adjust here)'!$E$3:$BB$3,0)),0)</f>
        <v>0</v>
      </c>
      <c r="BF41" s="77">
        <f>IFERROR(INDEX('Combined (Adjust here)'!$E$3:$BB$189,MATCH('Tenant Analysis (Formulas) '!$D41,'Combined (Adjust here)'!$E$3:$E$189,0),MATCH('Tenant Analysis (Formulas) '!BF$5,'Combined (Adjust here)'!$E$3:$BB$3,0)),0)</f>
        <v>0</v>
      </c>
      <c r="BG41" s="77">
        <f>IFERROR(INDEX('Combined (Adjust here)'!$E$3:$BB$189,MATCH('Tenant Analysis (Formulas) '!$D41,'Combined (Adjust here)'!$E$3:$E$189,0),MATCH('Tenant Analysis (Formulas) '!BG$5,'Combined (Adjust here)'!$E$3:$BB$3,0)),0)</f>
        <v>0</v>
      </c>
      <c r="BH41" s="77">
        <f>IFERROR(INDEX('Combined (Adjust here)'!$E$3:$BB$189,MATCH('Tenant Analysis (Formulas) '!$D41,'Combined (Adjust here)'!$E$3:$E$189,0),MATCH('Tenant Analysis (Formulas) '!BH$5,'Combined (Adjust here)'!$E$3:$BB$3,0)),0)</f>
        <v>0</v>
      </c>
      <c r="BI41" s="77">
        <f>IFERROR(INDEX('Combined (Adjust here)'!$E$3:$BB$189,MATCH('Tenant Analysis (Formulas) '!$D41,'Combined (Adjust here)'!$E$3:$E$189,0),MATCH('Tenant Analysis (Formulas) '!BI$5,'Combined (Adjust here)'!$E$3:$BB$3,0)),0)</f>
        <v>0</v>
      </c>
      <c r="BJ41" s="77">
        <f>IFERROR(INDEX('Combined (Adjust here)'!$E$3:$BB$189,MATCH('Tenant Analysis (Formulas) '!$D41,'Combined (Adjust here)'!$E$3:$E$189,0),MATCH('Tenant Analysis (Formulas) '!BJ$5,'Combined (Adjust here)'!$E$3:$BB$3,0)),0)</f>
        <v>0</v>
      </c>
      <c r="BK41" s="77">
        <f>IFERROR(INDEX('Combined (Adjust here)'!$E$3:$BB$189,MATCH('Tenant Analysis (Formulas) '!$D41,'Combined (Adjust here)'!$E$3:$E$189,0),MATCH('Tenant Analysis (Formulas) '!BK$5,'Combined (Adjust here)'!$E$3:$BB$3,0)),0)</f>
        <v>0</v>
      </c>
      <c r="BL41" s="77">
        <f>IFERROR(INDEX('Combined (Adjust here)'!$E$3:$BB$189,MATCH('Tenant Analysis (Formulas) '!$D41,'Combined (Adjust here)'!$E$3:$E$189,0),MATCH('Tenant Analysis (Formulas) '!BL$5,'Combined (Adjust here)'!$E$3:$BB$3,0)),0)</f>
        <v>0</v>
      </c>
      <c r="BM41" s="77">
        <f>IFERROR(INDEX('Combined (Adjust here)'!$E$3:$BB$189,MATCH('Tenant Analysis (Formulas) '!$D41,'Combined (Adjust here)'!$E$3:$E$189,0),MATCH('Tenant Analysis (Formulas) '!BM$5,'Combined (Adjust here)'!$E$3:$BB$3,0)),0)</f>
        <v>0</v>
      </c>
    </row>
    <row r="42" spans="1:65" hidden="1">
      <c r="A42" s="48" t="s">
        <v>162</v>
      </c>
      <c r="B42" s="48" t="s">
        <v>178</v>
      </c>
      <c r="C42" s="46" t="s">
        <v>197</v>
      </c>
      <c r="D42" s="49" t="s">
        <v>106</v>
      </c>
      <c r="E42" s="75">
        <f t="shared" si="12"/>
        <v>415613.14999999997</v>
      </c>
      <c r="F42" s="75">
        <f t="shared" si="9"/>
        <v>380717.24</v>
      </c>
      <c r="G42" s="75">
        <f t="shared" si="9"/>
        <v>216353.02000000002</v>
      </c>
      <c r="H42" s="75">
        <f t="shared" si="9"/>
        <v>73599.95</v>
      </c>
      <c r="I42" s="67">
        <f t="shared" si="11"/>
        <v>-0.43172255608913318</v>
      </c>
      <c r="J42" s="82"/>
      <c r="L42" s="75">
        <f t="shared" si="10"/>
        <v>53358.95</v>
      </c>
      <c r="M42" s="75">
        <f t="shared" si="10"/>
        <v>73599.95</v>
      </c>
      <c r="N42" s="67">
        <f t="shared" si="13"/>
        <v>0.37933654991336974</v>
      </c>
      <c r="R42" s="77">
        <f>IFERROR(INDEX('Combined (Adjust here)'!$E$3:$BB$189,MATCH('Tenant Analysis (Formulas) '!$D42,'Combined (Adjust here)'!$E$3:$E$189,0),MATCH('Tenant Analysis (Formulas) '!R$5,'Combined (Adjust here)'!$E$3:$BB$3,0)),0)</f>
        <v>23179.56</v>
      </c>
      <c r="S42" s="77">
        <f>IFERROR(INDEX('Combined (Adjust here)'!$E$3:$BB$189,MATCH('Tenant Analysis (Formulas) '!$D42,'Combined (Adjust here)'!$E$3:$E$189,0),MATCH('Tenant Analysis (Formulas) '!S$5,'Combined (Adjust here)'!$E$3:$BB$3,0)),0)</f>
        <v>23483.119999999999</v>
      </c>
      <c r="T42" s="77">
        <f>IFERROR(INDEX('Combined (Adjust here)'!$E$3:$BB$189,MATCH('Tenant Analysis (Formulas) '!$D42,'Combined (Adjust here)'!$E$3:$E$189,0),MATCH('Tenant Analysis (Formulas) '!T$5,'Combined (Adjust here)'!$E$3:$BB$3,0)),0)</f>
        <v>38181.54</v>
      </c>
      <c r="U42" s="77">
        <f>IFERROR(INDEX('Combined (Adjust here)'!$E$3:$BB$189,MATCH('Tenant Analysis (Formulas) '!$D42,'Combined (Adjust here)'!$E$3:$E$189,0),MATCH('Tenant Analysis (Formulas) '!U$5,'Combined (Adjust here)'!$E$3:$BB$3,0)),0)</f>
        <v>35505.08</v>
      </c>
      <c r="V42" s="77">
        <f>IFERROR(INDEX('Combined (Adjust here)'!$E$3:$BB$189,MATCH('Tenant Analysis (Formulas) '!$D42,'Combined (Adjust here)'!$E$3:$E$189,0),MATCH('Tenant Analysis (Formulas) '!V$5,'Combined (Adjust here)'!$E$3:$BB$3,0)),0)</f>
        <v>33040.44</v>
      </c>
      <c r="W42" s="77">
        <f>IFERROR(INDEX('Combined (Adjust here)'!$E$3:$BB$189,MATCH('Tenant Analysis (Formulas) '!$D42,'Combined (Adjust here)'!$E$3:$E$189,0),MATCH('Tenant Analysis (Formulas) '!W$5,'Combined (Adjust here)'!$E$3:$BB$3,0)),0)</f>
        <v>39953.24</v>
      </c>
      <c r="X42" s="77">
        <f>IFERROR(INDEX('Combined (Adjust here)'!$E$3:$BB$189,MATCH('Tenant Analysis (Formulas) '!$D42,'Combined (Adjust here)'!$E$3:$E$189,0),MATCH('Tenant Analysis (Formulas) '!X$5,'Combined (Adjust here)'!$E$3:$BB$3,0)),0)</f>
        <v>43403.69</v>
      </c>
      <c r="Y42" s="77">
        <f>IFERROR(INDEX('Combined (Adjust here)'!$E$3:$BB$189,MATCH('Tenant Analysis (Formulas) '!$D42,'Combined (Adjust here)'!$E$3:$E$189,0),MATCH('Tenant Analysis (Formulas) '!Y$5,'Combined (Adjust here)'!$E$3:$BB$3,0)),0)</f>
        <v>41232.480000000003</v>
      </c>
      <c r="Z42" s="77">
        <f>IFERROR(INDEX('Combined (Adjust here)'!$E$3:$BB$189,MATCH('Tenant Analysis (Formulas) '!$D42,'Combined (Adjust here)'!$E$3:$E$189,0),MATCH('Tenant Analysis (Formulas) '!Z$5,'Combined (Adjust here)'!$E$3:$BB$3,0)),0)</f>
        <v>35782.44</v>
      </c>
      <c r="AA42" s="77">
        <f>IFERROR(INDEX('Combined (Adjust here)'!$E$3:$BB$189,MATCH('Tenant Analysis (Formulas) '!$D42,'Combined (Adjust here)'!$E$3:$E$189,0),MATCH('Tenant Analysis (Formulas) '!AA$5,'Combined (Adjust here)'!$E$3:$BB$3,0)),0)</f>
        <v>30147.18</v>
      </c>
      <c r="AB42" s="77">
        <f>IFERROR(INDEX('Combined (Adjust here)'!$E$3:$BB$189,MATCH('Tenant Analysis (Formulas) '!$D42,'Combined (Adjust here)'!$E$3:$E$189,0),MATCH('Tenant Analysis (Formulas) '!AB$5,'Combined (Adjust here)'!$E$3:$BB$3,0)),0)</f>
        <v>27080.98</v>
      </c>
      <c r="AC42" s="77">
        <f>IFERROR(INDEX('Combined (Adjust here)'!$E$3:$BB$189,MATCH('Tenant Analysis (Formulas) '!$D42,'Combined (Adjust here)'!$E$3:$E$189,0),MATCH('Tenant Analysis (Formulas) '!AC$5,'Combined (Adjust here)'!$E$3:$BB$3,0)),0)</f>
        <v>44623.4</v>
      </c>
      <c r="AD42" s="77">
        <f>IFERROR(INDEX('Combined (Adjust here)'!$E$3:$BB$189,MATCH('Tenant Analysis (Formulas) '!$D42,'Combined (Adjust here)'!$E$3:$E$189,0),MATCH('Tenant Analysis (Formulas) '!AD$5,'Combined (Adjust here)'!$E$3:$BB$3,0)),0)</f>
        <v>19498.439999999999</v>
      </c>
      <c r="AE42" s="77">
        <f>IFERROR(INDEX('Combined (Adjust here)'!$E$3:$BB$189,MATCH('Tenant Analysis (Formulas) '!$D42,'Combined (Adjust here)'!$E$3:$E$189,0),MATCH('Tenant Analysis (Formulas) '!AE$5,'Combined (Adjust here)'!$E$3:$BB$3,0)),0)</f>
        <v>21435.11</v>
      </c>
      <c r="AF42" s="77">
        <f>IFERROR(INDEX('Combined (Adjust here)'!$E$3:$BB$189,MATCH('Tenant Analysis (Formulas) '!$D42,'Combined (Adjust here)'!$E$3:$E$189,0),MATCH('Tenant Analysis (Formulas) '!AF$5,'Combined (Adjust here)'!$E$3:$BB$3,0)),0)</f>
        <v>33245.440000000002</v>
      </c>
      <c r="AG42" s="77">
        <f>IFERROR(INDEX('Combined (Adjust here)'!$E$3:$BB$189,MATCH('Tenant Analysis (Formulas) '!$D42,'Combined (Adjust here)'!$E$3:$E$189,0),MATCH('Tenant Analysis (Formulas) '!AG$5,'Combined (Adjust here)'!$E$3:$BB$3,0)),0)</f>
        <v>33682.67</v>
      </c>
      <c r="AH42" s="77">
        <f>IFERROR(INDEX('Combined (Adjust here)'!$E$3:$BB$189,MATCH('Tenant Analysis (Formulas) '!$D42,'Combined (Adjust here)'!$E$3:$E$189,0),MATCH('Tenant Analysis (Formulas) '!AH$5,'Combined (Adjust here)'!$E$3:$BB$3,0)),0)</f>
        <v>29420.38</v>
      </c>
      <c r="AI42" s="77">
        <f>IFERROR(INDEX('Combined (Adjust here)'!$E$3:$BB$189,MATCH('Tenant Analysis (Formulas) '!$D42,'Combined (Adjust here)'!$E$3:$E$189,0),MATCH('Tenant Analysis (Formulas) '!AI$5,'Combined (Adjust here)'!$E$3:$BB$3,0)),0)</f>
        <v>35474.01</v>
      </c>
      <c r="AJ42" s="77">
        <f>IFERROR(INDEX('Combined (Adjust here)'!$E$3:$BB$189,MATCH('Tenant Analysis (Formulas) '!$D42,'Combined (Adjust here)'!$E$3:$E$189,0),MATCH('Tenant Analysis (Formulas) '!AJ$5,'Combined (Adjust here)'!$E$3:$BB$3,0)),0)</f>
        <v>43293.39</v>
      </c>
      <c r="AK42" s="77">
        <f>IFERROR(INDEX('Combined (Adjust here)'!$E$3:$BB$189,MATCH('Tenant Analysis (Formulas) '!$D42,'Combined (Adjust here)'!$E$3:$E$189,0),MATCH('Tenant Analysis (Formulas) '!AK$5,'Combined (Adjust here)'!$E$3:$BB$3,0)),0)</f>
        <v>41793.86</v>
      </c>
      <c r="AL42" s="77">
        <f>IFERROR(INDEX('Combined (Adjust here)'!$E$3:$BB$189,MATCH('Tenant Analysis (Formulas) '!$D42,'Combined (Adjust here)'!$E$3:$E$189,0),MATCH('Tenant Analysis (Formulas) '!AL$5,'Combined (Adjust here)'!$E$3:$BB$3,0)),0)</f>
        <v>27062.959999999999</v>
      </c>
      <c r="AM42" s="77">
        <f>IFERROR(INDEX('Combined (Adjust here)'!$E$3:$BB$189,MATCH('Tenant Analysis (Formulas) '!$D42,'Combined (Adjust here)'!$E$3:$E$189,0),MATCH('Tenant Analysis (Formulas) '!AM$5,'Combined (Adjust here)'!$E$3:$BB$3,0)),0)</f>
        <v>30175.37</v>
      </c>
      <c r="AN42" s="77">
        <f>IFERROR(INDEX('Combined (Adjust here)'!$E$3:$BB$189,MATCH('Tenant Analysis (Formulas) '!$D42,'Combined (Adjust here)'!$E$3:$E$189,0),MATCH('Tenant Analysis (Formulas) '!AN$5,'Combined (Adjust here)'!$E$3:$BB$3,0)),0)</f>
        <v>28723.22</v>
      </c>
      <c r="AO42" s="77">
        <f>IFERROR(INDEX('Combined (Adjust here)'!$E$3:$BB$189,MATCH('Tenant Analysis (Formulas) '!$D42,'Combined (Adjust here)'!$E$3:$E$189,0),MATCH('Tenant Analysis (Formulas) '!AO$5,'Combined (Adjust here)'!$E$3:$BB$3,0)),0)</f>
        <v>36912.39</v>
      </c>
      <c r="AP42" s="77">
        <f>IFERROR(INDEX('Combined (Adjust here)'!$E$3:$BB$189,MATCH('Tenant Analysis (Formulas) '!$D42,'Combined (Adjust here)'!$E$3:$E$189,0),MATCH('Tenant Analysis (Formulas) '!AP$5,'Combined (Adjust here)'!$E$3:$BB$3,0)),0)</f>
        <v>20266.39</v>
      </c>
      <c r="AQ42" s="77">
        <f>IFERROR(INDEX('Combined (Adjust here)'!$E$3:$BB$189,MATCH('Tenant Analysis (Formulas) '!$D42,'Combined (Adjust here)'!$E$3:$E$189,0),MATCH('Tenant Analysis (Formulas) '!AQ$5,'Combined (Adjust here)'!$E$3:$BB$3,0)),0)</f>
        <v>21856.87</v>
      </c>
      <c r="AR42" s="77">
        <f>IFERROR(INDEX('Combined (Adjust here)'!$E$3:$BB$189,MATCH('Tenant Analysis (Formulas) '!$D42,'Combined (Adjust here)'!$E$3:$E$189,0),MATCH('Tenant Analysis (Formulas) '!AR$5,'Combined (Adjust here)'!$E$3:$BB$3,0)),0)</f>
        <v>11235.69</v>
      </c>
      <c r="AS42" s="77">
        <f>IFERROR(INDEX('Combined (Adjust here)'!$E$3:$BB$189,MATCH('Tenant Analysis (Formulas) '!$D42,'Combined (Adjust here)'!$E$3:$E$189,0),MATCH('Tenant Analysis (Formulas) '!AS$5,'Combined (Adjust here)'!$E$3:$BB$3,0)),0)</f>
        <v>96.8</v>
      </c>
      <c r="AT42" s="77">
        <f>IFERROR(INDEX('Combined (Adjust here)'!$E$3:$BB$189,MATCH('Tenant Analysis (Formulas) '!$D42,'Combined (Adjust here)'!$E$3:$E$189,0),MATCH('Tenant Analysis (Formulas) '!AT$5,'Combined (Adjust here)'!$E$3:$BB$3,0)),0)</f>
        <v>5791.55</v>
      </c>
      <c r="AU42" s="77">
        <f>IFERROR(INDEX('Combined (Adjust here)'!$E$3:$BB$189,MATCH('Tenant Analysis (Formulas) '!$D42,'Combined (Adjust here)'!$E$3:$E$189,0),MATCH('Tenant Analysis (Formulas) '!AU$5,'Combined (Adjust here)'!$E$3:$BB$3,0)),0)</f>
        <v>25665.17</v>
      </c>
      <c r="AV42" s="77">
        <f>IFERROR(INDEX('Combined (Adjust here)'!$E$3:$BB$189,MATCH('Tenant Analysis (Formulas) '!$D42,'Combined (Adjust here)'!$E$3:$E$189,0),MATCH('Tenant Analysis (Formulas) '!AV$5,'Combined (Adjust here)'!$E$3:$BB$3,0)),0)</f>
        <v>34888.400000000001</v>
      </c>
      <c r="AW42" s="77">
        <f>IFERROR(INDEX('Combined (Adjust here)'!$E$3:$BB$189,MATCH('Tenant Analysis (Formulas) '!$D42,'Combined (Adjust here)'!$E$3:$E$189,0),MATCH('Tenant Analysis (Formulas) '!AW$5,'Combined (Adjust here)'!$E$3:$BB$3,0)),0)</f>
        <v>26646.73</v>
      </c>
      <c r="AX42" s="77">
        <f>IFERROR(INDEX('Combined (Adjust here)'!$E$3:$BB$189,MATCH('Tenant Analysis (Formulas) '!$D42,'Combined (Adjust here)'!$E$3:$E$189,0),MATCH('Tenant Analysis (Formulas) '!AX$5,'Combined (Adjust here)'!$E$3:$BB$3,0)),0)</f>
        <v>17384.16</v>
      </c>
      <c r="AY42" s="77">
        <f>IFERROR(INDEX('Combined (Adjust here)'!$E$3:$BB$189,MATCH('Tenant Analysis (Formulas) '!$D42,'Combined (Adjust here)'!$E$3:$E$189,0),MATCH('Tenant Analysis (Formulas) '!AY$5,'Combined (Adjust here)'!$E$3:$BB$3,0)),0)</f>
        <v>15574.84</v>
      </c>
      <c r="AZ42" s="77">
        <f>IFERROR(INDEX('Combined (Adjust here)'!$E$3:$BB$189,MATCH('Tenant Analysis (Formulas) '!$D42,'Combined (Adjust here)'!$E$3:$E$189,0),MATCH('Tenant Analysis (Formulas) '!AZ$5,'Combined (Adjust here)'!$E$3:$BB$3,0)),0)</f>
        <v>13043.5</v>
      </c>
      <c r="BA42" s="77">
        <f>IFERROR(INDEX('Combined (Adjust here)'!$E$3:$BB$189,MATCH('Tenant Analysis (Formulas) '!$D42,'Combined (Adjust here)'!$E$3:$E$189,0),MATCH('Tenant Analysis (Formulas) '!BA$5,'Combined (Adjust here)'!$E$3:$BB$3,0)),0)</f>
        <v>23902.92</v>
      </c>
      <c r="BB42" s="77">
        <f>IFERROR(INDEX('Combined (Adjust here)'!$E$3:$BB$189,MATCH('Tenant Analysis (Formulas) '!$D42,'Combined (Adjust here)'!$E$3:$E$189,0),MATCH('Tenant Analysis (Formulas) '!BB$5,'Combined (Adjust here)'!$E$3:$BB$3,0)),0)</f>
        <v>13034.43</v>
      </c>
      <c r="BC42" s="77">
        <f>IFERROR(INDEX('Combined (Adjust here)'!$E$3:$BB$189,MATCH('Tenant Analysis (Formulas) '!$D42,'Combined (Adjust here)'!$E$3:$E$189,0),MATCH('Tenant Analysis (Formulas) '!BC$5,'Combined (Adjust here)'!$E$3:$BB$3,0)),0)</f>
        <v>17956.63</v>
      </c>
      <c r="BD42" s="77">
        <f>IFERROR(INDEX('Combined (Adjust here)'!$E$3:$BB$189,MATCH('Tenant Analysis (Formulas) '!$D42,'Combined (Adjust here)'!$E$3:$E$189,0),MATCH('Tenant Analysis (Formulas) '!BD$5,'Combined (Adjust here)'!$E$3:$BB$3,0)),0)</f>
        <v>42608.89</v>
      </c>
      <c r="BE42" s="77">
        <f>IFERROR(INDEX('Combined (Adjust here)'!$E$3:$BB$189,MATCH('Tenant Analysis (Formulas) '!$D42,'Combined (Adjust here)'!$E$3:$E$189,0),MATCH('Tenant Analysis (Formulas) '!BE$5,'Combined (Adjust here)'!$E$3:$BB$3,0)),0)</f>
        <v>0</v>
      </c>
      <c r="BF42" s="77">
        <f>IFERROR(INDEX('Combined (Adjust here)'!$E$3:$BB$189,MATCH('Tenant Analysis (Formulas) '!$D42,'Combined (Adjust here)'!$E$3:$E$189,0),MATCH('Tenant Analysis (Formulas) '!BF$5,'Combined (Adjust here)'!$E$3:$BB$3,0)),0)</f>
        <v>0</v>
      </c>
      <c r="BG42" s="77">
        <f>IFERROR(INDEX('Combined (Adjust here)'!$E$3:$BB$189,MATCH('Tenant Analysis (Formulas) '!$D42,'Combined (Adjust here)'!$E$3:$E$189,0),MATCH('Tenant Analysis (Formulas) '!BG$5,'Combined (Adjust here)'!$E$3:$BB$3,0)),0)</f>
        <v>0</v>
      </c>
      <c r="BH42" s="77">
        <f>IFERROR(INDEX('Combined (Adjust here)'!$E$3:$BB$189,MATCH('Tenant Analysis (Formulas) '!$D42,'Combined (Adjust here)'!$E$3:$E$189,0),MATCH('Tenant Analysis (Formulas) '!BH$5,'Combined (Adjust here)'!$E$3:$BB$3,0)),0)</f>
        <v>0</v>
      </c>
      <c r="BI42" s="77">
        <f>IFERROR(INDEX('Combined (Adjust here)'!$E$3:$BB$189,MATCH('Tenant Analysis (Formulas) '!$D42,'Combined (Adjust here)'!$E$3:$E$189,0),MATCH('Tenant Analysis (Formulas) '!BI$5,'Combined (Adjust here)'!$E$3:$BB$3,0)),0)</f>
        <v>0</v>
      </c>
      <c r="BJ42" s="77">
        <f>IFERROR(INDEX('Combined (Adjust here)'!$E$3:$BB$189,MATCH('Tenant Analysis (Formulas) '!$D42,'Combined (Adjust here)'!$E$3:$E$189,0),MATCH('Tenant Analysis (Formulas) '!BJ$5,'Combined (Adjust here)'!$E$3:$BB$3,0)),0)</f>
        <v>0</v>
      </c>
      <c r="BK42" s="77">
        <f>IFERROR(INDEX('Combined (Adjust here)'!$E$3:$BB$189,MATCH('Tenant Analysis (Formulas) '!$D42,'Combined (Adjust here)'!$E$3:$E$189,0),MATCH('Tenant Analysis (Formulas) '!BK$5,'Combined (Adjust here)'!$E$3:$BB$3,0)),0)</f>
        <v>0</v>
      </c>
      <c r="BL42" s="77">
        <f>IFERROR(INDEX('Combined (Adjust here)'!$E$3:$BB$189,MATCH('Tenant Analysis (Formulas) '!$D42,'Combined (Adjust here)'!$E$3:$E$189,0),MATCH('Tenant Analysis (Formulas) '!BL$5,'Combined (Adjust here)'!$E$3:$BB$3,0)),0)</f>
        <v>0</v>
      </c>
      <c r="BM42" s="77">
        <f>IFERROR(INDEX('Combined (Adjust here)'!$E$3:$BB$189,MATCH('Tenant Analysis (Formulas) '!$D42,'Combined (Adjust here)'!$E$3:$E$189,0),MATCH('Tenant Analysis (Formulas) '!BM$5,'Combined (Adjust here)'!$E$3:$BB$3,0)),0)</f>
        <v>0</v>
      </c>
    </row>
    <row r="43" spans="1:65" hidden="1">
      <c r="A43" s="48" t="s">
        <v>162</v>
      </c>
      <c r="B43" s="48" t="s">
        <v>178</v>
      </c>
      <c r="C43" s="46" t="s">
        <v>186</v>
      </c>
      <c r="D43" s="49" t="s">
        <v>107</v>
      </c>
      <c r="E43" s="75">
        <f t="shared" si="12"/>
        <v>1381456.1800000002</v>
      </c>
      <c r="F43" s="75">
        <f t="shared" si="9"/>
        <v>1344476.3800000001</v>
      </c>
      <c r="G43" s="75">
        <f t="shared" si="9"/>
        <v>1211821.3499999999</v>
      </c>
      <c r="H43" s="75">
        <f t="shared" si="9"/>
        <v>472006.43000000005</v>
      </c>
      <c r="I43" s="67">
        <f t="shared" si="11"/>
        <v>-9.8666686877757009E-2</v>
      </c>
      <c r="J43" s="82"/>
      <c r="L43" s="75">
        <f t="shared" si="10"/>
        <v>284018.03000000003</v>
      </c>
      <c r="M43" s="75">
        <f t="shared" si="10"/>
        <v>316287.30000000005</v>
      </c>
      <c r="N43" s="67">
        <f t="shared" si="13"/>
        <v>0.11361697706304073</v>
      </c>
      <c r="R43" s="77">
        <f>IFERROR(INDEX('Combined (Adjust here)'!$E$3:$BB$189,MATCH('Tenant Analysis (Formulas) '!$D43,'Combined (Adjust here)'!$E$3:$E$189,0),MATCH('Tenant Analysis (Formulas) '!R$5,'Combined (Adjust here)'!$E$3:$BB$3,0)),0)</f>
        <v>98518.51</v>
      </c>
      <c r="S43" s="77">
        <f>IFERROR(INDEX('Combined (Adjust here)'!$E$3:$BB$189,MATCH('Tenant Analysis (Formulas) '!$D43,'Combined (Adjust here)'!$E$3:$E$189,0),MATCH('Tenant Analysis (Formulas) '!S$5,'Combined (Adjust here)'!$E$3:$BB$3,0)),0)</f>
        <v>97078.080000000002</v>
      </c>
      <c r="T43" s="77">
        <f>IFERROR(INDEX('Combined (Adjust here)'!$E$3:$BB$189,MATCH('Tenant Analysis (Formulas) '!$D43,'Combined (Adjust here)'!$E$3:$E$189,0),MATCH('Tenant Analysis (Formulas) '!T$5,'Combined (Adjust here)'!$E$3:$BB$3,0)),0)</f>
        <v>108199.08</v>
      </c>
      <c r="U43" s="77">
        <f>IFERROR(INDEX('Combined (Adjust here)'!$E$3:$BB$189,MATCH('Tenant Analysis (Formulas) '!$D43,'Combined (Adjust here)'!$E$3:$E$189,0),MATCH('Tenant Analysis (Formulas) '!U$5,'Combined (Adjust here)'!$E$3:$BB$3,0)),0)</f>
        <v>106514.93</v>
      </c>
      <c r="V43" s="77">
        <f>IFERROR(INDEX('Combined (Adjust here)'!$E$3:$BB$189,MATCH('Tenant Analysis (Formulas) '!$D43,'Combined (Adjust here)'!$E$3:$E$189,0),MATCH('Tenant Analysis (Formulas) '!V$5,'Combined (Adjust here)'!$E$3:$BB$3,0)),0)</f>
        <v>105145.11</v>
      </c>
      <c r="W43" s="77">
        <f>IFERROR(INDEX('Combined (Adjust here)'!$E$3:$BB$189,MATCH('Tenant Analysis (Formulas) '!$D43,'Combined (Adjust here)'!$E$3:$E$189,0),MATCH('Tenant Analysis (Formulas) '!W$5,'Combined (Adjust here)'!$E$3:$BB$3,0)),0)</f>
        <v>125037.5</v>
      </c>
      <c r="X43" s="77">
        <f>IFERROR(INDEX('Combined (Adjust here)'!$E$3:$BB$189,MATCH('Tenant Analysis (Formulas) '!$D43,'Combined (Adjust here)'!$E$3:$E$189,0),MATCH('Tenant Analysis (Formulas) '!X$5,'Combined (Adjust here)'!$E$3:$BB$3,0)),0)</f>
        <v>150915.16</v>
      </c>
      <c r="Y43" s="77">
        <f>IFERROR(INDEX('Combined (Adjust here)'!$E$3:$BB$189,MATCH('Tenant Analysis (Formulas) '!$D43,'Combined (Adjust here)'!$E$3:$E$189,0),MATCH('Tenant Analysis (Formulas) '!Y$5,'Combined (Adjust here)'!$E$3:$BB$3,0)),0)</f>
        <v>146182.15</v>
      </c>
      <c r="Z43" s="77">
        <f>IFERROR(INDEX('Combined (Adjust here)'!$E$3:$BB$189,MATCH('Tenant Analysis (Formulas) '!$D43,'Combined (Adjust here)'!$E$3:$E$189,0),MATCH('Tenant Analysis (Formulas) '!Z$5,'Combined (Adjust here)'!$E$3:$BB$3,0)),0)</f>
        <v>118368.83</v>
      </c>
      <c r="AA43" s="77">
        <f>IFERROR(INDEX('Combined (Adjust here)'!$E$3:$BB$189,MATCH('Tenant Analysis (Formulas) '!$D43,'Combined (Adjust here)'!$E$3:$E$189,0),MATCH('Tenant Analysis (Formulas) '!AA$5,'Combined (Adjust here)'!$E$3:$BB$3,0)),0)</f>
        <v>99949.48</v>
      </c>
      <c r="AB43" s="77">
        <f>IFERROR(INDEX('Combined (Adjust here)'!$E$3:$BB$189,MATCH('Tenant Analysis (Formulas) '!$D43,'Combined (Adjust here)'!$E$3:$E$189,0),MATCH('Tenant Analysis (Formulas) '!AB$5,'Combined (Adjust here)'!$E$3:$BB$3,0)),0)</f>
        <v>107285.33</v>
      </c>
      <c r="AC43" s="77">
        <f>IFERROR(INDEX('Combined (Adjust here)'!$E$3:$BB$189,MATCH('Tenant Analysis (Formulas) '!$D43,'Combined (Adjust here)'!$E$3:$E$189,0),MATCH('Tenant Analysis (Formulas) '!AC$5,'Combined (Adjust here)'!$E$3:$BB$3,0)),0)</f>
        <v>118262.02</v>
      </c>
      <c r="AD43" s="77">
        <f>IFERROR(INDEX('Combined (Adjust here)'!$E$3:$BB$189,MATCH('Tenant Analysis (Formulas) '!$D43,'Combined (Adjust here)'!$E$3:$E$189,0),MATCH('Tenant Analysis (Formulas) '!AD$5,'Combined (Adjust here)'!$E$3:$BB$3,0)),0)</f>
        <v>100719.56</v>
      </c>
      <c r="AE43" s="77">
        <f>IFERROR(INDEX('Combined (Adjust here)'!$E$3:$BB$189,MATCH('Tenant Analysis (Formulas) '!$D43,'Combined (Adjust here)'!$E$3:$E$189,0),MATCH('Tenant Analysis (Formulas) '!AE$5,'Combined (Adjust here)'!$E$3:$BB$3,0)),0)</f>
        <v>89391</v>
      </c>
      <c r="AF43" s="77">
        <f>IFERROR(INDEX('Combined (Adjust here)'!$E$3:$BB$189,MATCH('Tenant Analysis (Formulas) '!$D43,'Combined (Adjust here)'!$E$3:$E$189,0),MATCH('Tenant Analysis (Formulas) '!AF$5,'Combined (Adjust here)'!$E$3:$BB$3,0)),0)</f>
        <v>119849.78</v>
      </c>
      <c r="AG43" s="77">
        <f>IFERROR(INDEX('Combined (Adjust here)'!$E$3:$BB$189,MATCH('Tenant Analysis (Formulas) '!$D43,'Combined (Adjust here)'!$E$3:$E$189,0),MATCH('Tenant Analysis (Formulas) '!AG$5,'Combined (Adjust here)'!$E$3:$BB$3,0)),0)</f>
        <v>114063.79</v>
      </c>
      <c r="AH43" s="77">
        <f>IFERROR(INDEX('Combined (Adjust here)'!$E$3:$BB$189,MATCH('Tenant Analysis (Formulas) '!$D43,'Combined (Adjust here)'!$E$3:$E$189,0),MATCH('Tenant Analysis (Formulas) '!AH$5,'Combined (Adjust here)'!$E$3:$BB$3,0)),0)</f>
        <v>112332.33</v>
      </c>
      <c r="AI43" s="77">
        <f>IFERROR(INDEX('Combined (Adjust here)'!$E$3:$BB$189,MATCH('Tenant Analysis (Formulas) '!$D43,'Combined (Adjust here)'!$E$3:$E$189,0),MATCH('Tenant Analysis (Formulas) '!AI$5,'Combined (Adjust here)'!$E$3:$BB$3,0)),0)</f>
        <v>118614.05</v>
      </c>
      <c r="AJ43" s="77">
        <f>IFERROR(INDEX('Combined (Adjust here)'!$E$3:$BB$189,MATCH('Tenant Analysis (Formulas) '!$D43,'Combined (Adjust here)'!$E$3:$E$189,0),MATCH('Tenant Analysis (Formulas) '!AJ$5,'Combined (Adjust here)'!$E$3:$BB$3,0)),0)</f>
        <v>145755.04</v>
      </c>
      <c r="AK43" s="77">
        <f>IFERROR(INDEX('Combined (Adjust here)'!$E$3:$BB$189,MATCH('Tenant Analysis (Formulas) '!$D43,'Combined (Adjust here)'!$E$3:$E$189,0),MATCH('Tenant Analysis (Formulas) '!AK$5,'Combined (Adjust here)'!$E$3:$BB$3,0)),0)</f>
        <v>147300.51</v>
      </c>
      <c r="AL43" s="77">
        <f>IFERROR(INDEX('Combined (Adjust here)'!$E$3:$BB$189,MATCH('Tenant Analysis (Formulas) '!$D43,'Combined (Adjust here)'!$E$3:$E$189,0),MATCH('Tenant Analysis (Formulas) '!AL$5,'Combined (Adjust here)'!$E$3:$BB$3,0)),0)</f>
        <v>96022.15</v>
      </c>
      <c r="AM43" s="77">
        <f>IFERROR(INDEX('Combined (Adjust here)'!$E$3:$BB$189,MATCH('Tenant Analysis (Formulas) '!$D43,'Combined (Adjust here)'!$E$3:$E$189,0),MATCH('Tenant Analysis (Formulas) '!AM$5,'Combined (Adjust here)'!$E$3:$BB$3,0)),0)</f>
        <v>101000.13</v>
      </c>
      <c r="AN43" s="77">
        <f>IFERROR(INDEX('Combined (Adjust here)'!$E$3:$BB$189,MATCH('Tenant Analysis (Formulas) '!$D43,'Combined (Adjust here)'!$E$3:$E$189,0),MATCH('Tenant Analysis (Formulas) '!AN$5,'Combined (Adjust here)'!$E$3:$BB$3,0)),0)</f>
        <v>91606.11</v>
      </c>
      <c r="AO43" s="77">
        <f>IFERROR(INDEX('Combined (Adjust here)'!$E$3:$BB$189,MATCH('Tenant Analysis (Formulas) '!$D43,'Combined (Adjust here)'!$E$3:$E$189,0),MATCH('Tenant Analysis (Formulas) '!AO$5,'Combined (Adjust here)'!$E$3:$BB$3,0)),0)</f>
        <v>107821.93</v>
      </c>
      <c r="AP43" s="77">
        <f>IFERROR(INDEX('Combined (Adjust here)'!$E$3:$BB$189,MATCH('Tenant Analysis (Formulas) '!$D43,'Combined (Adjust here)'!$E$3:$E$189,0),MATCH('Tenant Analysis (Formulas) '!AP$5,'Combined (Adjust here)'!$E$3:$BB$3,0)),0)</f>
        <v>108949.64</v>
      </c>
      <c r="AQ43" s="77">
        <f>IFERROR(INDEX('Combined (Adjust here)'!$E$3:$BB$189,MATCH('Tenant Analysis (Formulas) '!$D43,'Combined (Adjust here)'!$E$3:$E$189,0),MATCH('Tenant Analysis (Formulas) '!AQ$5,'Combined (Adjust here)'!$E$3:$BB$3,0)),0)</f>
        <v>111492.55</v>
      </c>
      <c r="AR43" s="77">
        <f>IFERROR(INDEX('Combined (Adjust here)'!$E$3:$BB$189,MATCH('Tenant Analysis (Formulas) '!$D43,'Combined (Adjust here)'!$E$3:$E$189,0),MATCH('Tenant Analysis (Formulas) '!AR$5,'Combined (Adjust here)'!$E$3:$BB$3,0)),0)</f>
        <v>63575.839999999997</v>
      </c>
      <c r="AS43" s="77">
        <f>IFERROR(INDEX('Combined (Adjust here)'!$E$3:$BB$189,MATCH('Tenant Analysis (Formulas) '!$D43,'Combined (Adjust here)'!$E$3:$E$189,0),MATCH('Tenant Analysis (Formulas) '!AS$5,'Combined (Adjust here)'!$E$3:$BB$3,0)),0)</f>
        <v>48709.29</v>
      </c>
      <c r="AT43" s="77">
        <f>IFERROR(INDEX('Combined (Adjust here)'!$E$3:$BB$189,MATCH('Tenant Analysis (Formulas) '!$D43,'Combined (Adjust here)'!$E$3:$E$189,0),MATCH('Tenant Analysis (Formulas) '!AT$5,'Combined (Adjust here)'!$E$3:$BB$3,0)),0)</f>
        <v>74493.850000000006</v>
      </c>
      <c r="AU43" s="77">
        <f>IFERROR(INDEX('Combined (Adjust here)'!$E$3:$BB$189,MATCH('Tenant Analysis (Formulas) '!$D43,'Combined (Adjust here)'!$E$3:$E$189,0),MATCH('Tenant Analysis (Formulas) '!AU$5,'Combined (Adjust here)'!$E$3:$BB$3,0)),0)</f>
        <v>115111.97</v>
      </c>
      <c r="AV43" s="77">
        <f>IFERROR(INDEX('Combined (Adjust here)'!$E$3:$BB$189,MATCH('Tenant Analysis (Formulas) '!$D43,'Combined (Adjust here)'!$E$3:$E$189,0),MATCH('Tenant Analysis (Formulas) '!AV$5,'Combined (Adjust here)'!$E$3:$BB$3,0)),0)</f>
        <v>114595.68</v>
      </c>
      <c r="AW43" s="77">
        <f>IFERROR(INDEX('Combined (Adjust here)'!$E$3:$BB$189,MATCH('Tenant Analysis (Formulas) '!$D43,'Combined (Adjust here)'!$E$3:$E$189,0),MATCH('Tenant Analysis (Formulas) '!AW$5,'Combined (Adjust here)'!$E$3:$BB$3,0)),0)</f>
        <v>134258.44</v>
      </c>
      <c r="AX43" s="77">
        <f>IFERROR(INDEX('Combined (Adjust here)'!$E$3:$BB$189,MATCH('Tenant Analysis (Formulas) '!$D43,'Combined (Adjust here)'!$E$3:$E$189,0),MATCH('Tenant Analysis (Formulas) '!AX$5,'Combined (Adjust here)'!$E$3:$BB$3,0)),0)</f>
        <v>129533.36</v>
      </c>
      <c r="AY43" s="77">
        <f>IFERROR(INDEX('Combined (Adjust here)'!$E$3:$BB$189,MATCH('Tenant Analysis (Formulas) '!$D43,'Combined (Adjust here)'!$E$3:$E$189,0),MATCH('Tenant Analysis (Formulas) '!AY$5,'Combined (Adjust here)'!$E$3:$BB$3,0)),0)</f>
        <v>129325.45</v>
      </c>
      <c r="AZ43" s="77">
        <f>IFERROR(INDEX('Combined (Adjust here)'!$E$3:$BB$189,MATCH('Tenant Analysis (Formulas) '!$D43,'Combined (Adjust here)'!$E$3:$E$189,0),MATCH('Tenant Analysis (Formulas) '!AZ$5,'Combined (Adjust here)'!$E$3:$BB$3,0)),0)</f>
        <v>93293.87</v>
      </c>
      <c r="BA43" s="77">
        <f>IFERROR(INDEX('Combined (Adjust here)'!$E$3:$BB$189,MATCH('Tenant Analysis (Formulas) '!$D43,'Combined (Adjust here)'!$E$3:$E$189,0),MATCH('Tenant Analysis (Formulas) '!BA$5,'Combined (Adjust here)'!$E$3:$BB$3,0)),0)</f>
        <v>88481.41</v>
      </c>
      <c r="BB43" s="77">
        <f>IFERROR(INDEX('Combined (Adjust here)'!$E$3:$BB$189,MATCH('Tenant Analysis (Formulas) '!$D43,'Combined (Adjust here)'!$E$3:$E$189,0),MATCH('Tenant Analysis (Formulas) '!BB$5,'Combined (Adjust here)'!$E$3:$BB$3,0)),0)</f>
        <v>66154.899999999994</v>
      </c>
      <c r="BC43" s="77">
        <f>IFERROR(INDEX('Combined (Adjust here)'!$E$3:$BB$189,MATCH('Tenant Analysis (Formulas) '!$D43,'Combined (Adjust here)'!$E$3:$E$189,0),MATCH('Tenant Analysis (Formulas) '!BC$5,'Combined (Adjust here)'!$E$3:$BB$3,0)),0)</f>
        <v>118912.17</v>
      </c>
      <c r="BD43" s="77">
        <f>IFERROR(INDEX('Combined (Adjust here)'!$E$3:$BB$189,MATCH('Tenant Analysis (Formulas) '!$D43,'Combined (Adjust here)'!$E$3:$E$189,0),MATCH('Tenant Analysis (Formulas) '!BD$5,'Combined (Adjust here)'!$E$3:$BB$3,0)),0)</f>
        <v>131220.23000000001</v>
      </c>
      <c r="BE43" s="77">
        <f>IFERROR(INDEX('Combined (Adjust here)'!$E$3:$BB$189,MATCH('Tenant Analysis (Formulas) '!$D43,'Combined (Adjust here)'!$E$3:$E$189,0),MATCH('Tenant Analysis (Formulas) '!BE$5,'Combined (Adjust here)'!$E$3:$BB$3,0)),0)</f>
        <v>155719.13</v>
      </c>
      <c r="BF43" s="77">
        <f>IFERROR(INDEX('Combined (Adjust here)'!$E$3:$BB$189,MATCH('Tenant Analysis (Formulas) '!$D43,'Combined (Adjust here)'!$E$3:$E$189,0),MATCH('Tenant Analysis (Formulas) '!BF$5,'Combined (Adjust here)'!$E$3:$BB$3,0)),0)</f>
        <v>0</v>
      </c>
      <c r="BG43" s="77">
        <f>IFERROR(INDEX('Combined (Adjust here)'!$E$3:$BB$189,MATCH('Tenant Analysis (Formulas) '!$D43,'Combined (Adjust here)'!$E$3:$E$189,0),MATCH('Tenant Analysis (Formulas) '!BG$5,'Combined (Adjust here)'!$E$3:$BB$3,0)),0)</f>
        <v>0</v>
      </c>
      <c r="BH43" s="77">
        <f>IFERROR(INDEX('Combined (Adjust here)'!$E$3:$BB$189,MATCH('Tenant Analysis (Formulas) '!$D43,'Combined (Adjust here)'!$E$3:$E$189,0),MATCH('Tenant Analysis (Formulas) '!BH$5,'Combined (Adjust here)'!$E$3:$BB$3,0)),0)</f>
        <v>0</v>
      </c>
      <c r="BI43" s="77">
        <f>IFERROR(INDEX('Combined (Adjust here)'!$E$3:$BB$189,MATCH('Tenant Analysis (Formulas) '!$D43,'Combined (Adjust here)'!$E$3:$E$189,0),MATCH('Tenant Analysis (Formulas) '!BI$5,'Combined (Adjust here)'!$E$3:$BB$3,0)),0)</f>
        <v>0</v>
      </c>
      <c r="BJ43" s="77">
        <f>IFERROR(INDEX('Combined (Adjust here)'!$E$3:$BB$189,MATCH('Tenant Analysis (Formulas) '!$D43,'Combined (Adjust here)'!$E$3:$E$189,0),MATCH('Tenant Analysis (Formulas) '!BJ$5,'Combined (Adjust here)'!$E$3:$BB$3,0)),0)</f>
        <v>0</v>
      </c>
      <c r="BK43" s="77">
        <f>IFERROR(INDEX('Combined (Adjust here)'!$E$3:$BB$189,MATCH('Tenant Analysis (Formulas) '!$D43,'Combined (Adjust here)'!$E$3:$E$189,0),MATCH('Tenant Analysis (Formulas) '!BK$5,'Combined (Adjust here)'!$E$3:$BB$3,0)),0)</f>
        <v>0</v>
      </c>
      <c r="BL43" s="77">
        <f>IFERROR(INDEX('Combined (Adjust here)'!$E$3:$BB$189,MATCH('Tenant Analysis (Formulas) '!$D43,'Combined (Adjust here)'!$E$3:$E$189,0),MATCH('Tenant Analysis (Formulas) '!BL$5,'Combined (Adjust here)'!$E$3:$BB$3,0)),0)</f>
        <v>0</v>
      </c>
      <c r="BM43" s="77">
        <f>IFERROR(INDEX('Combined (Adjust here)'!$E$3:$BB$189,MATCH('Tenant Analysis (Formulas) '!$D43,'Combined (Adjust here)'!$E$3:$E$189,0),MATCH('Tenant Analysis (Formulas) '!BM$5,'Combined (Adjust here)'!$E$3:$BB$3,0)),0)</f>
        <v>0</v>
      </c>
    </row>
    <row r="44" spans="1:65" hidden="1">
      <c r="A44" s="48" t="s">
        <v>162</v>
      </c>
      <c r="B44" s="48" t="s">
        <v>178</v>
      </c>
      <c r="C44" s="46" t="s">
        <v>189</v>
      </c>
      <c r="D44" s="49" t="s">
        <v>108</v>
      </c>
      <c r="E44" s="75">
        <f t="shared" si="12"/>
        <v>390715</v>
      </c>
      <c r="F44" s="75">
        <f t="shared" si="9"/>
        <v>498883</v>
      </c>
      <c r="G44" s="75">
        <f t="shared" si="9"/>
        <v>224443.93</v>
      </c>
      <c r="H44" s="75">
        <f t="shared" si="9"/>
        <v>67532.17</v>
      </c>
      <c r="I44" s="67">
        <f t="shared" si="11"/>
        <v>-0.55010707921496627</v>
      </c>
      <c r="J44" s="82"/>
      <c r="L44" s="75">
        <f t="shared" si="10"/>
        <v>105143</v>
      </c>
      <c r="M44" s="75">
        <f t="shared" si="10"/>
        <v>67532.17</v>
      </c>
      <c r="N44" s="67">
        <f t="shared" si="13"/>
        <v>-0.3577112123488963</v>
      </c>
      <c r="R44" s="77">
        <f>IFERROR(INDEX('Combined (Adjust here)'!$E$3:$BB$189,MATCH('Tenant Analysis (Formulas) '!$D44,'Combined (Adjust here)'!$E$3:$E$189,0),MATCH('Tenant Analysis (Formulas) '!R$5,'Combined (Adjust here)'!$E$3:$BB$3,0)),0)</f>
        <v>31150</v>
      </c>
      <c r="S44" s="77">
        <f>IFERROR(INDEX('Combined (Adjust here)'!$E$3:$BB$189,MATCH('Tenant Analysis (Formulas) '!$D44,'Combined (Adjust here)'!$E$3:$E$189,0),MATCH('Tenant Analysis (Formulas) '!S$5,'Combined (Adjust here)'!$E$3:$BB$3,0)),0)</f>
        <v>28500</v>
      </c>
      <c r="T44" s="77">
        <f>IFERROR(INDEX('Combined (Adjust here)'!$E$3:$BB$189,MATCH('Tenant Analysis (Formulas) '!$D44,'Combined (Adjust here)'!$E$3:$E$189,0),MATCH('Tenant Analysis (Formulas) '!T$5,'Combined (Adjust here)'!$E$3:$BB$3,0)),0)</f>
        <v>29750</v>
      </c>
      <c r="U44" s="77">
        <f>IFERROR(INDEX('Combined (Adjust here)'!$E$3:$BB$189,MATCH('Tenant Analysis (Formulas) '!$D44,'Combined (Adjust here)'!$E$3:$E$189,0),MATCH('Tenant Analysis (Formulas) '!U$5,'Combined (Adjust here)'!$E$3:$BB$3,0)),0)</f>
        <v>31500</v>
      </c>
      <c r="V44" s="77">
        <f>IFERROR(INDEX('Combined (Adjust here)'!$E$3:$BB$189,MATCH('Tenant Analysis (Formulas) '!$D44,'Combined (Adjust here)'!$E$3:$E$189,0),MATCH('Tenant Analysis (Formulas) '!V$5,'Combined (Adjust here)'!$E$3:$BB$3,0)),0)</f>
        <v>28600</v>
      </c>
      <c r="W44" s="77">
        <f>IFERROR(INDEX('Combined (Adjust here)'!$E$3:$BB$189,MATCH('Tenant Analysis (Formulas) '!$D44,'Combined (Adjust here)'!$E$3:$E$189,0),MATCH('Tenant Analysis (Formulas) '!W$5,'Combined (Adjust here)'!$E$3:$BB$3,0)),0)</f>
        <v>31150</v>
      </c>
      <c r="X44" s="77">
        <f>IFERROR(INDEX('Combined (Adjust here)'!$E$3:$BB$189,MATCH('Tenant Analysis (Formulas) '!$D44,'Combined (Adjust here)'!$E$3:$E$189,0),MATCH('Tenant Analysis (Formulas) '!X$5,'Combined (Adjust here)'!$E$3:$BB$3,0)),0)</f>
        <v>32450</v>
      </c>
      <c r="Y44" s="77">
        <f>IFERROR(INDEX('Combined (Adjust here)'!$E$3:$BB$189,MATCH('Tenant Analysis (Formulas) '!$D44,'Combined (Adjust here)'!$E$3:$E$189,0),MATCH('Tenant Analysis (Formulas) '!Y$5,'Combined (Adjust here)'!$E$3:$BB$3,0)),0)</f>
        <v>35750</v>
      </c>
      <c r="Z44" s="77">
        <f>IFERROR(INDEX('Combined (Adjust here)'!$E$3:$BB$189,MATCH('Tenant Analysis (Formulas) '!$D44,'Combined (Adjust here)'!$E$3:$E$189,0),MATCH('Tenant Analysis (Formulas) '!Z$5,'Combined (Adjust here)'!$E$3:$BB$3,0)),0)</f>
        <v>33715</v>
      </c>
      <c r="AA44" s="77">
        <f>IFERROR(INDEX('Combined (Adjust here)'!$E$3:$BB$189,MATCH('Tenant Analysis (Formulas) '!$D44,'Combined (Adjust here)'!$E$3:$E$189,0),MATCH('Tenant Analysis (Formulas) '!AA$5,'Combined (Adjust here)'!$E$3:$BB$3,0)),0)</f>
        <v>32400</v>
      </c>
      <c r="AB44" s="77">
        <f>IFERROR(INDEX('Combined (Adjust here)'!$E$3:$BB$189,MATCH('Tenant Analysis (Formulas) '!$D44,'Combined (Adjust here)'!$E$3:$E$189,0),MATCH('Tenant Analysis (Formulas) '!AB$5,'Combined (Adjust here)'!$E$3:$BB$3,0)),0)</f>
        <v>36250</v>
      </c>
      <c r="AC44" s="77">
        <f>IFERROR(INDEX('Combined (Adjust here)'!$E$3:$BB$189,MATCH('Tenant Analysis (Formulas) '!$D44,'Combined (Adjust here)'!$E$3:$E$189,0),MATCH('Tenant Analysis (Formulas) '!AC$5,'Combined (Adjust here)'!$E$3:$BB$3,0)),0)</f>
        <v>39500</v>
      </c>
      <c r="AD44" s="77">
        <f>IFERROR(INDEX('Combined (Adjust here)'!$E$3:$BB$189,MATCH('Tenant Analysis (Formulas) '!$D44,'Combined (Adjust here)'!$E$3:$E$189,0),MATCH('Tenant Analysis (Formulas) '!AD$5,'Combined (Adjust here)'!$E$3:$BB$3,0)),0)</f>
        <v>37700</v>
      </c>
      <c r="AE44" s="77">
        <f>IFERROR(INDEX('Combined (Adjust here)'!$E$3:$BB$189,MATCH('Tenant Analysis (Formulas) '!$D44,'Combined (Adjust here)'!$E$3:$E$189,0),MATCH('Tenant Analysis (Formulas) '!AE$5,'Combined (Adjust here)'!$E$3:$BB$3,0)),0)</f>
        <v>35900</v>
      </c>
      <c r="AF44" s="77">
        <f>IFERROR(INDEX('Combined (Adjust here)'!$E$3:$BB$189,MATCH('Tenant Analysis (Formulas) '!$D44,'Combined (Adjust here)'!$E$3:$E$189,0),MATCH('Tenant Analysis (Formulas) '!AF$5,'Combined (Adjust here)'!$E$3:$BB$3,0)),0)</f>
        <v>47143</v>
      </c>
      <c r="AG44" s="77">
        <f>IFERROR(INDEX('Combined (Adjust here)'!$E$3:$BB$189,MATCH('Tenant Analysis (Formulas) '!$D44,'Combined (Adjust here)'!$E$3:$E$189,0),MATCH('Tenant Analysis (Formulas) '!AG$5,'Combined (Adjust here)'!$E$3:$BB$3,0)),0)</f>
        <v>40300</v>
      </c>
      <c r="AH44" s="77">
        <f>IFERROR(INDEX('Combined (Adjust here)'!$E$3:$BB$189,MATCH('Tenant Analysis (Formulas) '!$D44,'Combined (Adjust here)'!$E$3:$E$189,0),MATCH('Tenant Analysis (Formulas) '!AH$5,'Combined (Adjust here)'!$E$3:$BB$3,0)),0)</f>
        <v>44419</v>
      </c>
      <c r="AI44" s="77">
        <f>IFERROR(INDEX('Combined (Adjust here)'!$E$3:$BB$189,MATCH('Tenant Analysis (Formulas) '!$D44,'Combined (Adjust here)'!$E$3:$E$189,0),MATCH('Tenant Analysis (Formulas) '!AI$5,'Combined (Adjust here)'!$E$3:$BB$3,0)),0)</f>
        <v>42831</v>
      </c>
      <c r="AJ44" s="77">
        <f>IFERROR(INDEX('Combined (Adjust here)'!$E$3:$BB$189,MATCH('Tenant Analysis (Formulas) '!$D44,'Combined (Adjust here)'!$E$3:$E$189,0),MATCH('Tenant Analysis (Formulas) '!AJ$5,'Combined (Adjust here)'!$E$3:$BB$3,0)),0)</f>
        <v>41032</v>
      </c>
      <c r="AK44" s="77">
        <f>IFERROR(INDEX('Combined (Adjust here)'!$E$3:$BB$189,MATCH('Tenant Analysis (Formulas) '!$D44,'Combined (Adjust here)'!$E$3:$E$189,0),MATCH('Tenant Analysis (Formulas) '!AK$5,'Combined (Adjust here)'!$E$3:$BB$3,0)),0)</f>
        <v>48723</v>
      </c>
      <c r="AL44" s="77">
        <f>IFERROR(INDEX('Combined (Adjust here)'!$E$3:$BB$189,MATCH('Tenant Analysis (Formulas) '!$D44,'Combined (Adjust here)'!$E$3:$E$189,0),MATCH('Tenant Analysis (Formulas) '!AL$5,'Combined (Adjust here)'!$E$3:$BB$3,0)),0)</f>
        <v>37888</v>
      </c>
      <c r="AM44" s="77">
        <f>IFERROR(INDEX('Combined (Adjust here)'!$E$3:$BB$189,MATCH('Tenant Analysis (Formulas) '!$D44,'Combined (Adjust here)'!$E$3:$E$189,0),MATCH('Tenant Analysis (Formulas) '!AM$5,'Combined (Adjust here)'!$E$3:$BB$3,0)),0)</f>
        <v>40229</v>
      </c>
      <c r="AN44" s="77">
        <f>IFERROR(INDEX('Combined (Adjust here)'!$E$3:$BB$189,MATCH('Tenant Analysis (Formulas) '!$D44,'Combined (Adjust here)'!$E$3:$E$189,0),MATCH('Tenant Analysis (Formulas) '!AN$5,'Combined (Adjust here)'!$E$3:$BB$3,0)),0)</f>
        <v>40475</v>
      </c>
      <c r="AO44" s="77">
        <f>IFERROR(INDEX('Combined (Adjust here)'!$E$3:$BB$189,MATCH('Tenant Analysis (Formulas) '!$D44,'Combined (Adjust here)'!$E$3:$E$189,0),MATCH('Tenant Analysis (Formulas) '!AO$5,'Combined (Adjust here)'!$E$3:$BB$3,0)),0)</f>
        <v>42243</v>
      </c>
      <c r="AP44" s="77">
        <f>IFERROR(INDEX('Combined (Adjust here)'!$E$3:$BB$189,MATCH('Tenant Analysis (Formulas) '!$D44,'Combined (Adjust here)'!$E$3:$E$189,0),MATCH('Tenant Analysis (Formulas) '!AP$5,'Combined (Adjust here)'!$E$3:$BB$3,0)),0)</f>
        <v>43702</v>
      </c>
      <c r="AQ44" s="77">
        <f>IFERROR(INDEX('Combined (Adjust here)'!$E$3:$BB$189,MATCH('Tenant Analysis (Formulas) '!$D44,'Combined (Adjust here)'!$E$3:$E$189,0),MATCH('Tenant Analysis (Formulas) '!AQ$5,'Combined (Adjust here)'!$E$3:$BB$3,0)),0)</f>
        <v>38287</v>
      </c>
      <c r="AR44" s="77">
        <f>IFERROR(INDEX('Combined (Adjust here)'!$E$3:$BB$189,MATCH('Tenant Analysis (Formulas) '!$D44,'Combined (Adjust here)'!$E$3:$E$189,0),MATCH('Tenant Analysis (Formulas) '!AR$5,'Combined (Adjust here)'!$E$3:$BB$3,0)),0)</f>
        <v>23154</v>
      </c>
      <c r="AS44" s="77">
        <f>IFERROR(INDEX('Combined (Adjust here)'!$E$3:$BB$189,MATCH('Tenant Analysis (Formulas) '!$D44,'Combined (Adjust here)'!$E$3:$E$189,0),MATCH('Tenant Analysis (Formulas) '!AS$5,'Combined (Adjust here)'!$E$3:$BB$3,0)),0)</f>
        <v>0</v>
      </c>
      <c r="AT44" s="77">
        <f>IFERROR(INDEX('Combined (Adjust here)'!$E$3:$BB$189,MATCH('Tenant Analysis (Formulas) '!$D44,'Combined (Adjust here)'!$E$3:$E$189,0),MATCH('Tenant Analysis (Formulas) '!AT$5,'Combined (Adjust here)'!$E$3:$BB$3,0)),0)</f>
        <v>0</v>
      </c>
      <c r="AU44" s="77">
        <f>IFERROR(INDEX('Combined (Adjust here)'!$E$3:$BB$189,MATCH('Tenant Analysis (Formulas) '!$D44,'Combined (Adjust here)'!$E$3:$E$189,0),MATCH('Tenant Analysis (Formulas) '!AU$5,'Combined (Adjust here)'!$E$3:$BB$3,0)),0)</f>
        <v>44.46</v>
      </c>
      <c r="AV44" s="77">
        <f>IFERROR(INDEX('Combined (Adjust here)'!$E$3:$BB$189,MATCH('Tenant Analysis (Formulas) '!$D44,'Combined (Adjust here)'!$E$3:$E$189,0),MATCH('Tenant Analysis (Formulas) '!AV$5,'Combined (Adjust here)'!$E$3:$BB$3,0)),0)</f>
        <v>17.47</v>
      </c>
      <c r="AW44" s="77">
        <f>IFERROR(INDEX('Combined (Adjust here)'!$E$3:$BB$189,MATCH('Tenant Analysis (Formulas) '!$D44,'Combined (Adjust here)'!$E$3:$E$189,0),MATCH('Tenant Analysis (Formulas) '!AW$5,'Combined (Adjust here)'!$E$3:$BB$3,0)),0)</f>
        <v>1855</v>
      </c>
      <c r="AX44" s="77">
        <f>IFERROR(INDEX('Combined (Adjust here)'!$E$3:$BB$189,MATCH('Tenant Analysis (Formulas) '!$D44,'Combined (Adjust here)'!$E$3:$E$189,0),MATCH('Tenant Analysis (Formulas) '!AX$5,'Combined (Adjust here)'!$E$3:$BB$3,0)),0)</f>
        <v>36086</v>
      </c>
      <c r="AY44" s="77">
        <f>IFERROR(INDEX('Combined (Adjust here)'!$E$3:$BB$189,MATCH('Tenant Analysis (Formulas) '!$D44,'Combined (Adjust here)'!$E$3:$E$189,0),MATCH('Tenant Analysis (Formulas) '!AY$5,'Combined (Adjust here)'!$E$3:$BB$3,0)),0)</f>
        <v>33293</v>
      </c>
      <c r="AZ44" s="77">
        <f>IFERROR(INDEX('Combined (Adjust here)'!$E$3:$BB$189,MATCH('Tenant Analysis (Formulas) '!$D44,'Combined (Adjust here)'!$E$3:$E$189,0),MATCH('Tenant Analysis (Formulas) '!AZ$5,'Combined (Adjust here)'!$E$3:$BB$3,0)),0)</f>
        <v>40475</v>
      </c>
      <c r="BA44" s="77">
        <f>IFERROR(INDEX('Combined (Adjust here)'!$E$3:$BB$189,MATCH('Tenant Analysis (Formulas) '!$D44,'Combined (Adjust here)'!$E$3:$E$189,0),MATCH('Tenant Analysis (Formulas) '!BA$5,'Combined (Adjust here)'!$E$3:$BB$3,0)),0)</f>
        <v>7530</v>
      </c>
      <c r="BB44" s="77">
        <f>IFERROR(INDEX('Combined (Adjust here)'!$E$3:$BB$189,MATCH('Tenant Analysis (Formulas) '!$D44,'Combined (Adjust here)'!$E$3:$E$189,0),MATCH('Tenant Analysis (Formulas) '!BB$5,'Combined (Adjust here)'!$E$3:$BB$3,0)),0)</f>
        <v>8837</v>
      </c>
      <c r="BC44" s="77">
        <f>IFERROR(INDEX('Combined (Adjust here)'!$E$3:$BB$189,MATCH('Tenant Analysis (Formulas) '!$D44,'Combined (Adjust here)'!$E$3:$E$189,0),MATCH('Tenant Analysis (Formulas) '!BC$5,'Combined (Adjust here)'!$E$3:$BB$3,0)),0)</f>
        <v>29704</v>
      </c>
      <c r="BD44" s="77">
        <f>IFERROR(INDEX('Combined (Adjust here)'!$E$3:$BB$189,MATCH('Tenant Analysis (Formulas) '!$D44,'Combined (Adjust here)'!$E$3:$E$189,0),MATCH('Tenant Analysis (Formulas) '!BD$5,'Combined (Adjust here)'!$E$3:$BB$3,0)),0)</f>
        <v>28991.17</v>
      </c>
      <c r="BE44" s="77">
        <f>IFERROR(INDEX('Combined (Adjust here)'!$E$3:$BB$189,MATCH('Tenant Analysis (Formulas) '!$D44,'Combined (Adjust here)'!$E$3:$E$189,0),MATCH('Tenant Analysis (Formulas) '!BE$5,'Combined (Adjust here)'!$E$3:$BB$3,0)),0)</f>
        <v>0</v>
      </c>
      <c r="BF44" s="77">
        <f>IFERROR(INDEX('Combined (Adjust here)'!$E$3:$BB$189,MATCH('Tenant Analysis (Formulas) '!$D44,'Combined (Adjust here)'!$E$3:$E$189,0),MATCH('Tenant Analysis (Formulas) '!BF$5,'Combined (Adjust here)'!$E$3:$BB$3,0)),0)</f>
        <v>0</v>
      </c>
      <c r="BG44" s="77">
        <f>IFERROR(INDEX('Combined (Adjust here)'!$E$3:$BB$189,MATCH('Tenant Analysis (Formulas) '!$D44,'Combined (Adjust here)'!$E$3:$E$189,0),MATCH('Tenant Analysis (Formulas) '!BG$5,'Combined (Adjust here)'!$E$3:$BB$3,0)),0)</f>
        <v>0</v>
      </c>
      <c r="BH44" s="77">
        <f>IFERROR(INDEX('Combined (Adjust here)'!$E$3:$BB$189,MATCH('Tenant Analysis (Formulas) '!$D44,'Combined (Adjust here)'!$E$3:$E$189,0),MATCH('Tenant Analysis (Formulas) '!BH$5,'Combined (Adjust here)'!$E$3:$BB$3,0)),0)</f>
        <v>0</v>
      </c>
      <c r="BI44" s="77">
        <f>IFERROR(INDEX('Combined (Adjust here)'!$E$3:$BB$189,MATCH('Tenant Analysis (Formulas) '!$D44,'Combined (Adjust here)'!$E$3:$E$189,0),MATCH('Tenant Analysis (Formulas) '!BI$5,'Combined (Adjust here)'!$E$3:$BB$3,0)),0)</f>
        <v>0</v>
      </c>
      <c r="BJ44" s="77">
        <f>IFERROR(INDEX('Combined (Adjust here)'!$E$3:$BB$189,MATCH('Tenant Analysis (Formulas) '!$D44,'Combined (Adjust here)'!$E$3:$E$189,0),MATCH('Tenant Analysis (Formulas) '!BJ$5,'Combined (Adjust here)'!$E$3:$BB$3,0)),0)</f>
        <v>0</v>
      </c>
      <c r="BK44" s="77">
        <f>IFERROR(INDEX('Combined (Adjust here)'!$E$3:$BB$189,MATCH('Tenant Analysis (Formulas) '!$D44,'Combined (Adjust here)'!$E$3:$E$189,0),MATCH('Tenant Analysis (Formulas) '!BK$5,'Combined (Adjust here)'!$E$3:$BB$3,0)),0)</f>
        <v>0</v>
      </c>
      <c r="BL44" s="77">
        <f>IFERROR(INDEX('Combined (Adjust here)'!$E$3:$BB$189,MATCH('Tenant Analysis (Formulas) '!$D44,'Combined (Adjust here)'!$E$3:$E$189,0),MATCH('Tenant Analysis (Formulas) '!BL$5,'Combined (Adjust here)'!$E$3:$BB$3,0)),0)</f>
        <v>0</v>
      </c>
      <c r="BM44" s="77">
        <f>IFERROR(INDEX('Combined (Adjust here)'!$E$3:$BB$189,MATCH('Tenant Analysis (Formulas) '!$D44,'Combined (Adjust here)'!$E$3:$E$189,0),MATCH('Tenant Analysis (Formulas) '!BM$5,'Combined (Adjust here)'!$E$3:$BB$3,0)),0)</f>
        <v>0</v>
      </c>
    </row>
    <row r="45" spans="1:65" hidden="1">
      <c r="A45" s="48" t="s">
        <v>162</v>
      </c>
      <c r="B45" s="48" t="s">
        <v>178</v>
      </c>
      <c r="C45" s="46" t="s">
        <v>189</v>
      </c>
      <c r="D45" s="49" t="s">
        <v>109</v>
      </c>
      <c r="E45" s="75">
        <f t="shared" si="12"/>
        <v>1214198.46</v>
      </c>
      <c r="F45" s="75">
        <f t="shared" si="9"/>
        <v>1286451.3999999999</v>
      </c>
      <c r="G45" s="75">
        <f t="shared" si="9"/>
        <v>284158.76</v>
      </c>
      <c r="H45" s="75">
        <f t="shared" si="9"/>
        <v>0</v>
      </c>
      <c r="I45" s="67">
        <f>IFERROR(IF(G45=0,0,(G45-F45)/F45),0)</f>
        <v>-0.77911426735592182</v>
      </c>
      <c r="J45" s="82"/>
      <c r="L45" s="75">
        <f t="shared" si="10"/>
        <v>284158.76</v>
      </c>
      <c r="M45" s="75">
        <f t="shared" si="10"/>
        <v>0</v>
      </c>
      <c r="N45" s="67">
        <f t="shared" si="13"/>
        <v>0</v>
      </c>
      <c r="R45" s="77">
        <f>IFERROR(INDEX('Combined (Adjust here)'!$E$3:$BB$189,MATCH('Tenant Analysis (Formulas) '!$D45,'Combined (Adjust here)'!$E$3:$E$189,0),MATCH('Tenant Analysis (Formulas) '!R$5,'Combined (Adjust here)'!$E$3:$BB$3,0)),0)</f>
        <v>86577.81</v>
      </c>
      <c r="S45" s="77">
        <f>IFERROR(INDEX('Combined (Adjust here)'!$E$3:$BB$189,MATCH('Tenant Analysis (Formulas) '!$D45,'Combined (Adjust here)'!$E$3:$E$189,0),MATCH('Tenant Analysis (Formulas) '!S$5,'Combined (Adjust here)'!$E$3:$BB$3,0)),0)</f>
        <v>88252.97</v>
      </c>
      <c r="T45" s="77">
        <f>IFERROR(INDEX('Combined (Adjust here)'!$E$3:$BB$189,MATCH('Tenant Analysis (Formulas) '!$D45,'Combined (Adjust here)'!$E$3:$E$189,0),MATCH('Tenant Analysis (Formulas) '!T$5,'Combined (Adjust here)'!$E$3:$BB$3,0)),0)</f>
        <v>98808.02</v>
      </c>
      <c r="U45" s="77">
        <f>IFERROR(INDEX('Combined (Adjust here)'!$E$3:$BB$189,MATCH('Tenant Analysis (Formulas) '!$D45,'Combined (Adjust here)'!$E$3:$E$189,0),MATCH('Tenant Analysis (Formulas) '!U$5,'Combined (Adjust here)'!$E$3:$BB$3,0)),0)</f>
        <v>97361.02</v>
      </c>
      <c r="V45" s="77">
        <f>IFERROR(INDEX('Combined (Adjust here)'!$E$3:$BB$189,MATCH('Tenant Analysis (Formulas) '!$D45,'Combined (Adjust here)'!$E$3:$E$189,0),MATCH('Tenant Analysis (Formulas) '!V$5,'Combined (Adjust here)'!$E$3:$BB$3,0)),0)</f>
        <v>100866.19</v>
      </c>
      <c r="W45" s="77">
        <f>IFERROR(INDEX('Combined (Adjust here)'!$E$3:$BB$189,MATCH('Tenant Analysis (Formulas) '!$D45,'Combined (Adjust here)'!$E$3:$E$189,0),MATCH('Tenant Analysis (Formulas) '!W$5,'Combined (Adjust here)'!$E$3:$BB$3,0)),0)</f>
        <v>107380.73</v>
      </c>
      <c r="X45" s="77">
        <f>IFERROR(INDEX('Combined (Adjust here)'!$E$3:$BB$189,MATCH('Tenant Analysis (Formulas) '!$D45,'Combined (Adjust here)'!$E$3:$E$189,0),MATCH('Tenant Analysis (Formulas) '!X$5,'Combined (Adjust here)'!$E$3:$BB$3,0)),0)</f>
        <v>105766.76</v>
      </c>
      <c r="Y45" s="77">
        <f>IFERROR(INDEX('Combined (Adjust here)'!$E$3:$BB$189,MATCH('Tenant Analysis (Formulas) '!$D45,'Combined (Adjust here)'!$E$3:$E$189,0),MATCH('Tenant Analysis (Formulas) '!Y$5,'Combined (Adjust here)'!$E$3:$BB$3,0)),0)</f>
        <v>112374.28</v>
      </c>
      <c r="Z45" s="77">
        <f>IFERROR(INDEX('Combined (Adjust here)'!$E$3:$BB$189,MATCH('Tenant Analysis (Formulas) '!$D45,'Combined (Adjust here)'!$E$3:$E$189,0),MATCH('Tenant Analysis (Formulas) '!Z$5,'Combined (Adjust here)'!$E$3:$BB$3,0)),0)</f>
        <v>104010.83</v>
      </c>
      <c r="AA45" s="77">
        <f>IFERROR(INDEX('Combined (Adjust here)'!$E$3:$BB$189,MATCH('Tenant Analysis (Formulas) '!$D45,'Combined (Adjust here)'!$E$3:$E$189,0),MATCH('Tenant Analysis (Formulas) '!AA$5,'Combined (Adjust here)'!$E$3:$BB$3,0)),0)</f>
        <v>102701.61</v>
      </c>
      <c r="AB45" s="77">
        <f>IFERROR(INDEX('Combined (Adjust here)'!$E$3:$BB$189,MATCH('Tenant Analysis (Formulas) '!$D45,'Combined (Adjust here)'!$E$3:$E$189,0),MATCH('Tenant Analysis (Formulas) '!AB$5,'Combined (Adjust here)'!$E$3:$BB$3,0)),0)</f>
        <v>105196.58</v>
      </c>
      <c r="AC45" s="77">
        <f>IFERROR(INDEX('Combined (Adjust here)'!$E$3:$BB$189,MATCH('Tenant Analysis (Formulas) '!$D45,'Combined (Adjust here)'!$E$3:$E$189,0),MATCH('Tenant Analysis (Formulas) '!AC$5,'Combined (Adjust here)'!$E$3:$BB$3,0)),0)</f>
        <v>104901.66</v>
      </c>
      <c r="AD45" s="77">
        <f>IFERROR(INDEX('Combined (Adjust here)'!$E$3:$BB$189,MATCH('Tenant Analysis (Formulas) '!$D45,'Combined (Adjust here)'!$E$3:$E$189,0),MATCH('Tenant Analysis (Formulas) '!AD$5,'Combined (Adjust here)'!$E$3:$BB$3,0)),0)</f>
        <v>107008.33</v>
      </c>
      <c r="AE45" s="77">
        <f>IFERROR(INDEX('Combined (Adjust here)'!$E$3:$BB$189,MATCH('Tenant Analysis (Formulas) '!$D45,'Combined (Adjust here)'!$E$3:$E$189,0),MATCH('Tenant Analysis (Formulas) '!AE$5,'Combined (Adjust here)'!$E$3:$BB$3,0)),0)</f>
        <v>97521.56</v>
      </c>
      <c r="AF45" s="77">
        <f>IFERROR(INDEX('Combined (Adjust here)'!$E$3:$BB$189,MATCH('Tenant Analysis (Formulas) '!$D45,'Combined (Adjust here)'!$E$3:$E$189,0),MATCH('Tenant Analysis (Formulas) '!AF$5,'Combined (Adjust here)'!$E$3:$BB$3,0)),0)</f>
        <v>108655.17</v>
      </c>
      <c r="AG45" s="77">
        <f>IFERROR(INDEX('Combined (Adjust here)'!$E$3:$BB$189,MATCH('Tenant Analysis (Formulas) '!$D45,'Combined (Adjust here)'!$E$3:$E$189,0),MATCH('Tenant Analysis (Formulas) '!AG$5,'Combined (Adjust here)'!$E$3:$BB$3,0)),0)</f>
        <v>104595.26</v>
      </c>
      <c r="AH45" s="77">
        <f>IFERROR(INDEX('Combined (Adjust here)'!$E$3:$BB$189,MATCH('Tenant Analysis (Formulas) '!$D45,'Combined (Adjust here)'!$E$3:$E$189,0),MATCH('Tenant Analysis (Formulas) '!AH$5,'Combined (Adjust here)'!$E$3:$BB$3,0)),0)</f>
        <v>113190.94</v>
      </c>
      <c r="AI45" s="77">
        <f>IFERROR(INDEX('Combined (Adjust here)'!$E$3:$BB$189,MATCH('Tenant Analysis (Formulas) '!$D45,'Combined (Adjust here)'!$E$3:$E$189,0),MATCH('Tenant Analysis (Formulas) '!AI$5,'Combined (Adjust here)'!$E$3:$BB$3,0)),0)</f>
        <v>104775.38</v>
      </c>
      <c r="AJ45" s="77">
        <f>IFERROR(INDEX('Combined (Adjust here)'!$E$3:$BB$189,MATCH('Tenant Analysis (Formulas) '!$D45,'Combined (Adjust here)'!$E$3:$E$189,0),MATCH('Tenant Analysis (Formulas) '!AJ$5,'Combined (Adjust here)'!$E$3:$BB$3,0)),0)</f>
        <v>111251.82</v>
      </c>
      <c r="AK45" s="77">
        <f>IFERROR(INDEX('Combined (Adjust here)'!$E$3:$BB$189,MATCH('Tenant Analysis (Formulas) '!$D45,'Combined (Adjust here)'!$E$3:$E$189,0),MATCH('Tenant Analysis (Formulas) '!AK$5,'Combined (Adjust here)'!$E$3:$BB$3,0)),0)</f>
        <v>110832.38</v>
      </c>
      <c r="AL45" s="77">
        <f>IFERROR(INDEX('Combined (Adjust here)'!$E$3:$BB$189,MATCH('Tenant Analysis (Formulas) '!$D45,'Combined (Adjust here)'!$E$3:$E$189,0),MATCH('Tenant Analysis (Formulas) '!AL$5,'Combined (Adjust here)'!$E$3:$BB$3,0)),0)</f>
        <v>105858.25</v>
      </c>
      <c r="AM45" s="77">
        <f>IFERROR(INDEX('Combined (Adjust here)'!$E$3:$BB$189,MATCH('Tenant Analysis (Formulas) '!$D45,'Combined (Adjust here)'!$E$3:$E$189,0),MATCH('Tenant Analysis (Formulas) '!AM$5,'Combined (Adjust here)'!$E$3:$BB$3,0)),0)</f>
        <v>110019.87</v>
      </c>
      <c r="AN45" s="77">
        <f>IFERROR(INDEX('Combined (Adjust here)'!$E$3:$BB$189,MATCH('Tenant Analysis (Formulas) '!$D45,'Combined (Adjust here)'!$E$3:$E$189,0),MATCH('Tenant Analysis (Formulas) '!AN$5,'Combined (Adjust here)'!$E$3:$BB$3,0)),0)</f>
        <v>104239.5</v>
      </c>
      <c r="AO45" s="77">
        <f>IFERROR(INDEX('Combined (Adjust here)'!$E$3:$BB$189,MATCH('Tenant Analysis (Formulas) '!$D45,'Combined (Adjust here)'!$E$3:$E$189,0),MATCH('Tenant Analysis (Formulas) '!AO$5,'Combined (Adjust here)'!$E$3:$BB$3,0)),0)</f>
        <v>108502.94</v>
      </c>
      <c r="AP45" s="77">
        <f>IFERROR(INDEX('Combined (Adjust here)'!$E$3:$BB$189,MATCH('Tenant Analysis (Formulas) '!$D45,'Combined (Adjust here)'!$E$3:$E$189,0),MATCH('Tenant Analysis (Formulas) '!AP$5,'Combined (Adjust here)'!$E$3:$BB$3,0)),0)</f>
        <v>111521.53</v>
      </c>
      <c r="AQ45" s="77">
        <f>IFERROR(INDEX('Combined (Adjust here)'!$E$3:$BB$189,MATCH('Tenant Analysis (Formulas) '!$D45,'Combined (Adjust here)'!$E$3:$E$189,0),MATCH('Tenant Analysis (Formulas) '!AQ$5,'Combined (Adjust here)'!$E$3:$BB$3,0)),0)</f>
        <v>104378.93</v>
      </c>
      <c r="AR45" s="77">
        <f>IFERROR(INDEX('Combined (Adjust here)'!$E$3:$BB$189,MATCH('Tenant Analysis (Formulas) '!$D45,'Combined (Adjust here)'!$E$3:$E$189,0),MATCH('Tenant Analysis (Formulas) '!AR$5,'Combined (Adjust here)'!$E$3:$BB$3,0)),0)</f>
        <v>68258.3</v>
      </c>
      <c r="AS45" s="77">
        <f>IFERROR(INDEX('Combined (Adjust here)'!$E$3:$BB$189,MATCH('Tenant Analysis (Formulas) '!$D45,'Combined (Adjust here)'!$E$3:$E$189,0),MATCH('Tenant Analysis (Formulas) '!AS$5,'Combined (Adjust here)'!$E$3:$BB$3,0)),0)</f>
        <v>0</v>
      </c>
      <c r="AT45" s="77">
        <f>IFERROR(INDEX('Combined (Adjust here)'!$E$3:$BB$189,MATCH('Tenant Analysis (Formulas) '!$D45,'Combined (Adjust here)'!$E$3:$E$189,0),MATCH('Tenant Analysis (Formulas) '!AT$5,'Combined (Adjust here)'!$E$3:$BB$3,0)),0)</f>
        <v>0</v>
      </c>
      <c r="AU45" s="77">
        <f>IFERROR(INDEX('Combined (Adjust here)'!$E$3:$BB$189,MATCH('Tenant Analysis (Formulas) '!$D45,'Combined (Adjust here)'!$E$3:$E$189,0),MATCH('Tenant Analysis (Formulas) '!AU$5,'Combined (Adjust here)'!$E$3:$BB$3,0)),0)</f>
        <v>0</v>
      </c>
      <c r="AV45" s="77">
        <f>IFERROR(INDEX('Combined (Adjust here)'!$E$3:$BB$189,MATCH('Tenant Analysis (Formulas) '!$D45,'Combined (Adjust here)'!$E$3:$E$189,0),MATCH('Tenant Analysis (Formulas) '!AV$5,'Combined (Adjust here)'!$E$3:$BB$3,0)),0)</f>
        <v>0</v>
      </c>
      <c r="AW45" s="77">
        <f>IFERROR(INDEX('Combined (Adjust here)'!$E$3:$BB$189,MATCH('Tenant Analysis (Formulas) '!$D45,'Combined (Adjust here)'!$E$3:$E$189,0),MATCH('Tenant Analysis (Formulas) '!AW$5,'Combined (Adjust here)'!$E$3:$BB$3,0)),0)</f>
        <v>0</v>
      </c>
      <c r="AX45" s="77">
        <f>IFERROR(INDEX('Combined (Adjust here)'!$E$3:$BB$189,MATCH('Tenant Analysis (Formulas) '!$D45,'Combined (Adjust here)'!$E$3:$E$189,0),MATCH('Tenant Analysis (Formulas) '!AX$5,'Combined (Adjust here)'!$E$3:$BB$3,0)),0)</f>
        <v>0</v>
      </c>
      <c r="AY45" s="77">
        <f>IFERROR(INDEX('Combined (Adjust here)'!$E$3:$BB$189,MATCH('Tenant Analysis (Formulas) '!$D45,'Combined (Adjust here)'!$E$3:$E$189,0),MATCH('Tenant Analysis (Formulas) '!AY$5,'Combined (Adjust here)'!$E$3:$BB$3,0)),0)</f>
        <v>0</v>
      </c>
      <c r="AZ45" s="77">
        <f>IFERROR(INDEX('Combined (Adjust here)'!$E$3:$BB$189,MATCH('Tenant Analysis (Formulas) '!$D45,'Combined (Adjust here)'!$E$3:$E$189,0),MATCH('Tenant Analysis (Formulas) '!AZ$5,'Combined (Adjust here)'!$E$3:$BB$3,0)),0)</f>
        <v>0</v>
      </c>
      <c r="BA45" s="77">
        <f>IFERROR(INDEX('Combined (Adjust here)'!$E$3:$BB$189,MATCH('Tenant Analysis (Formulas) '!$D45,'Combined (Adjust here)'!$E$3:$E$189,0),MATCH('Tenant Analysis (Formulas) '!BA$5,'Combined (Adjust here)'!$E$3:$BB$3,0)),0)</f>
        <v>0</v>
      </c>
      <c r="BB45" s="77">
        <f>IFERROR(INDEX('Combined (Adjust here)'!$E$3:$BB$189,MATCH('Tenant Analysis (Formulas) '!$D45,'Combined (Adjust here)'!$E$3:$E$189,0),MATCH('Tenant Analysis (Formulas) '!BB$5,'Combined (Adjust here)'!$E$3:$BB$3,0)),0)</f>
        <v>0</v>
      </c>
      <c r="BC45" s="77">
        <f>IFERROR(INDEX('Combined (Adjust here)'!$E$3:$BB$189,MATCH('Tenant Analysis (Formulas) '!$D45,'Combined (Adjust here)'!$E$3:$E$189,0),MATCH('Tenant Analysis (Formulas) '!BC$5,'Combined (Adjust here)'!$E$3:$BB$3,0)),0)</f>
        <v>0</v>
      </c>
      <c r="BD45" s="77">
        <f>IFERROR(INDEX('Combined (Adjust here)'!$E$3:$BB$189,MATCH('Tenant Analysis (Formulas) '!$D45,'Combined (Adjust here)'!$E$3:$E$189,0),MATCH('Tenant Analysis (Formulas) '!BD$5,'Combined (Adjust here)'!$E$3:$BB$3,0)),0)</f>
        <v>0</v>
      </c>
      <c r="BE45" s="77">
        <f>IFERROR(INDEX('Combined (Adjust here)'!$E$3:$BB$189,MATCH('Tenant Analysis (Formulas) '!$D45,'Combined (Adjust here)'!$E$3:$E$189,0),MATCH('Tenant Analysis (Formulas) '!BE$5,'Combined (Adjust here)'!$E$3:$BB$3,0)),0)</f>
        <v>0</v>
      </c>
      <c r="BF45" s="77">
        <f>IFERROR(INDEX('Combined (Adjust here)'!$E$3:$BB$189,MATCH('Tenant Analysis (Formulas) '!$D45,'Combined (Adjust here)'!$E$3:$E$189,0),MATCH('Tenant Analysis (Formulas) '!BF$5,'Combined (Adjust here)'!$E$3:$BB$3,0)),0)</f>
        <v>0</v>
      </c>
      <c r="BG45" s="77">
        <f>IFERROR(INDEX('Combined (Adjust here)'!$E$3:$BB$189,MATCH('Tenant Analysis (Formulas) '!$D45,'Combined (Adjust here)'!$E$3:$E$189,0),MATCH('Tenant Analysis (Formulas) '!BG$5,'Combined (Adjust here)'!$E$3:$BB$3,0)),0)</f>
        <v>0</v>
      </c>
      <c r="BH45" s="77">
        <f>IFERROR(INDEX('Combined (Adjust here)'!$E$3:$BB$189,MATCH('Tenant Analysis (Formulas) '!$D45,'Combined (Adjust here)'!$E$3:$E$189,0),MATCH('Tenant Analysis (Formulas) '!BH$5,'Combined (Adjust here)'!$E$3:$BB$3,0)),0)</f>
        <v>0</v>
      </c>
      <c r="BI45" s="77">
        <f>IFERROR(INDEX('Combined (Adjust here)'!$E$3:$BB$189,MATCH('Tenant Analysis (Formulas) '!$D45,'Combined (Adjust here)'!$E$3:$E$189,0),MATCH('Tenant Analysis (Formulas) '!BI$5,'Combined (Adjust here)'!$E$3:$BB$3,0)),0)</f>
        <v>0</v>
      </c>
      <c r="BJ45" s="77">
        <f>IFERROR(INDEX('Combined (Adjust here)'!$E$3:$BB$189,MATCH('Tenant Analysis (Formulas) '!$D45,'Combined (Adjust here)'!$E$3:$E$189,0),MATCH('Tenant Analysis (Formulas) '!BJ$5,'Combined (Adjust here)'!$E$3:$BB$3,0)),0)</f>
        <v>0</v>
      </c>
      <c r="BK45" s="77">
        <f>IFERROR(INDEX('Combined (Adjust here)'!$E$3:$BB$189,MATCH('Tenant Analysis (Formulas) '!$D45,'Combined (Adjust here)'!$E$3:$E$189,0),MATCH('Tenant Analysis (Formulas) '!BK$5,'Combined (Adjust here)'!$E$3:$BB$3,0)),0)</f>
        <v>0</v>
      </c>
      <c r="BL45" s="77">
        <f>IFERROR(INDEX('Combined (Adjust here)'!$E$3:$BB$189,MATCH('Tenant Analysis (Formulas) '!$D45,'Combined (Adjust here)'!$E$3:$E$189,0),MATCH('Tenant Analysis (Formulas) '!BL$5,'Combined (Adjust here)'!$E$3:$BB$3,0)),0)</f>
        <v>0</v>
      </c>
      <c r="BM45" s="77">
        <f>IFERROR(INDEX('Combined (Adjust here)'!$E$3:$BB$189,MATCH('Tenant Analysis (Formulas) '!$D45,'Combined (Adjust here)'!$E$3:$E$189,0),MATCH('Tenant Analysis (Formulas) '!BM$5,'Combined (Adjust here)'!$E$3:$BB$3,0)),0)</f>
        <v>0</v>
      </c>
    </row>
    <row r="46" spans="1:65" hidden="1">
      <c r="A46" s="48" t="s">
        <v>162</v>
      </c>
      <c r="B46" s="48" t="s">
        <v>178</v>
      </c>
      <c r="C46" s="46" t="s">
        <v>191</v>
      </c>
      <c r="D46" s="49" t="s">
        <v>110</v>
      </c>
      <c r="E46" s="75">
        <f t="shared" si="12"/>
        <v>1038746</v>
      </c>
      <c r="F46" s="75">
        <f t="shared" si="9"/>
        <v>959878</v>
      </c>
      <c r="G46" s="75">
        <f t="shared" si="9"/>
        <v>652388</v>
      </c>
      <c r="H46" s="75">
        <f t="shared" si="9"/>
        <v>171796</v>
      </c>
      <c r="I46" s="67">
        <f t="shared" si="11"/>
        <v>-0.32034279356334866</v>
      </c>
      <c r="J46" s="82"/>
      <c r="L46" s="75">
        <f t="shared" si="10"/>
        <v>180080</v>
      </c>
      <c r="M46" s="75">
        <f t="shared" si="10"/>
        <v>171796</v>
      </c>
      <c r="N46" s="67">
        <f t="shared" si="13"/>
        <v>-4.6001776988005331E-2</v>
      </c>
      <c r="R46" s="77">
        <f>IFERROR(INDEX('Combined (Adjust here)'!$E$3:$BB$189,MATCH('Tenant Analysis (Formulas) '!$D46,'Combined (Adjust here)'!$E$3:$E$189,0),MATCH('Tenant Analysis (Formulas) '!R$5,'Combined (Adjust here)'!$E$3:$BB$3,0)),0)</f>
        <v>69435</v>
      </c>
      <c r="S46" s="77">
        <f>IFERROR(INDEX('Combined (Adjust here)'!$E$3:$BB$189,MATCH('Tenant Analysis (Formulas) '!$D46,'Combined (Adjust here)'!$E$3:$E$189,0),MATCH('Tenant Analysis (Formulas) '!S$5,'Combined (Adjust here)'!$E$3:$BB$3,0)),0)</f>
        <v>53556</v>
      </c>
      <c r="T46" s="77">
        <f>IFERROR(INDEX('Combined (Adjust here)'!$E$3:$BB$189,MATCH('Tenant Analysis (Formulas) '!$D46,'Combined (Adjust here)'!$E$3:$E$189,0),MATCH('Tenant Analysis (Formulas) '!T$5,'Combined (Adjust here)'!$E$3:$BB$3,0)),0)</f>
        <v>81493</v>
      </c>
      <c r="U46" s="77">
        <f>IFERROR(INDEX('Combined (Adjust here)'!$E$3:$BB$189,MATCH('Tenant Analysis (Formulas) '!$D46,'Combined (Adjust here)'!$E$3:$E$189,0),MATCH('Tenant Analysis (Formulas) '!U$5,'Combined (Adjust here)'!$E$3:$BB$3,0)),0)</f>
        <v>88355</v>
      </c>
      <c r="V46" s="77">
        <f>IFERROR(INDEX('Combined (Adjust here)'!$E$3:$BB$189,MATCH('Tenant Analysis (Formulas) '!$D46,'Combined (Adjust here)'!$E$3:$E$189,0),MATCH('Tenant Analysis (Formulas) '!V$5,'Combined (Adjust here)'!$E$3:$BB$3,0)),0)</f>
        <v>75462</v>
      </c>
      <c r="W46" s="77">
        <f>IFERROR(INDEX('Combined (Adjust here)'!$E$3:$BB$189,MATCH('Tenant Analysis (Formulas) '!$D46,'Combined (Adjust here)'!$E$3:$E$189,0),MATCH('Tenant Analysis (Formulas) '!W$5,'Combined (Adjust here)'!$E$3:$BB$3,0)),0)</f>
        <v>75296</v>
      </c>
      <c r="X46" s="77">
        <f>IFERROR(INDEX('Combined (Adjust here)'!$E$3:$BB$189,MATCH('Tenant Analysis (Formulas) '!$D46,'Combined (Adjust here)'!$E$3:$E$189,0),MATCH('Tenant Analysis (Formulas) '!X$5,'Combined (Adjust here)'!$E$3:$BB$3,0)),0)</f>
        <v>124215</v>
      </c>
      <c r="Y46" s="77">
        <f>IFERROR(INDEX('Combined (Adjust here)'!$E$3:$BB$189,MATCH('Tenant Analysis (Formulas) '!$D46,'Combined (Adjust here)'!$E$3:$E$189,0),MATCH('Tenant Analysis (Formulas) '!Y$5,'Combined (Adjust here)'!$E$3:$BB$3,0)),0)</f>
        <v>121465</v>
      </c>
      <c r="Z46" s="77">
        <f>IFERROR(INDEX('Combined (Adjust here)'!$E$3:$BB$189,MATCH('Tenant Analysis (Formulas) '!$D46,'Combined (Adjust here)'!$E$3:$E$189,0),MATCH('Tenant Analysis (Formulas) '!Z$5,'Combined (Adjust here)'!$E$3:$BB$3,0)),0)</f>
        <v>100005</v>
      </c>
      <c r="AA46" s="77">
        <f>IFERROR(INDEX('Combined (Adjust here)'!$E$3:$BB$189,MATCH('Tenant Analysis (Formulas) '!$D46,'Combined (Adjust here)'!$E$3:$E$189,0),MATCH('Tenant Analysis (Formulas) '!AA$5,'Combined (Adjust here)'!$E$3:$BB$3,0)),0)</f>
        <v>94490</v>
      </c>
      <c r="AB46" s="77">
        <f>IFERROR(INDEX('Combined (Adjust here)'!$E$3:$BB$189,MATCH('Tenant Analysis (Formulas) '!$D46,'Combined (Adjust here)'!$E$3:$E$189,0),MATCH('Tenant Analysis (Formulas) '!AB$5,'Combined (Adjust here)'!$E$3:$BB$3,0)),0)</f>
        <v>78963</v>
      </c>
      <c r="AC46" s="77">
        <f>IFERROR(INDEX('Combined (Adjust here)'!$E$3:$BB$189,MATCH('Tenant Analysis (Formulas) '!$D46,'Combined (Adjust here)'!$E$3:$E$189,0),MATCH('Tenant Analysis (Formulas) '!AC$5,'Combined (Adjust here)'!$E$3:$BB$3,0)),0)</f>
        <v>76011</v>
      </c>
      <c r="AD46" s="77">
        <f>IFERROR(INDEX('Combined (Adjust here)'!$E$3:$BB$189,MATCH('Tenant Analysis (Formulas) '!$D46,'Combined (Adjust here)'!$E$3:$E$189,0),MATCH('Tenant Analysis (Formulas) '!AD$5,'Combined (Adjust here)'!$E$3:$BB$3,0)),0)</f>
        <v>69584</v>
      </c>
      <c r="AE46" s="77">
        <f>IFERROR(INDEX('Combined (Adjust here)'!$E$3:$BB$189,MATCH('Tenant Analysis (Formulas) '!$D46,'Combined (Adjust here)'!$E$3:$E$189,0),MATCH('Tenant Analysis (Formulas) '!AE$5,'Combined (Adjust here)'!$E$3:$BB$3,0)),0)</f>
        <v>48467</v>
      </c>
      <c r="AF46" s="77">
        <f>IFERROR(INDEX('Combined (Adjust here)'!$E$3:$BB$189,MATCH('Tenant Analysis (Formulas) '!$D46,'Combined (Adjust here)'!$E$3:$E$189,0),MATCH('Tenant Analysis (Formulas) '!AF$5,'Combined (Adjust here)'!$E$3:$BB$3,0)),0)</f>
        <v>74630</v>
      </c>
      <c r="AG46" s="77">
        <f>IFERROR(INDEX('Combined (Adjust here)'!$E$3:$BB$189,MATCH('Tenant Analysis (Formulas) '!$D46,'Combined (Adjust here)'!$E$3:$E$189,0),MATCH('Tenant Analysis (Formulas) '!AG$5,'Combined (Adjust here)'!$E$3:$BB$3,0)),0)</f>
        <v>84348</v>
      </c>
      <c r="AH46" s="77">
        <f>IFERROR(INDEX('Combined (Adjust here)'!$E$3:$BB$189,MATCH('Tenant Analysis (Formulas) '!$D46,'Combined (Adjust here)'!$E$3:$E$189,0),MATCH('Tenant Analysis (Formulas) '!AH$5,'Combined (Adjust here)'!$E$3:$BB$3,0)),0)</f>
        <v>74683</v>
      </c>
      <c r="AI46" s="77">
        <f>IFERROR(INDEX('Combined (Adjust here)'!$E$3:$BB$189,MATCH('Tenant Analysis (Formulas) '!$D46,'Combined (Adjust here)'!$E$3:$E$189,0),MATCH('Tenant Analysis (Formulas) '!AI$5,'Combined (Adjust here)'!$E$3:$BB$3,0)),0)</f>
        <v>72020</v>
      </c>
      <c r="AJ46" s="77">
        <f>IFERROR(INDEX('Combined (Adjust here)'!$E$3:$BB$189,MATCH('Tenant Analysis (Formulas) '!$D46,'Combined (Adjust here)'!$E$3:$E$189,0),MATCH('Tenant Analysis (Formulas) '!AJ$5,'Combined (Adjust here)'!$E$3:$BB$3,0)),0)</f>
        <v>98507</v>
      </c>
      <c r="AK46" s="77">
        <f>IFERROR(INDEX('Combined (Adjust here)'!$E$3:$BB$189,MATCH('Tenant Analysis (Formulas) '!$D46,'Combined (Adjust here)'!$E$3:$E$189,0),MATCH('Tenant Analysis (Formulas) '!AK$5,'Combined (Adjust here)'!$E$3:$BB$3,0)),0)</f>
        <v>113403</v>
      </c>
      <c r="AL46" s="77">
        <f>IFERROR(INDEX('Combined (Adjust here)'!$E$3:$BB$189,MATCH('Tenant Analysis (Formulas) '!$D46,'Combined (Adjust here)'!$E$3:$E$189,0),MATCH('Tenant Analysis (Formulas) '!AL$5,'Combined (Adjust here)'!$E$3:$BB$3,0)),0)</f>
        <v>88700</v>
      </c>
      <c r="AM46" s="77">
        <f>IFERROR(INDEX('Combined (Adjust here)'!$E$3:$BB$189,MATCH('Tenant Analysis (Formulas) '!$D46,'Combined (Adjust here)'!$E$3:$E$189,0),MATCH('Tenant Analysis (Formulas) '!AM$5,'Combined (Adjust here)'!$E$3:$BB$3,0)),0)</f>
        <v>101414</v>
      </c>
      <c r="AN46" s="77">
        <f>IFERROR(INDEX('Combined (Adjust here)'!$E$3:$BB$189,MATCH('Tenant Analysis (Formulas) '!$D46,'Combined (Adjust here)'!$E$3:$E$189,0),MATCH('Tenant Analysis (Formulas) '!AN$5,'Combined (Adjust here)'!$E$3:$BB$3,0)),0)</f>
        <v>68138</v>
      </c>
      <c r="AO46" s="77">
        <f>IFERROR(INDEX('Combined (Adjust here)'!$E$3:$BB$189,MATCH('Tenant Analysis (Formulas) '!$D46,'Combined (Adjust here)'!$E$3:$E$189,0),MATCH('Tenant Analysis (Formulas) '!AO$5,'Combined (Adjust here)'!$E$3:$BB$3,0)),0)</f>
        <v>65984</v>
      </c>
      <c r="AP46" s="77">
        <f>IFERROR(INDEX('Combined (Adjust here)'!$E$3:$BB$189,MATCH('Tenant Analysis (Formulas) '!$D46,'Combined (Adjust here)'!$E$3:$E$189,0),MATCH('Tenant Analysis (Formulas) '!AP$5,'Combined (Adjust here)'!$E$3:$BB$3,0)),0)</f>
        <v>62441</v>
      </c>
      <c r="AQ46" s="77">
        <f>IFERROR(INDEX('Combined (Adjust here)'!$E$3:$BB$189,MATCH('Tenant Analysis (Formulas) '!$D46,'Combined (Adjust here)'!$E$3:$E$189,0),MATCH('Tenant Analysis (Formulas) '!AQ$5,'Combined (Adjust here)'!$E$3:$BB$3,0)),0)</f>
        <v>82759</v>
      </c>
      <c r="AR46" s="77">
        <f>IFERROR(INDEX('Combined (Adjust here)'!$E$3:$BB$189,MATCH('Tenant Analysis (Formulas) '!$D46,'Combined (Adjust here)'!$E$3:$E$189,0),MATCH('Tenant Analysis (Formulas) '!AR$5,'Combined (Adjust here)'!$E$3:$BB$3,0)),0)</f>
        <v>34880</v>
      </c>
      <c r="AS46" s="77">
        <f>IFERROR(INDEX('Combined (Adjust here)'!$E$3:$BB$189,MATCH('Tenant Analysis (Formulas) '!$D46,'Combined (Adjust here)'!$E$3:$E$189,0),MATCH('Tenant Analysis (Formulas) '!AS$5,'Combined (Adjust here)'!$E$3:$BB$3,0)),0)</f>
        <v>0</v>
      </c>
      <c r="AT46" s="77">
        <f>IFERROR(INDEX('Combined (Adjust here)'!$E$3:$BB$189,MATCH('Tenant Analysis (Formulas) '!$D46,'Combined (Adjust here)'!$E$3:$E$189,0),MATCH('Tenant Analysis (Formulas) '!AT$5,'Combined (Adjust here)'!$E$3:$BB$3,0)),0)</f>
        <v>7597</v>
      </c>
      <c r="AU46" s="77">
        <f>IFERROR(INDEX('Combined (Adjust here)'!$E$3:$BB$189,MATCH('Tenant Analysis (Formulas) '!$D46,'Combined (Adjust here)'!$E$3:$E$189,0),MATCH('Tenant Analysis (Formulas) '!AU$5,'Combined (Adjust here)'!$E$3:$BB$3,0)),0)</f>
        <v>52428</v>
      </c>
      <c r="AV46" s="77">
        <f>IFERROR(INDEX('Combined (Adjust here)'!$E$3:$BB$189,MATCH('Tenant Analysis (Formulas) '!$D46,'Combined (Adjust here)'!$E$3:$E$189,0),MATCH('Tenant Analysis (Formulas) '!AV$5,'Combined (Adjust here)'!$E$3:$BB$3,0)),0)</f>
        <v>88597</v>
      </c>
      <c r="AW46" s="77">
        <f>IFERROR(INDEX('Combined (Adjust here)'!$E$3:$BB$189,MATCH('Tenant Analysis (Formulas) '!$D46,'Combined (Adjust here)'!$E$3:$E$189,0),MATCH('Tenant Analysis (Formulas) '!AW$5,'Combined (Adjust here)'!$E$3:$BB$3,0)),0)</f>
        <v>104076</v>
      </c>
      <c r="AX46" s="77">
        <f>IFERROR(INDEX('Combined (Adjust here)'!$E$3:$BB$189,MATCH('Tenant Analysis (Formulas) '!$D46,'Combined (Adjust here)'!$E$3:$E$189,0),MATCH('Tenant Analysis (Formulas) '!AX$5,'Combined (Adjust here)'!$E$3:$BB$3,0)),0)</f>
        <v>71914</v>
      </c>
      <c r="AY46" s="77">
        <f>IFERROR(INDEX('Combined (Adjust here)'!$E$3:$BB$189,MATCH('Tenant Analysis (Formulas) '!$D46,'Combined (Adjust here)'!$E$3:$E$189,0),MATCH('Tenant Analysis (Formulas) '!AY$5,'Combined (Adjust here)'!$E$3:$BB$3,0)),0)</f>
        <v>74405</v>
      </c>
      <c r="AZ46" s="77">
        <f>IFERROR(INDEX('Combined (Adjust here)'!$E$3:$BB$189,MATCH('Tenant Analysis (Formulas) '!$D46,'Combined (Adjust here)'!$E$3:$E$189,0),MATCH('Tenant Analysis (Formulas) '!AZ$5,'Combined (Adjust here)'!$E$3:$BB$3,0)),0)</f>
        <v>49014</v>
      </c>
      <c r="BA46" s="77">
        <f>IFERROR(INDEX('Combined (Adjust here)'!$E$3:$BB$189,MATCH('Tenant Analysis (Formulas) '!$D46,'Combined (Adjust here)'!$E$3:$E$189,0),MATCH('Tenant Analysis (Formulas) '!BA$5,'Combined (Adjust here)'!$E$3:$BB$3,0)),0)</f>
        <v>24277</v>
      </c>
      <c r="BB46" s="77">
        <f>IFERROR(INDEX('Combined (Adjust here)'!$E$3:$BB$189,MATCH('Tenant Analysis (Formulas) '!$D46,'Combined (Adjust here)'!$E$3:$E$189,0),MATCH('Tenant Analysis (Formulas) '!BB$5,'Combined (Adjust here)'!$E$3:$BB$3,0)),0)</f>
        <v>56769</v>
      </c>
      <c r="BC46" s="77">
        <f>IFERROR(INDEX('Combined (Adjust here)'!$E$3:$BB$189,MATCH('Tenant Analysis (Formulas) '!$D46,'Combined (Adjust here)'!$E$3:$E$189,0),MATCH('Tenant Analysis (Formulas) '!BC$5,'Combined (Adjust here)'!$E$3:$BB$3,0)),0)</f>
        <v>54718</v>
      </c>
      <c r="BD46" s="77">
        <f>IFERROR(INDEX('Combined (Adjust here)'!$E$3:$BB$189,MATCH('Tenant Analysis (Formulas) '!$D46,'Combined (Adjust here)'!$E$3:$E$189,0),MATCH('Tenant Analysis (Formulas) '!BD$5,'Combined (Adjust here)'!$E$3:$BB$3,0)),0)</f>
        <v>60309</v>
      </c>
      <c r="BE46" s="77">
        <f>IFERROR(INDEX('Combined (Adjust here)'!$E$3:$BB$189,MATCH('Tenant Analysis (Formulas) '!$D46,'Combined (Adjust here)'!$E$3:$E$189,0),MATCH('Tenant Analysis (Formulas) '!BE$5,'Combined (Adjust here)'!$E$3:$BB$3,0)),0)</f>
        <v>0</v>
      </c>
      <c r="BF46" s="77">
        <f>IFERROR(INDEX('Combined (Adjust here)'!$E$3:$BB$189,MATCH('Tenant Analysis (Formulas) '!$D46,'Combined (Adjust here)'!$E$3:$E$189,0),MATCH('Tenant Analysis (Formulas) '!BF$5,'Combined (Adjust here)'!$E$3:$BB$3,0)),0)</f>
        <v>0</v>
      </c>
      <c r="BG46" s="77">
        <f>IFERROR(INDEX('Combined (Adjust here)'!$E$3:$BB$189,MATCH('Tenant Analysis (Formulas) '!$D46,'Combined (Adjust here)'!$E$3:$E$189,0),MATCH('Tenant Analysis (Formulas) '!BG$5,'Combined (Adjust here)'!$E$3:$BB$3,0)),0)</f>
        <v>0</v>
      </c>
      <c r="BH46" s="77">
        <f>IFERROR(INDEX('Combined (Adjust here)'!$E$3:$BB$189,MATCH('Tenant Analysis (Formulas) '!$D46,'Combined (Adjust here)'!$E$3:$E$189,0),MATCH('Tenant Analysis (Formulas) '!BH$5,'Combined (Adjust here)'!$E$3:$BB$3,0)),0)</f>
        <v>0</v>
      </c>
      <c r="BI46" s="77">
        <f>IFERROR(INDEX('Combined (Adjust here)'!$E$3:$BB$189,MATCH('Tenant Analysis (Formulas) '!$D46,'Combined (Adjust here)'!$E$3:$E$189,0),MATCH('Tenant Analysis (Formulas) '!BI$5,'Combined (Adjust here)'!$E$3:$BB$3,0)),0)</f>
        <v>0</v>
      </c>
      <c r="BJ46" s="77">
        <f>IFERROR(INDEX('Combined (Adjust here)'!$E$3:$BB$189,MATCH('Tenant Analysis (Formulas) '!$D46,'Combined (Adjust here)'!$E$3:$E$189,0),MATCH('Tenant Analysis (Formulas) '!BJ$5,'Combined (Adjust here)'!$E$3:$BB$3,0)),0)</f>
        <v>0</v>
      </c>
      <c r="BK46" s="77">
        <f>IFERROR(INDEX('Combined (Adjust here)'!$E$3:$BB$189,MATCH('Tenant Analysis (Formulas) '!$D46,'Combined (Adjust here)'!$E$3:$E$189,0),MATCH('Tenant Analysis (Formulas) '!BK$5,'Combined (Adjust here)'!$E$3:$BB$3,0)),0)</f>
        <v>0</v>
      </c>
      <c r="BL46" s="77">
        <f>IFERROR(INDEX('Combined (Adjust here)'!$E$3:$BB$189,MATCH('Tenant Analysis (Formulas) '!$D46,'Combined (Adjust here)'!$E$3:$E$189,0),MATCH('Tenant Analysis (Formulas) '!BL$5,'Combined (Adjust here)'!$E$3:$BB$3,0)),0)</f>
        <v>0</v>
      </c>
      <c r="BM46" s="77">
        <f>IFERROR(INDEX('Combined (Adjust here)'!$E$3:$BB$189,MATCH('Tenant Analysis (Formulas) '!$D46,'Combined (Adjust here)'!$E$3:$E$189,0),MATCH('Tenant Analysis (Formulas) '!BM$5,'Combined (Adjust here)'!$E$3:$BB$3,0)),0)</f>
        <v>0</v>
      </c>
    </row>
    <row r="47" spans="1:65" hidden="1">
      <c r="A47" s="48" t="s">
        <v>162</v>
      </c>
      <c r="B47" s="48" t="s">
        <v>178</v>
      </c>
      <c r="C47" s="46" t="s">
        <v>186</v>
      </c>
      <c r="D47" s="49" t="s">
        <v>111</v>
      </c>
      <c r="E47" s="75">
        <f t="shared" si="12"/>
        <v>3920844.22</v>
      </c>
      <c r="F47" s="75">
        <f t="shared" si="9"/>
        <v>3781141.8899999992</v>
      </c>
      <c r="G47" s="75">
        <f t="shared" si="9"/>
        <v>2205977.42</v>
      </c>
      <c r="H47" s="75">
        <f t="shared" si="9"/>
        <v>649107.41</v>
      </c>
      <c r="I47" s="67">
        <f t="shared" si="11"/>
        <v>-0.41658433241181531</v>
      </c>
      <c r="J47" s="82"/>
      <c r="L47" s="75">
        <f t="shared" si="10"/>
        <v>726807.98</v>
      </c>
      <c r="M47" s="75">
        <f t="shared" si="10"/>
        <v>649107.41</v>
      </c>
      <c r="N47" s="67">
        <f t="shared" si="13"/>
        <v>-0.10690660000733612</v>
      </c>
      <c r="R47" s="77">
        <f>IFERROR(INDEX('Combined (Adjust here)'!$E$3:$BB$189,MATCH('Tenant Analysis (Formulas) '!$D47,'Combined (Adjust here)'!$E$3:$E$189,0),MATCH('Tenant Analysis (Formulas) '!R$5,'Combined (Adjust here)'!$E$3:$BB$3,0)),0)</f>
        <v>257174.57</v>
      </c>
      <c r="S47" s="77">
        <f>IFERROR(INDEX('Combined (Adjust here)'!$E$3:$BB$189,MATCH('Tenant Analysis (Formulas) '!$D47,'Combined (Adjust here)'!$E$3:$E$189,0),MATCH('Tenant Analysis (Formulas) '!S$5,'Combined (Adjust here)'!$E$3:$BB$3,0)),0)</f>
        <v>269534.68</v>
      </c>
      <c r="T47" s="77">
        <f>IFERROR(INDEX('Combined (Adjust here)'!$E$3:$BB$189,MATCH('Tenant Analysis (Formulas) '!$D47,'Combined (Adjust here)'!$E$3:$E$189,0),MATCH('Tenant Analysis (Formulas) '!T$5,'Combined (Adjust here)'!$E$3:$BB$3,0)),0)</f>
        <v>340902.51</v>
      </c>
      <c r="U47" s="77">
        <f>IFERROR(INDEX('Combined (Adjust here)'!$E$3:$BB$189,MATCH('Tenant Analysis (Formulas) '!$D47,'Combined (Adjust here)'!$E$3:$E$189,0),MATCH('Tenant Analysis (Formulas) '!U$5,'Combined (Adjust here)'!$E$3:$BB$3,0)),0)</f>
        <v>248967.7</v>
      </c>
      <c r="V47" s="77">
        <f>IFERROR(INDEX('Combined (Adjust here)'!$E$3:$BB$189,MATCH('Tenant Analysis (Formulas) '!$D47,'Combined (Adjust here)'!$E$3:$E$189,0),MATCH('Tenant Analysis (Formulas) '!V$5,'Combined (Adjust here)'!$E$3:$BB$3,0)),0)</f>
        <v>306988.07</v>
      </c>
      <c r="W47" s="77">
        <f>IFERROR(INDEX('Combined (Adjust here)'!$E$3:$BB$189,MATCH('Tenant Analysis (Formulas) '!$D47,'Combined (Adjust here)'!$E$3:$E$189,0),MATCH('Tenant Analysis (Formulas) '!W$5,'Combined (Adjust here)'!$E$3:$BB$3,0)),0)</f>
        <v>342104.89</v>
      </c>
      <c r="X47" s="77">
        <f>IFERROR(INDEX('Combined (Adjust here)'!$E$3:$BB$189,MATCH('Tenant Analysis (Formulas) '!$D47,'Combined (Adjust here)'!$E$3:$E$189,0),MATCH('Tenant Analysis (Formulas) '!X$5,'Combined (Adjust here)'!$E$3:$BB$3,0)),0)</f>
        <v>384300.24</v>
      </c>
      <c r="Y47" s="77">
        <f>IFERROR(INDEX('Combined (Adjust here)'!$E$3:$BB$189,MATCH('Tenant Analysis (Formulas) '!$D47,'Combined (Adjust here)'!$E$3:$E$189,0),MATCH('Tenant Analysis (Formulas) '!Y$5,'Combined (Adjust here)'!$E$3:$BB$3,0)),0)</f>
        <v>400325.58</v>
      </c>
      <c r="Z47" s="77">
        <f>IFERROR(INDEX('Combined (Adjust here)'!$E$3:$BB$189,MATCH('Tenant Analysis (Formulas) '!$D47,'Combined (Adjust here)'!$E$3:$E$189,0),MATCH('Tenant Analysis (Formulas) '!Z$5,'Combined (Adjust here)'!$E$3:$BB$3,0)),0)</f>
        <v>374005.5</v>
      </c>
      <c r="AA47" s="77">
        <f>IFERROR(INDEX('Combined (Adjust here)'!$E$3:$BB$189,MATCH('Tenant Analysis (Formulas) '!$D47,'Combined (Adjust here)'!$E$3:$E$189,0),MATCH('Tenant Analysis (Formulas) '!AA$5,'Combined (Adjust here)'!$E$3:$BB$3,0)),0)</f>
        <v>270065.73</v>
      </c>
      <c r="AB47" s="77">
        <f>IFERROR(INDEX('Combined (Adjust here)'!$E$3:$BB$189,MATCH('Tenant Analysis (Formulas) '!$D47,'Combined (Adjust here)'!$E$3:$E$189,0),MATCH('Tenant Analysis (Formulas) '!AB$5,'Combined (Adjust here)'!$E$3:$BB$3,0)),0)</f>
        <v>313235.18</v>
      </c>
      <c r="AC47" s="77">
        <f>IFERROR(INDEX('Combined (Adjust here)'!$E$3:$BB$189,MATCH('Tenant Analysis (Formulas) '!$D47,'Combined (Adjust here)'!$E$3:$E$189,0),MATCH('Tenant Analysis (Formulas) '!AC$5,'Combined (Adjust here)'!$E$3:$BB$3,0)),0)</f>
        <v>413239.57</v>
      </c>
      <c r="AD47" s="77">
        <f>IFERROR(INDEX('Combined (Adjust here)'!$E$3:$BB$189,MATCH('Tenant Analysis (Formulas) '!$D47,'Combined (Adjust here)'!$E$3:$E$189,0),MATCH('Tenant Analysis (Formulas) '!AD$5,'Combined (Adjust here)'!$E$3:$BB$3,0)),0)</f>
        <v>257818.89</v>
      </c>
      <c r="AE47" s="77">
        <f>IFERROR(INDEX('Combined (Adjust here)'!$E$3:$BB$189,MATCH('Tenant Analysis (Formulas) '!$D47,'Combined (Adjust here)'!$E$3:$E$189,0),MATCH('Tenant Analysis (Formulas) '!AE$5,'Combined (Adjust here)'!$E$3:$BB$3,0)),0)</f>
        <v>223885.75</v>
      </c>
      <c r="AF47" s="77">
        <f>IFERROR(INDEX('Combined (Adjust here)'!$E$3:$BB$189,MATCH('Tenant Analysis (Formulas) '!$D47,'Combined (Adjust here)'!$E$3:$E$189,0),MATCH('Tenant Analysis (Formulas) '!AF$5,'Combined (Adjust here)'!$E$3:$BB$3,0)),0)</f>
        <v>342481.4</v>
      </c>
      <c r="AG47" s="77">
        <f>IFERROR(INDEX('Combined (Adjust here)'!$E$3:$BB$189,MATCH('Tenant Analysis (Formulas) '!$D47,'Combined (Adjust here)'!$E$3:$E$189,0),MATCH('Tenant Analysis (Formulas) '!AG$5,'Combined (Adjust here)'!$E$3:$BB$3,0)),0)</f>
        <v>303935.64</v>
      </c>
      <c r="AH47" s="77">
        <f>IFERROR(INDEX('Combined (Adjust here)'!$E$3:$BB$189,MATCH('Tenant Analysis (Formulas) '!$D47,'Combined (Adjust here)'!$E$3:$E$189,0),MATCH('Tenant Analysis (Formulas) '!AH$5,'Combined (Adjust here)'!$E$3:$BB$3,0)),0)</f>
        <v>328258.7</v>
      </c>
      <c r="AI47" s="77">
        <f>IFERROR(INDEX('Combined (Adjust here)'!$E$3:$BB$189,MATCH('Tenant Analysis (Formulas) '!$D47,'Combined (Adjust here)'!$E$3:$E$189,0),MATCH('Tenant Analysis (Formulas) '!AI$5,'Combined (Adjust here)'!$E$3:$BB$3,0)),0)</f>
        <v>344538.6</v>
      </c>
      <c r="AJ47" s="77">
        <f>IFERROR(INDEX('Combined (Adjust here)'!$E$3:$BB$189,MATCH('Tenant Analysis (Formulas) '!$D47,'Combined (Adjust here)'!$E$3:$E$189,0),MATCH('Tenant Analysis (Formulas) '!AJ$5,'Combined (Adjust here)'!$E$3:$BB$3,0)),0)</f>
        <v>359530.94</v>
      </c>
      <c r="AK47" s="77">
        <f>IFERROR(INDEX('Combined (Adjust here)'!$E$3:$BB$189,MATCH('Tenant Analysis (Formulas) '!$D47,'Combined (Adjust here)'!$E$3:$E$189,0),MATCH('Tenant Analysis (Formulas) '!AK$5,'Combined (Adjust here)'!$E$3:$BB$3,0)),0)</f>
        <v>353272.82</v>
      </c>
      <c r="AL47" s="77">
        <f>IFERROR(INDEX('Combined (Adjust here)'!$E$3:$BB$189,MATCH('Tenant Analysis (Formulas) '!$D47,'Combined (Adjust here)'!$E$3:$E$189,0),MATCH('Tenant Analysis (Formulas) '!AL$5,'Combined (Adjust here)'!$E$3:$BB$3,0)),0)</f>
        <v>351837.49</v>
      </c>
      <c r="AM47" s="77">
        <f>IFERROR(INDEX('Combined (Adjust here)'!$E$3:$BB$189,MATCH('Tenant Analysis (Formulas) '!$D47,'Combined (Adjust here)'!$E$3:$E$189,0),MATCH('Tenant Analysis (Formulas) '!AM$5,'Combined (Adjust here)'!$E$3:$BB$3,0)),0)</f>
        <v>247026.78</v>
      </c>
      <c r="AN47" s="77">
        <f>IFERROR(INDEX('Combined (Adjust here)'!$E$3:$BB$189,MATCH('Tenant Analysis (Formulas) '!$D47,'Combined (Adjust here)'!$E$3:$E$189,0),MATCH('Tenant Analysis (Formulas) '!AN$5,'Combined (Adjust here)'!$E$3:$BB$3,0)),0)</f>
        <v>247364.32</v>
      </c>
      <c r="AO47" s="77">
        <f>IFERROR(INDEX('Combined (Adjust here)'!$E$3:$BB$189,MATCH('Tenant Analysis (Formulas) '!$D47,'Combined (Adjust here)'!$E$3:$E$189,0),MATCH('Tenant Analysis (Formulas) '!AO$5,'Combined (Adjust here)'!$E$3:$BB$3,0)),0)</f>
        <v>421190.56</v>
      </c>
      <c r="AP47" s="77">
        <f>IFERROR(INDEX('Combined (Adjust here)'!$E$3:$BB$189,MATCH('Tenant Analysis (Formulas) '!$D47,'Combined (Adjust here)'!$E$3:$E$189,0),MATCH('Tenant Analysis (Formulas) '!AP$5,'Combined (Adjust here)'!$E$3:$BB$3,0)),0)</f>
        <v>252792</v>
      </c>
      <c r="AQ47" s="77">
        <f>IFERROR(INDEX('Combined (Adjust here)'!$E$3:$BB$189,MATCH('Tenant Analysis (Formulas) '!$D47,'Combined (Adjust here)'!$E$3:$E$189,0),MATCH('Tenant Analysis (Formulas) '!AQ$5,'Combined (Adjust here)'!$E$3:$BB$3,0)),0)</f>
        <v>297715.98</v>
      </c>
      <c r="AR47" s="77">
        <f>IFERROR(INDEX('Combined (Adjust here)'!$E$3:$BB$189,MATCH('Tenant Analysis (Formulas) '!$D47,'Combined (Adjust here)'!$E$3:$E$189,0),MATCH('Tenant Analysis (Formulas) '!AR$5,'Combined (Adjust here)'!$E$3:$BB$3,0)),0)</f>
        <v>176300</v>
      </c>
      <c r="AS47" s="77">
        <f>IFERROR(INDEX('Combined (Adjust here)'!$E$3:$BB$189,MATCH('Tenant Analysis (Formulas) '!$D47,'Combined (Adjust here)'!$E$3:$E$189,0),MATCH('Tenant Analysis (Formulas) '!AS$5,'Combined (Adjust here)'!$E$3:$BB$3,0)),0)</f>
        <v>0</v>
      </c>
      <c r="AT47" s="77">
        <f>IFERROR(INDEX('Combined (Adjust here)'!$E$3:$BB$189,MATCH('Tenant Analysis (Formulas) '!$D47,'Combined (Adjust here)'!$E$3:$E$189,0),MATCH('Tenant Analysis (Formulas) '!AT$5,'Combined (Adjust here)'!$E$3:$BB$3,0)),0)</f>
        <v>0</v>
      </c>
      <c r="AU47" s="77">
        <f>IFERROR(INDEX('Combined (Adjust here)'!$E$3:$BB$189,MATCH('Tenant Analysis (Formulas) '!$D47,'Combined (Adjust here)'!$E$3:$E$189,0),MATCH('Tenant Analysis (Formulas) '!AU$5,'Combined (Adjust here)'!$E$3:$BB$3,0)),0)</f>
        <v>157295.14000000001</v>
      </c>
      <c r="AV47" s="77">
        <f>IFERROR(INDEX('Combined (Adjust here)'!$E$3:$BB$189,MATCH('Tenant Analysis (Formulas) '!$D47,'Combined (Adjust here)'!$E$3:$E$189,0),MATCH('Tenant Analysis (Formulas) '!AV$5,'Combined (Adjust here)'!$E$3:$BB$3,0)),0)</f>
        <v>250005</v>
      </c>
      <c r="AW47" s="77">
        <f>IFERROR(INDEX('Combined (Adjust here)'!$E$3:$BB$189,MATCH('Tenant Analysis (Formulas) '!$D47,'Combined (Adjust here)'!$E$3:$E$189,0),MATCH('Tenant Analysis (Formulas) '!AW$5,'Combined (Adjust here)'!$E$3:$BB$3,0)),0)</f>
        <v>256994.76</v>
      </c>
      <c r="AX47" s="77">
        <f>IFERROR(INDEX('Combined (Adjust here)'!$E$3:$BB$189,MATCH('Tenant Analysis (Formulas) '!$D47,'Combined (Adjust here)'!$E$3:$E$189,0),MATCH('Tenant Analysis (Formulas) '!AX$5,'Combined (Adjust here)'!$E$3:$BB$3,0)),0)</f>
        <v>297048</v>
      </c>
      <c r="AY47" s="77">
        <f>IFERROR(INDEX('Combined (Adjust here)'!$E$3:$BB$189,MATCH('Tenant Analysis (Formulas) '!$D47,'Combined (Adjust here)'!$E$3:$E$189,0),MATCH('Tenant Analysis (Formulas) '!AY$5,'Combined (Adjust here)'!$E$3:$BB$3,0)),0)</f>
        <v>242500.42</v>
      </c>
      <c r="AZ47" s="77">
        <f>IFERROR(INDEX('Combined (Adjust here)'!$E$3:$BB$189,MATCH('Tenant Analysis (Formulas) '!$D47,'Combined (Adjust here)'!$E$3:$E$189,0),MATCH('Tenant Analysis (Formulas) '!AZ$5,'Combined (Adjust here)'!$E$3:$BB$3,0)),0)</f>
        <v>177892.83</v>
      </c>
      <c r="BA47" s="77">
        <f>IFERROR(INDEX('Combined (Adjust here)'!$E$3:$BB$189,MATCH('Tenant Analysis (Formulas) '!$D47,'Combined (Adjust here)'!$E$3:$E$189,0),MATCH('Tenant Analysis (Formulas) '!BA$5,'Combined (Adjust here)'!$E$3:$BB$3,0)),0)</f>
        <v>97433.29</v>
      </c>
      <c r="BB47" s="77">
        <f>IFERROR(INDEX('Combined (Adjust here)'!$E$3:$BB$189,MATCH('Tenant Analysis (Formulas) '!$D47,'Combined (Adjust here)'!$E$3:$E$189,0),MATCH('Tenant Analysis (Formulas) '!BB$5,'Combined (Adjust here)'!$E$3:$BB$3,0)),0)</f>
        <v>72525.66</v>
      </c>
      <c r="BC47" s="77">
        <f>IFERROR(INDEX('Combined (Adjust here)'!$E$3:$BB$189,MATCH('Tenant Analysis (Formulas) '!$D47,'Combined (Adjust here)'!$E$3:$E$189,0),MATCH('Tenant Analysis (Formulas) '!BC$5,'Combined (Adjust here)'!$E$3:$BB$3,0)),0)</f>
        <v>253856.79</v>
      </c>
      <c r="BD47" s="77">
        <f>IFERROR(INDEX('Combined (Adjust here)'!$E$3:$BB$189,MATCH('Tenant Analysis (Formulas) '!$D47,'Combined (Adjust here)'!$E$3:$E$189,0),MATCH('Tenant Analysis (Formulas) '!BD$5,'Combined (Adjust here)'!$E$3:$BB$3,0)),0)</f>
        <v>322724.96000000002</v>
      </c>
      <c r="BE47" s="77">
        <f>IFERROR(INDEX('Combined (Adjust here)'!$E$3:$BB$189,MATCH('Tenant Analysis (Formulas) '!$D47,'Combined (Adjust here)'!$E$3:$E$189,0),MATCH('Tenant Analysis (Formulas) '!BE$5,'Combined (Adjust here)'!$E$3:$BB$3,0)),0)</f>
        <v>0</v>
      </c>
      <c r="BF47" s="77">
        <f>IFERROR(INDEX('Combined (Adjust here)'!$E$3:$BB$189,MATCH('Tenant Analysis (Formulas) '!$D47,'Combined (Adjust here)'!$E$3:$E$189,0),MATCH('Tenant Analysis (Formulas) '!BF$5,'Combined (Adjust here)'!$E$3:$BB$3,0)),0)</f>
        <v>0</v>
      </c>
      <c r="BG47" s="77">
        <f>IFERROR(INDEX('Combined (Adjust here)'!$E$3:$BB$189,MATCH('Tenant Analysis (Formulas) '!$D47,'Combined (Adjust here)'!$E$3:$E$189,0),MATCH('Tenant Analysis (Formulas) '!BG$5,'Combined (Adjust here)'!$E$3:$BB$3,0)),0)</f>
        <v>0</v>
      </c>
      <c r="BH47" s="77">
        <f>IFERROR(INDEX('Combined (Adjust here)'!$E$3:$BB$189,MATCH('Tenant Analysis (Formulas) '!$D47,'Combined (Adjust here)'!$E$3:$E$189,0),MATCH('Tenant Analysis (Formulas) '!BH$5,'Combined (Adjust here)'!$E$3:$BB$3,0)),0)</f>
        <v>0</v>
      </c>
      <c r="BI47" s="77">
        <f>IFERROR(INDEX('Combined (Adjust here)'!$E$3:$BB$189,MATCH('Tenant Analysis (Formulas) '!$D47,'Combined (Adjust here)'!$E$3:$E$189,0),MATCH('Tenant Analysis (Formulas) '!BI$5,'Combined (Adjust here)'!$E$3:$BB$3,0)),0)</f>
        <v>0</v>
      </c>
      <c r="BJ47" s="77">
        <f>IFERROR(INDEX('Combined (Adjust here)'!$E$3:$BB$189,MATCH('Tenant Analysis (Formulas) '!$D47,'Combined (Adjust here)'!$E$3:$E$189,0),MATCH('Tenant Analysis (Formulas) '!BJ$5,'Combined (Adjust here)'!$E$3:$BB$3,0)),0)</f>
        <v>0</v>
      </c>
      <c r="BK47" s="77">
        <f>IFERROR(INDEX('Combined (Adjust here)'!$E$3:$BB$189,MATCH('Tenant Analysis (Formulas) '!$D47,'Combined (Adjust here)'!$E$3:$E$189,0),MATCH('Tenant Analysis (Formulas) '!BK$5,'Combined (Adjust here)'!$E$3:$BB$3,0)),0)</f>
        <v>0</v>
      </c>
      <c r="BL47" s="77">
        <f>IFERROR(INDEX('Combined (Adjust here)'!$E$3:$BB$189,MATCH('Tenant Analysis (Formulas) '!$D47,'Combined (Adjust here)'!$E$3:$E$189,0),MATCH('Tenant Analysis (Formulas) '!BL$5,'Combined (Adjust here)'!$E$3:$BB$3,0)),0)</f>
        <v>0</v>
      </c>
      <c r="BM47" s="77">
        <f>IFERROR(INDEX('Combined (Adjust here)'!$E$3:$BB$189,MATCH('Tenant Analysis (Formulas) '!$D47,'Combined (Adjust here)'!$E$3:$E$189,0),MATCH('Tenant Analysis (Formulas) '!BM$5,'Combined (Adjust here)'!$E$3:$BB$3,0)),0)</f>
        <v>0</v>
      </c>
    </row>
    <row r="48" spans="1:65" hidden="1">
      <c r="A48" s="48" t="s">
        <v>162</v>
      </c>
      <c r="B48" s="48" t="s">
        <v>178</v>
      </c>
      <c r="C48" s="46" t="s">
        <v>202</v>
      </c>
      <c r="D48" s="49" t="s">
        <v>112</v>
      </c>
      <c r="E48" s="75">
        <f t="shared" si="12"/>
        <v>683356.52</v>
      </c>
      <c r="F48" s="75">
        <f t="shared" ref="F48:H68" si="14">+SUMIF($R$4:$BM$4,F$5,$R48:$BM48)</f>
        <v>597823.47</v>
      </c>
      <c r="G48" s="75">
        <f t="shared" si="14"/>
        <v>303505.73000000004</v>
      </c>
      <c r="H48" s="75">
        <f t="shared" si="14"/>
        <v>74154.94</v>
      </c>
      <c r="I48" s="67">
        <f t="shared" si="11"/>
        <v>-0.49231546563402728</v>
      </c>
      <c r="J48" s="82"/>
      <c r="L48" s="75">
        <f t="shared" si="10"/>
        <v>101488.39</v>
      </c>
      <c r="M48" s="75">
        <f t="shared" si="10"/>
        <v>74154.94</v>
      </c>
      <c r="N48" s="67">
        <f t="shared" si="13"/>
        <v>-0.26932588052682671</v>
      </c>
      <c r="R48" s="77">
        <f>IFERROR(INDEX('Combined (Adjust here)'!$E$3:$BB$189,MATCH('Tenant Analysis (Formulas) '!$D48,'Combined (Adjust here)'!$E$3:$E$189,0),MATCH('Tenant Analysis (Formulas) '!R$5,'Combined (Adjust here)'!$E$3:$BB$3,0)),0)</f>
        <v>61825</v>
      </c>
      <c r="S48" s="77">
        <f>IFERROR(INDEX('Combined (Adjust here)'!$E$3:$BB$189,MATCH('Tenant Analysis (Formulas) '!$D48,'Combined (Adjust here)'!$E$3:$E$189,0),MATCH('Tenant Analysis (Formulas) '!S$5,'Combined (Adjust here)'!$E$3:$BB$3,0)),0)</f>
        <v>36322</v>
      </c>
      <c r="T48" s="77">
        <f>IFERROR(INDEX('Combined (Adjust here)'!$E$3:$BB$189,MATCH('Tenant Analysis (Formulas) '!$D48,'Combined (Adjust here)'!$E$3:$E$189,0),MATCH('Tenant Analysis (Formulas) '!T$5,'Combined (Adjust here)'!$E$3:$BB$3,0)),0)</f>
        <v>42461.279999999999</v>
      </c>
      <c r="U48" s="77">
        <f>IFERROR(INDEX('Combined (Adjust here)'!$E$3:$BB$189,MATCH('Tenant Analysis (Formulas) '!$D48,'Combined (Adjust here)'!$E$3:$E$189,0),MATCH('Tenant Analysis (Formulas) '!U$5,'Combined (Adjust here)'!$E$3:$BB$3,0)),0)</f>
        <v>56646.87</v>
      </c>
      <c r="V48" s="77">
        <f>IFERROR(INDEX('Combined (Adjust here)'!$E$3:$BB$189,MATCH('Tenant Analysis (Formulas) '!$D48,'Combined (Adjust here)'!$E$3:$E$189,0),MATCH('Tenant Analysis (Formulas) '!V$5,'Combined (Adjust here)'!$E$3:$BB$3,0)),0)</f>
        <v>53572.35</v>
      </c>
      <c r="W48" s="77">
        <f>IFERROR(INDEX('Combined (Adjust here)'!$E$3:$BB$189,MATCH('Tenant Analysis (Formulas) '!$D48,'Combined (Adjust here)'!$E$3:$E$189,0),MATCH('Tenant Analysis (Formulas) '!W$5,'Combined (Adjust here)'!$E$3:$BB$3,0)),0)</f>
        <v>55440.6</v>
      </c>
      <c r="X48" s="77">
        <f>IFERROR(INDEX('Combined (Adjust here)'!$E$3:$BB$189,MATCH('Tenant Analysis (Formulas) '!$D48,'Combined (Adjust here)'!$E$3:$E$189,0),MATCH('Tenant Analysis (Formulas) '!X$5,'Combined (Adjust here)'!$E$3:$BB$3,0)),0)</f>
        <v>77338.789999999994</v>
      </c>
      <c r="Y48" s="77">
        <f>IFERROR(INDEX('Combined (Adjust here)'!$E$3:$BB$189,MATCH('Tenant Analysis (Formulas) '!$D48,'Combined (Adjust here)'!$E$3:$E$189,0),MATCH('Tenant Analysis (Formulas) '!Y$5,'Combined (Adjust here)'!$E$3:$BB$3,0)),0)</f>
        <v>49011.11</v>
      </c>
      <c r="Z48" s="77">
        <f>IFERROR(INDEX('Combined (Adjust here)'!$E$3:$BB$189,MATCH('Tenant Analysis (Formulas) '!$D48,'Combined (Adjust here)'!$E$3:$E$189,0),MATCH('Tenant Analysis (Formulas) '!Z$5,'Combined (Adjust here)'!$E$3:$BB$3,0)),0)</f>
        <v>39983.910000000003</v>
      </c>
      <c r="AA48" s="77">
        <f>IFERROR(INDEX('Combined (Adjust here)'!$E$3:$BB$189,MATCH('Tenant Analysis (Formulas) '!$D48,'Combined (Adjust here)'!$E$3:$E$189,0),MATCH('Tenant Analysis (Formulas) '!AA$5,'Combined (Adjust here)'!$E$3:$BB$3,0)),0)</f>
        <v>51980.65</v>
      </c>
      <c r="AB48" s="77">
        <f>IFERROR(INDEX('Combined (Adjust here)'!$E$3:$BB$189,MATCH('Tenant Analysis (Formulas) '!$D48,'Combined (Adjust here)'!$E$3:$E$189,0),MATCH('Tenant Analysis (Formulas) '!AB$5,'Combined (Adjust here)'!$E$3:$BB$3,0)),0)</f>
        <v>70510.149999999994</v>
      </c>
      <c r="AC48" s="77">
        <f>IFERROR(INDEX('Combined (Adjust here)'!$E$3:$BB$189,MATCH('Tenant Analysis (Formulas) '!$D48,'Combined (Adjust here)'!$E$3:$E$189,0),MATCH('Tenant Analysis (Formulas) '!AC$5,'Combined (Adjust here)'!$E$3:$BB$3,0)),0)</f>
        <v>88263.81</v>
      </c>
      <c r="AD48" s="77">
        <f>IFERROR(INDEX('Combined (Adjust here)'!$E$3:$BB$189,MATCH('Tenant Analysis (Formulas) '!$D48,'Combined (Adjust here)'!$E$3:$E$189,0),MATCH('Tenant Analysis (Formulas) '!AD$5,'Combined (Adjust here)'!$E$3:$BB$3,0)),0)</f>
        <v>48634.89</v>
      </c>
      <c r="AE48" s="77">
        <f>IFERROR(INDEX('Combined (Adjust here)'!$E$3:$BB$189,MATCH('Tenant Analysis (Formulas) '!$D48,'Combined (Adjust here)'!$E$3:$E$189,0),MATCH('Tenant Analysis (Formulas) '!AE$5,'Combined (Adjust here)'!$E$3:$BB$3,0)),0)</f>
        <v>29015.17</v>
      </c>
      <c r="AF48" s="77">
        <f>IFERROR(INDEX('Combined (Adjust here)'!$E$3:$BB$189,MATCH('Tenant Analysis (Formulas) '!$D48,'Combined (Adjust here)'!$E$3:$E$189,0),MATCH('Tenant Analysis (Formulas) '!AF$5,'Combined (Adjust here)'!$E$3:$BB$3,0)),0)</f>
        <v>59996.35</v>
      </c>
      <c r="AG48" s="77">
        <f>IFERROR(INDEX('Combined (Adjust here)'!$E$3:$BB$189,MATCH('Tenant Analysis (Formulas) '!$D48,'Combined (Adjust here)'!$E$3:$E$189,0),MATCH('Tenant Analysis (Formulas) '!AG$5,'Combined (Adjust here)'!$E$3:$BB$3,0)),0)</f>
        <v>63054.63</v>
      </c>
      <c r="AH48" s="77">
        <f>IFERROR(INDEX('Combined (Adjust here)'!$E$3:$BB$189,MATCH('Tenant Analysis (Formulas) '!$D48,'Combined (Adjust here)'!$E$3:$E$189,0),MATCH('Tenant Analysis (Formulas) '!AH$5,'Combined (Adjust here)'!$E$3:$BB$3,0)),0)</f>
        <v>48714.7</v>
      </c>
      <c r="AI48" s="77">
        <f>IFERROR(INDEX('Combined (Adjust here)'!$E$3:$BB$189,MATCH('Tenant Analysis (Formulas) '!$D48,'Combined (Adjust here)'!$E$3:$E$189,0),MATCH('Tenant Analysis (Formulas) '!AI$5,'Combined (Adjust here)'!$E$3:$BB$3,0)),0)</f>
        <v>39782.449999999997</v>
      </c>
      <c r="AJ48" s="77">
        <f>IFERROR(INDEX('Combined (Adjust here)'!$E$3:$BB$189,MATCH('Tenant Analysis (Formulas) '!$D48,'Combined (Adjust here)'!$E$3:$E$189,0),MATCH('Tenant Analysis (Formulas) '!AJ$5,'Combined (Adjust here)'!$E$3:$BB$3,0)),0)</f>
        <v>63983.69</v>
      </c>
      <c r="AK48" s="77">
        <f>IFERROR(INDEX('Combined (Adjust here)'!$E$3:$BB$189,MATCH('Tenant Analysis (Formulas) '!$D48,'Combined (Adjust here)'!$E$3:$E$189,0),MATCH('Tenant Analysis (Formulas) '!AK$5,'Combined (Adjust here)'!$E$3:$BB$3,0)),0)</f>
        <v>48640.76</v>
      </c>
      <c r="AL48" s="77">
        <f>IFERROR(INDEX('Combined (Adjust here)'!$E$3:$BB$189,MATCH('Tenant Analysis (Formulas) '!$D48,'Combined (Adjust here)'!$E$3:$E$189,0),MATCH('Tenant Analysis (Formulas) '!AL$5,'Combined (Adjust here)'!$E$3:$BB$3,0)),0)</f>
        <v>42011.45</v>
      </c>
      <c r="AM48" s="77">
        <f>IFERROR(INDEX('Combined (Adjust here)'!$E$3:$BB$189,MATCH('Tenant Analysis (Formulas) '!$D48,'Combined (Adjust here)'!$E$3:$E$189,0),MATCH('Tenant Analysis (Formulas) '!AM$5,'Combined (Adjust here)'!$E$3:$BB$3,0)),0)</f>
        <v>46221.279999999999</v>
      </c>
      <c r="AN48" s="77">
        <f>IFERROR(INDEX('Combined (Adjust here)'!$E$3:$BB$189,MATCH('Tenant Analysis (Formulas) '!$D48,'Combined (Adjust here)'!$E$3:$E$189,0),MATCH('Tenant Analysis (Formulas) '!AN$5,'Combined (Adjust here)'!$E$3:$BB$3,0)),0)</f>
        <v>42773.599999999999</v>
      </c>
      <c r="AO48" s="77">
        <f>IFERROR(INDEX('Combined (Adjust here)'!$E$3:$BB$189,MATCH('Tenant Analysis (Formulas) '!$D48,'Combined (Adjust here)'!$E$3:$E$189,0),MATCH('Tenant Analysis (Formulas) '!AO$5,'Combined (Adjust here)'!$E$3:$BB$3,0)),0)</f>
        <v>64994.5</v>
      </c>
      <c r="AP48" s="77">
        <f>IFERROR(INDEX('Combined (Adjust here)'!$E$3:$BB$189,MATCH('Tenant Analysis (Formulas) '!$D48,'Combined (Adjust here)'!$E$3:$E$189,0),MATCH('Tenant Analysis (Formulas) '!AP$5,'Combined (Adjust here)'!$E$3:$BB$3,0)),0)</f>
        <v>41732.089999999997</v>
      </c>
      <c r="AQ48" s="77">
        <f>IFERROR(INDEX('Combined (Adjust here)'!$E$3:$BB$189,MATCH('Tenant Analysis (Formulas) '!$D48,'Combined (Adjust here)'!$E$3:$E$189,0),MATCH('Tenant Analysis (Formulas) '!AQ$5,'Combined (Adjust here)'!$E$3:$BB$3,0)),0)</f>
        <v>46025.3</v>
      </c>
      <c r="AR48" s="77">
        <f>IFERROR(INDEX('Combined (Adjust here)'!$E$3:$BB$189,MATCH('Tenant Analysis (Formulas) '!$D48,'Combined (Adjust here)'!$E$3:$E$189,0),MATCH('Tenant Analysis (Formulas) '!AR$5,'Combined (Adjust here)'!$E$3:$BB$3,0)),0)</f>
        <v>13731</v>
      </c>
      <c r="AS48" s="77">
        <f>IFERROR(INDEX('Combined (Adjust here)'!$E$3:$BB$189,MATCH('Tenant Analysis (Formulas) '!$D48,'Combined (Adjust here)'!$E$3:$E$189,0),MATCH('Tenant Analysis (Formulas) '!AS$5,'Combined (Adjust here)'!$E$3:$BB$3,0)),0)</f>
        <v>0</v>
      </c>
      <c r="AT48" s="77">
        <f>IFERROR(INDEX('Combined (Adjust here)'!$E$3:$BB$189,MATCH('Tenant Analysis (Formulas) '!$D48,'Combined (Adjust here)'!$E$3:$E$189,0),MATCH('Tenant Analysis (Formulas) '!AT$5,'Combined (Adjust here)'!$E$3:$BB$3,0)),0)</f>
        <v>5125.55</v>
      </c>
      <c r="AU48" s="77">
        <f>IFERROR(INDEX('Combined (Adjust here)'!$E$3:$BB$189,MATCH('Tenant Analysis (Formulas) '!$D48,'Combined (Adjust here)'!$E$3:$E$189,0),MATCH('Tenant Analysis (Formulas) '!AU$5,'Combined (Adjust here)'!$E$3:$BB$3,0)),0)</f>
        <v>27552.25</v>
      </c>
      <c r="AV48" s="77">
        <f>IFERROR(INDEX('Combined (Adjust here)'!$E$3:$BB$189,MATCH('Tenant Analysis (Formulas) '!$D48,'Combined (Adjust here)'!$E$3:$E$189,0),MATCH('Tenant Analysis (Formulas) '!AV$5,'Combined (Adjust here)'!$E$3:$BB$3,0)),0)</f>
        <v>22257.14</v>
      </c>
      <c r="AW48" s="77">
        <f>IFERROR(INDEX('Combined (Adjust here)'!$E$3:$BB$189,MATCH('Tenant Analysis (Formulas) '!$D48,'Combined (Adjust here)'!$E$3:$E$189,0),MATCH('Tenant Analysis (Formulas) '!AW$5,'Combined (Adjust here)'!$E$3:$BB$3,0)),0)</f>
        <v>25820.880000000001</v>
      </c>
      <c r="AX48" s="77">
        <f>IFERROR(INDEX('Combined (Adjust here)'!$E$3:$BB$189,MATCH('Tenant Analysis (Formulas) '!$D48,'Combined (Adjust here)'!$E$3:$E$189,0),MATCH('Tenant Analysis (Formulas) '!AX$5,'Combined (Adjust here)'!$E$3:$BB$3,0)),0)</f>
        <v>42773.599999999999</v>
      </c>
      <c r="AY48" s="77">
        <f>IFERROR(INDEX('Combined (Adjust here)'!$E$3:$BB$189,MATCH('Tenant Analysis (Formulas) '!$D48,'Combined (Adjust here)'!$E$3:$E$189,0),MATCH('Tenant Analysis (Formulas) '!AY$5,'Combined (Adjust here)'!$E$3:$BB$3,0)),0)</f>
        <v>21806.67</v>
      </c>
      <c r="AZ48" s="77">
        <f>IFERROR(INDEX('Combined (Adjust here)'!$E$3:$BB$189,MATCH('Tenant Analysis (Formulas) '!$D48,'Combined (Adjust here)'!$E$3:$E$189,0),MATCH('Tenant Analysis (Formulas) '!AZ$5,'Combined (Adjust here)'!$E$3:$BB$3,0)),0)</f>
        <v>21944.6</v>
      </c>
      <c r="BA48" s="77">
        <f>IFERROR(INDEX('Combined (Adjust here)'!$E$3:$BB$189,MATCH('Tenant Analysis (Formulas) '!$D48,'Combined (Adjust here)'!$E$3:$E$189,0),MATCH('Tenant Analysis (Formulas) '!BA$5,'Combined (Adjust here)'!$E$3:$BB$3,0)),0)</f>
        <v>34736.65</v>
      </c>
      <c r="BB48" s="77">
        <f>IFERROR(INDEX('Combined (Adjust here)'!$E$3:$BB$189,MATCH('Tenant Analysis (Formulas) '!$D48,'Combined (Adjust here)'!$E$3:$E$189,0),MATCH('Tenant Analysis (Formulas) '!BB$5,'Combined (Adjust here)'!$E$3:$BB$3,0)),0)</f>
        <v>23130.54</v>
      </c>
      <c r="BC48" s="77">
        <f>IFERROR(INDEX('Combined (Adjust here)'!$E$3:$BB$189,MATCH('Tenant Analysis (Formulas) '!$D48,'Combined (Adjust here)'!$E$3:$E$189,0),MATCH('Tenant Analysis (Formulas) '!BC$5,'Combined (Adjust here)'!$E$3:$BB$3,0)),0)</f>
        <v>22448.75</v>
      </c>
      <c r="BD48" s="77">
        <f>IFERROR(INDEX('Combined (Adjust here)'!$E$3:$BB$189,MATCH('Tenant Analysis (Formulas) '!$D48,'Combined (Adjust here)'!$E$3:$E$189,0),MATCH('Tenant Analysis (Formulas) '!BD$5,'Combined (Adjust here)'!$E$3:$BB$3,0)),0)</f>
        <v>28575.65</v>
      </c>
      <c r="BE48" s="77">
        <f>IFERROR(INDEX('Combined (Adjust here)'!$E$3:$BB$189,MATCH('Tenant Analysis (Formulas) '!$D48,'Combined (Adjust here)'!$E$3:$E$189,0),MATCH('Tenant Analysis (Formulas) '!BE$5,'Combined (Adjust here)'!$E$3:$BB$3,0)),0)</f>
        <v>0</v>
      </c>
      <c r="BF48" s="77">
        <f>IFERROR(INDEX('Combined (Adjust here)'!$E$3:$BB$189,MATCH('Tenant Analysis (Formulas) '!$D48,'Combined (Adjust here)'!$E$3:$E$189,0),MATCH('Tenant Analysis (Formulas) '!BF$5,'Combined (Adjust here)'!$E$3:$BB$3,0)),0)</f>
        <v>0</v>
      </c>
      <c r="BG48" s="77">
        <f>IFERROR(INDEX('Combined (Adjust here)'!$E$3:$BB$189,MATCH('Tenant Analysis (Formulas) '!$D48,'Combined (Adjust here)'!$E$3:$E$189,0),MATCH('Tenant Analysis (Formulas) '!BG$5,'Combined (Adjust here)'!$E$3:$BB$3,0)),0)</f>
        <v>0</v>
      </c>
      <c r="BH48" s="77">
        <f>IFERROR(INDEX('Combined (Adjust here)'!$E$3:$BB$189,MATCH('Tenant Analysis (Formulas) '!$D48,'Combined (Adjust here)'!$E$3:$E$189,0),MATCH('Tenant Analysis (Formulas) '!BH$5,'Combined (Adjust here)'!$E$3:$BB$3,0)),0)</f>
        <v>0</v>
      </c>
      <c r="BI48" s="77">
        <f>IFERROR(INDEX('Combined (Adjust here)'!$E$3:$BB$189,MATCH('Tenant Analysis (Formulas) '!$D48,'Combined (Adjust here)'!$E$3:$E$189,0),MATCH('Tenant Analysis (Formulas) '!BI$5,'Combined (Adjust here)'!$E$3:$BB$3,0)),0)</f>
        <v>0</v>
      </c>
      <c r="BJ48" s="77">
        <f>IFERROR(INDEX('Combined (Adjust here)'!$E$3:$BB$189,MATCH('Tenant Analysis (Formulas) '!$D48,'Combined (Adjust here)'!$E$3:$E$189,0),MATCH('Tenant Analysis (Formulas) '!BJ$5,'Combined (Adjust here)'!$E$3:$BB$3,0)),0)</f>
        <v>0</v>
      </c>
      <c r="BK48" s="77">
        <f>IFERROR(INDEX('Combined (Adjust here)'!$E$3:$BB$189,MATCH('Tenant Analysis (Formulas) '!$D48,'Combined (Adjust here)'!$E$3:$E$189,0),MATCH('Tenant Analysis (Formulas) '!BK$5,'Combined (Adjust here)'!$E$3:$BB$3,0)),0)</f>
        <v>0</v>
      </c>
      <c r="BL48" s="77">
        <f>IFERROR(INDEX('Combined (Adjust here)'!$E$3:$BB$189,MATCH('Tenant Analysis (Formulas) '!$D48,'Combined (Adjust here)'!$E$3:$E$189,0),MATCH('Tenant Analysis (Formulas) '!BL$5,'Combined (Adjust here)'!$E$3:$BB$3,0)),0)</f>
        <v>0</v>
      </c>
      <c r="BM48" s="77">
        <f>IFERROR(INDEX('Combined (Adjust here)'!$E$3:$BB$189,MATCH('Tenant Analysis (Formulas) '!$D48,'Combined (Adjust here)'!$E$3:$E$189,0),MATCH('Tenant Analysis (Formulas) '!BM$5,'Combined (Adjust here)'!$E$3:$BB$3,0)),0)</f>
        <v>0</v>
      </c>
    </row>
    <row r="49" spans="1:65" hidden="1">
      <c r="A49" s="48" t="s">
        <v>162</v>
      </c>
      <c r="B49" s="48" t="s">
        <v>178</v>
      </c>
      <c r="C49" s="46" t="s">
        <v>189</v>
      </c>
      <c r="D49" s="49" t="s">
        <v>113</v>
      </c>
      <c r="E49" s="75">
        <f t="shared" si="12"/>
        <v>162635</v>
      </c>
      <c r="F49" s="75">
        <f t="shared" si="14"/>
        <v>154390</v>
      </c>
      <c r="G49" s="75">
        <f t="shared" si="14"/>
        <v>54555.55</v>
      </c>
      <c r="H49" s="75">
        <f t="shared" si="14"/>
        <v>10232.560000000001</v>
      </c>
      <c r="I49" s="67">
        <f t="shared" si="11"/>
        <v>-0.64663805945980957</v>
      </c>
      <c r="J49" s="82"/>
      <c r="L49" s="75">
        <f t="shared" ref="L49:M71" si="15">+SUMIFS($R49:$BM49,$R$5:$BM$5,"&gt;="&amp;L$4,$R$5:$BM$5,"&lt;="&amp;L$5)</f>
        <v>34680</v>
      </c>
      <c r="M49" s="75">
        <f t="shared" si="15"/>
        <v>10232.560000000001</v>
      </c>
      <c r="N49" s="67">
        <f t="shared" si="13"/>
        <v>-0.70494348327566314</v>
      </c>
      <c r="R49" s="77">
        <f>IFERROR(INDEX('Combined (Adjust here)'!$E$3:$BB$189,MATCH('Tenant Analysis (Formulas) '!$D49,'Combined (Adjust here)'!$E$3:$E$189,0),MATCH('Tenant Analysis (Formulas) '!R$5,'Combined (Adjust here)'!$E$3:$BB$3,0)),0)</f>
        <v>9054</v>
      </c>
      <c r="S49" s="77">
        <f>IFERROR(INDEX('Combined (Adjust here)'!$E$3:$BB$189,MATCH('Tenant Analysis (Formulas) '!$D49,'Combined (Adjust here)'!$E$3:$E$189,0),MATCH('Tenant Analysis (Formulas) '!S$5,'Combined (Adjust here)'!$E$3:$BB$3,0)),0)</f>
        <v>9935</v>
      </c>
      <c r="T49" s="77">
        <f>IFERROR(INDEX('Combined (Adjust here)'!$E$3:$BB$189,MATCH('Tenant Analysis (Formulas) '!$D49,'Combined (Adjust here)'!$E$3:$E$189,0),MATCH('Tenant Analysis (Formulas) '!T$5,'Combined (Adjust here)'!$E$3:$BB$3,0)),0)</f>
        <v>11432</v>
      </c>
      <c r="U49" s="77">
        <f>IFERROR(INDEX('Combined (Adjust here)'!$E$3:$BB$189,MATCH('Tenant Analysis (Formulas) '!$D49,'Combined (Adjust here)'!$E$3:$E$189,0),MATCH('Tenant Analysis (Formulas) '!U$5,'Combined (Adjust here)'!$E$3:$BB$3,0)),0)</f>
        <v>10311</v>
      </c>
      <c r="V49" s="77">
        <f>IFERROR(INDEX('Combined (Adjust here)'!$E$3:$BB$189,MATCH('Tenant Analysis (Formulas) '!$D49,'Combined (Adjust here)'!$E$3:$E$189,0),MATCH('Tenant Analysis (Formulas) '!V$5,'Combined (Adjust here)'!$E$3:$BB$3,0)),0)</f>
        <v>14984</v>
      </c>
      <c r="W49" s="77">
        <f>IFERROR(INDEX('Combined (Adjust here)'!$E$3:$BB$189,MATCH('Tenant Analysis (Formulas) '!$D49,'Combined (Adjust here)'!$E$3:$E$189,0),MATCH('Tenant Analysis (Formulas) '!W$5,'Combined (Adjust here)'!$E$3:$BB$3,0)),0)</f>
        <v>15872</v>
      </c>
      <c r="X49" s="77">
        <f>IFERROR(INDEX('Combined (Adjust here)'!$E$3:$BB$189,MATCH('Tenant Analysis (Formulas) '!$D49,'Combined (Adjust here)'!$E$3:$E$189,0),MATCH('Tenant Analysis (Formulas) '!X$5,'Combined (Adjust here)'!$E$3:$BB$3,0)),0)</f>
        <v>17887</v>
      </c>
      <c r="Y49" s="77">
        <f>IFERROR(INDEX('Combined (Adjust here)'!$E$3:$BB$189,MATCH('Tenant Analysis (Formulas) '!$D49,'Combined (Adjust here)'!$E$3:$E$189,0),MATCH('Tenant Analysis (Formulas) '!Y$5,'Combined (Adjust here)'!$E$3:$BB$3,0)),0)</f>
        <v>18044</v>
      </c>
      <c r="Z49" s="77">
        <f>IFERROR(INDEX('Combined (Adjust here)'!$E$3:$BB$189,MATCH('Tenant Analysis (Formulas) '!$D49,'Combined (Adjust here)'!$E$3:$E$189,0),MATCH('Tenant Analysis (Formulas) '!Z$5,'Combined (Adjust here)'!$E$3:$BB$3,0)),0)</f>
        <v>16121</v>
      </c>
      <c r="AA49" s="77">
        <f>IFERROR(INDEX('Combined (Adjust here)'!$E$3:$BB$189,MATCH('Tenant Analysis (Formulas) '!$D49,'Combined (Adjust here)'!$E$3:$E$189,0),MATCH('Tenant Analysis (Formulas) '!AA$5,'Combined (Adjust here)'!$E$3:$BB$3,0)),0)</f>
        <v>12420</v>
      </c>
      <c r="AB49" s="77">
        <f>IFERROR(INDEX('Combined (Adjust here)'!$E$3:$BB$189,MATCH('Tenant Analysis (Formulas) '!$D49,'Combined (Adjust here)'!$E$3:$E$189,0),MATCH('Tenant Analysis (Formulas) '!AB$5,'Combined (Adjust here)'!$E$3:$BB$3,0)),0)</f>
        <v>12800</v>
      </c>
      <c r="AC49" s="77">
        <f>IFERROR(INDEX('Combined (Adjust here)'!$E$3:$BB$189,MATCH('Tenant Analysis (Formulas) '!$D49,'Combined (Adjust here)'!$E$3:$E$189,0),MATCH('Tenant Analysis (Formulas) '!AC$5,'Combined (Adjust here)'!$E$3:$BB$3,0)),0)</f>
        <v>13775</v>
      </c>
      <c r="AD49" s="77">
        <f>IFERROR(INDEX('Combined (Adjust here)'!$E$3:$BB$189,MATCH('Tenant Analysis (Formulas) '!$D49,'Combined (Adjust here)'!$E$3:$E$189,0),MATCH('Tenant Analysis (Formulas) '!AD$5,'Combined (Adjust here)'!$E$3:$BB$3,0)),0)</f>
        <v>10299</v>
      </c>
      <c r="AE49" s="77">
        <f>IFERROR(INDEX('Combined (Adjust here)'!$E$3:$BB$189,MATCH('Tenant Analysis (Formulas) '!$D49,'Combined (Adjust here)'!$E$3:$E$189,0),MATCH('Tenant Analysis (Formulas) '!AE$5,'Combined (Adjust here)'!$E$3:$BB$3,0)),0)</f>
        <v>0</v>
      </c>
      <c r="AF49" s="77">
        <f>IFERROR(INDEX('Combined (Adjust here)'!$E$3:$BB$189,MATCH('Tenant Analysis (Formulas) '!$D49,'Combined (Adjust here)'!$E$3:$E$189,0),MATCH('Tenant Analysis (Formulas) '!AF$5,'Combined (Adjust here)'!$E$3:$BB$3,0)),0)</f>
        <v>12054</v>
      </c>
      <c r="AG49" s="77">
        <f>IFERROR(INDEX('Combined (Adjust here)'!$E$3:$BB$189,MATCH('Tenant Analysis (Formulas) '!$D49,'Combined (Adjust here)'!$E$3:$E$189,0),MATCH('Tenant Analysis (Formulas) '!AG$5,'Combined (Adjust here)'!$E$3:$BB$3,0)),0)</f>
        <v>11418</v>
      </c>
      <c r="AH49" s="77">
        <f>IFERROR(INDEX('Combined (Adjust here)'!$E$3:$BB$189,MATCH('Tenant Analysis (Formulas) '!$D49,'Combined (Adjust here)'!$E$3:$E$189,0),MATCH('Tenant Analysis (Formulas) '!AH$5,'Combined (Adjust here)'!$E$3:$BB$3,0)),0)</f>
        <v>13992</v>
      </c>
      <c r="AI49" s="77">
        <f>IFERROR(INDEX('Combined (Adjust here)'!$E$3:$BB$189,MATCH('Tenant Analysis (Formulas) '!$D49,'Combined (Adjust here)'!$E$3:$E$189,0),MATCH('Tenant Analysis (Formulas) '!AI$5,'Combined (Adjust here)'!$E$3:$BB$3,0)),0)</f>
        <v>16826</v>
      </c>
      <c r="AJ49" s="77">
        <f>IFERROR(INDEX('Combined (Adjust here)'!$E$3:$BB$189,MATCH('Tenant Analysis (Formulas) '!$D49,'Combined (Adjust here)'!$E$3:$E$189,0),MATCH('Tenant Analysis (Formulas) '!AJ$5,'Combined (Adjust here)'!$E$3:$BB$3,0)),0)</f>
        <v>18122</v>
      </c>
      <c r="AK49" s="77">
        <f>IFERROR(INDEX('Combined (Adjust here)'!$E$3:$BB$189,MATCH('Tenant Analysis (Formulas) '!$D49,'Combined (Adjust here)'!$E$3:$E$189,0),MATCH('Tenant Analysis (Formulas) '!AK$5,'Combined (Adjust here)'!$E$3:$BB$3,0)),0)</f>
        <v>17722</v>
      </c>
      <c r="AL49" s="77">
        <f>IFERROR(INDEX('Combined (Adjust here)'!$E$3:$BB$189,MATCH('Tenant Analysis (Formulas) '!$D49,'Combined (Adjust here)'!$E$3:$E$189,0),MATCH('Tenant Analysis (Formulas) '!AL$5,'Combined (Adjust here)'!$E$3:$BB$3,0)),0)</f>
        <v>16342</v>
      </c>
      <c r="AM49" s="77">
        <f>IFERROR(INDEX('Combined (Adjust here)'!$E$3:$BB$189,MATCH('Tenant Analysis (Formulas) '!$D49,'Combined (Adjust here)'!$E$3:$E$189,0),MATCH('Tenant Analysis (Formulas) '!AM$5,'Combined (Adjust here)'!$E$3:$BB$3,0)),0)</f>
        <v>12138</v>
      </c>
      <c r="AN49" s="77">
        <f>IFERROR(INDEX('Combined (Adjust here)'!$E$3:$BB$189,MATCH('Tenant Analysis (Formulas) '!$D49,'Combined (Adjust here)'!$E$3:$E$189,0),MATCH('Tenant Analysis (Formulas) '!AN$5,'Combined (Adjust here)'!$E$3:$BB$3,0)),0)</f>
        <v>12250</v>
      </c>
      <c r="AO49" s="77">
        <f>IFERROR(INDEX('Combined (Adjust here)'!$E$3:$BB$189,MATCH('Tenant Analysis (Formulas) '!$D49,'Combined (Adjust here)'!$E$3:$E$189,0),MATCH('Tenant Analysis (Formulas) '!AO$5,'Combined (Adjust here)'!$E$3:$BB$3,0)),0)</f>
        <v>13227</v>
      </c>
      <c r="AP49" s="77">
        <f>IFERROR(INDEX('Combined (Adjust here)'!$E$3:$BB$189,MATCH('Tenant Analysis (Formulas) '!$D49,'Combined (Adjust here)'!$E$3:$E$189,0),MATCH('Tenant Analysis (Formulas) '!AP$5,'Combined (Adjust here)'!$E$3:$BB$3,0)),0)</f>
        <v>11919</v>
      </c>
      <c r="AQ49" s="77">
        <f>IFERROR(INDEX('Combined (Adjust here)'!$E$3:$BB$189,MATCH('Tenant Analysis (Formulas) '!$D49,'Combined (Adjust here)'!$E$3:$E$189,0),MATCH('Tenant Analysis (Formulas) '!AQ$5,'Combined (Adjust here)'!$E$3:$BB$3,0)),0)</f>
        <v>10707</v>
      </c>
      <c r="AR49" s="77">
        <f>IFERROR(INDEX('Combined (Adjust here)'!$E$3:$BB$189,MATCH('Tenant Analysis (Formulas) '!$D49,'Combined (Adjust here)'!$E$3:$E$189,0),MATCH('Tenant Analysis (Formulas) '!AR$5,'Combined (Adjust here)'!$E$3:$BB$3,0)),0)</f>
        <v>12054</v>
      </c>
      <c r="AS49" s="77">
        <f>IFERROR(INDEX('Combined (Adjust here)'!$E$3:$BB$189,MATCH('Tenant Analysis (Formulas) '!$D49,'Combined (Adjust here)'!$E$3:$E$189,0),MATCH('Tenant Analysis (Formulas) '!AS$5,'Combined (Adjust here)'!$E$3:$BB$3,0)),0)</f>
        <v>0</v>
      </c>
      <c r="AT49" s="77">
        <f>IFERROR(INDEX('Combined (Adjust here)'!$E$3:$BB$189,MATCH('Tenant Analysis (Formulas) '!$D49,'Combined (Adjust here)'!$E$3:$E$189,0),MATCH('Tenant Analysis (Formulas) '!AT$5,'Combined (Adjust here)'!$E$3:$BB$3,0)),0)</f>
        <v>0</v>
      </c>
      <c r="AU49" s="77">
        <f>IFERROR(INDEX('Combined (Adjust here)'!$E$3:$BB$189,MATCH('Tenant Analysis (Formulas) '!$D49,'Combined (Adjust here)'!$E$3:$E$189,0),MATCH('Tenant Analysis (Formulas) '!AU$5,'Combined (Adjust here)'!$E$3:$BB$3,0)),0)</f>
        <v>5828.75</v>
      </c>
      <c r="AV49" s="77">
        <f>IFERROR(INDEX('Combined (Adjust here)'!$E$3:$BB$189,MATCH('Tenant Analysis (Formulas) '!$D49,'Combined (Adjust here)'!$E$3:$E$189,0),MATCH('Tenant Analysis (Formulas) '!AV$5,'Combined (Adjust here)'!$E$3:$BB$3,0)),0)</f>
        <v>2393</v>
      </c>
      <c r="AW49" s="77">
        <f>IFERROR(INDEX('Combined (Adjust here)'!$E$3:$BB$189,MATCH('Tenant Analysis (Formulas) '!$D49,'Combined (Adjust here)'!$E$3:$E$189,0),MATCH('Tenant Analysis (Formulas) '!AW$5,'Combined (Adjust here)'!$E$3:$BB$3,0)),0)</f>
        <v>1825</v>
      </c>
      <c r="AX49" s="77">
        <f>IFERROR(INDEX('Combined (Adjust here)'!$E$3:$BB$189,MATCH('Tenant Analysis (Formulas) '!$D49,'Combined (Adjust here)'!$E$3:$E$189,0),MATCH('Tenant Analysis (Formulas) '!AX$5,'Combined (Adjust here)'!$E$3:$BB$3,0)),0)</f>
        <v>3288</v>
      </c>
      <c r="AY49" s="77">
        <f>IFERROR(INDEX('Combined (Adjust here)'!$E$3:$BB$189,MATCH('Tenant Analysis (Formulas) '!$D49,'Combined (Adjust here)'!$E$3:$E$189,0),MATCH('Tenant Analysis (Formulas) '!AY$5,'Combined (Adjust here)'!$E$3:$BB$3,0)),0)</f>
        <v>3043</v>
      </c>
      <c r="AZ49" s="77">
        <f>IFERROR(INDEX('Combined (Adjust here)'!$E$3:$BB$189,MATCH('Tenant Analysis (Formulas) '!$D49,'Combined (Adjust here)'!$E$3:$E$189,0),MATCH('Tenant Analysis (Formulas) '!AZ$5,'Combined (Adjust here)'!$E$3:$BB$3,0)),0)</f>
        <v>2674.8</v>
      </c>
      <c r="BA49" s="77">
        <f>IFERROR(INDEX('Combined (Adjust here)'!$E$3:$BB$189,MATCH('Tenant Analysis (Formulas) '!$D49,'Combined (Adjust here)'!$E$3:$E$189,0),MATCH('Tenant Analysis (Formulas) '!BA$5,'Combined (Adjust here)'!$E$3:$BB$3,0)),0)</f>
        <v>823</v>
      </c>
      <c r="BB49" s="77">
        <f>IFERROR(INDEX('Combined (Adjust here)'!$E$3:$BB$189,MATCH('Tenant Analysis (Formulas) '!$D49,'Combined (Adjust here)'!$E$3:$E$189,0),MATCH('Tenant Analysis (Formulas) '!BB$5,'Combined (Adjust here)'!$E$3:$BB$3,0)),0)</f>
        <v>1328</v>
      </c>
      <c r="BC49" s="77">
        <f>IFERROR(INDEX('Combined (Adjust here)'!$E$3:$BB$189,MATCH('Tenant Analysis (Formulas) '!$D49,'Combined (Adjust here)'!$E$3:$E$189,0),MATCH('Tenant Analysis (Formulas) '!BC$5,'Combined (Adjust here)'!$E$3:$BB$3,0)),0)</f>
        <v>4073</v>
      </c>
      <c r="BD49" s="77">
        <f>IFERROR(INDEX('Combined (Adjust here)'!$E$3:$BB$189,MATCH('Tenant Analysis (Formulas) '!$D49,'Combined (Adjust here)'!$E$3:$E$189,0),MATCH('Tenant Analysis (Formulas) '!BD$5,'Combined (Adjust here)'!$E$3:$BB$3,0)),0)</f>
        <v>4831.5600000000004</v>
      </c>
      <c r="BE49" s="77">
        <f>IFERROR(INDEX('Combined (Adjust here)'!$E$3:$BB$189,MATCH('Tenant Analysis (Formulas) '!$D49,'Combined (Adjust here)'!$E$3:$E$189,0),MATCH('Tenant Analysis (Formulas) '!BE$5,'Combined (Adjust here)'!$E$3:$BB$3,0)),0)</f>
        <v>0</v>
      </c>
      <c r="BF49" s="77">
        <f>IFERROR(INDEX('Combined (Adjust here)'!$E$3:$BB$189,MATCH('Tenant Analysis (Formulas) '!$D49,'Combined (Adjust here)'!$E$3:$E$189,0),MATCH('Tenant Analysis (Formulas) '!BF$5,'Combined (Adjust here)'!$E$3:$BB$3,0)),0)</f>
        <v>0</v>
      </c>
      <c r="BG49" s="77">
        <f>IFERROR(INDEX('Combined (Adjust here)'!$E$3:$BB$189,MATCH('Tenant Analysis (Formulas) '!$D49,'Combined (Adjust here)'!$E$3:$E$189,0),MATCH('Tenant Analysis (Formulas) '!BG$5,'Combined (Adjust here)'!$E$3:$BB$3,0)),0)</f>
        <v>0</v>
      </c>
      <c r="BH49" s="77">
        <f>IFERROR(INDEX('Combined (Adjust here)'!$E$3:$BB$189,MATCH('Tenant Analysis (Formulas) '!$D49,'Combined (Adjust here)'!$E$3:$E$189,0),MATCH('Tenant Analysis (Formulas) '!BH$5,'Combined (Adjust here)'!$E$3:$BB$3,0)),0)</f>
        <v>0</v>
      </c>
      <c r="BI49" s="77">
        <f>IFERROR(INDEX('Combined (Adjust here)'!$E$3:$BB$189,MATCH('Tenant Analysis (Formulas) '!$D49,'Combined (Adjust here)'!$E$3:$E$189,0),MATCH('Tenant Analysis (Formulas) '!BI$5,'Combined (Adjust here)'!$E$3:$BB$3,0)),0)</f>
        <v>0</v>
      </c>
      <c r="BJ49" s="77">
        <f>IFERROR(INDEX('Combined (Adjust here)'!$E$3:$BB$189,MATCH('Tenant Analysis (Formulas) '!$D49,'Combined (Adjust here)'!$E$3:$E$189,0),MATCH('Tenant Analysis (Formulas) '!BJ$5,'Combined (Adjust here)'!$E$3:$BB$3,0)),0)</f>
        <v>0</v>
      </c>
      <c r="BK49" s="77">
        <f>IFERROR(INDEX('Combined (Adjust here)'!$E$3:$BB$189,MATCH('Tenant Analysis (Formulas) '!$D49,'Combined (Adjust here)'!$E$3:$E$189,0),MATCH('Tenant Analysis (Formulas) '!BK$5,'Combined (Adjust here)'!$E$3:$BB$3,0)),0)</f>
        <v>0</v>
      </c>
      <c r="BL49" s="77">
        <f>IFERROR(INDEX('Combined (Adjust here)'!$E$3:$BB$189,MATCH('Tenant Analysis (Formulas) '!$D49,'Combined (Adjust here)'!$E$3:$E$189,0),MATCH('Tenant Analysis (Formulas) '!BL$5,'Combined (Adjust here)'!$E$3:$BB$3,0)),0)</f>
        <v>0</v>
      </c>
      <c r="BM49" s="77">
        <f>IFERROR(INDEX('Combined (Adjust here)'!$E$3:$BB$189,MATCH('Tenant Analysis (Formulas) '!$D49,'Combined (Adjust here)'!$E$3:$E$189,0),MATCH('Tenant Analysis (Formulas) '!BM$5,'Combined (Adjust here)'!$E$3:$BB$3,0)),0)</f>
        <v>0</v>
      </c>
    </row>
    <row r="50" spans="1:65" hidden="1">
      <c r="A50" s="48" t="s">
        <v>162</v>
      </c>
      <c r="B50" s="48" t="s">
        <v>178</v>
      </c>
      <c r="C50" s="46" t="s">
        <v>186</v>
      </c>
      <c r="D50" s="49" t="s">
        <v>114</v>
      </c>
      <c r="E50" s="75">
        <f t="shared" si="12"/>
        <v>4596023</v>
      </c>
      <c r="F50" s="75">
        <f t="shared" si="14"/>
        <v>4350259</v>
      </c>
      <c r="G50" s="75">
        <f t="shared" si="14"/>
        <v>2433246.64</v>
      </c>
      <c r="H50" s="75">
        <f t="shared" si="14"/>
        <v>852432</v>
      </c>
      <c r="I50" s="67">
        <f t="shared" si="11"/>
        <v>-0.44066625918134988</v>
      </c>
      <c r="J50" s="82"/>
      <c r="L50" s="75">
        <f t="shared" si="15"/>
        <v>814349</v>
      </c>
      <c r="M50" s="75">
        <f t="shared" si="15"/>
        <v>852432</v>
      </c>
      <c r="N50" s="67">
        <f t="shared" si="13"/>
        <v>4.6764961951202742E-2</v>
      </c>
      <c r="R50" s="77">
        <f>IFERROR(INDEX('Combined (Adjust here)'!$E$3:$BB$189,MATCH('Tenant Analysis (Formulas) '!$D50,'Combined (Adjust here)'!$E$3:$E$189,0),MATCH('Tenant Analysis (Formulas) '!R$5,'Combined (Adjust here)'!$E$3:$BB$3,0)),0)</f>
        <v>330379</v>
      </c>
      <c r="S50" s="77">
        <f>IFERROR(INDEX('Combined (Adjust here)'!$E$3:$BB$189,MATCH('Tenant Analysis (Formulas) '!$D50,'Combined (Adjust here)'!$E$3:$E$189,0),MATCH('Tenant Analysis (Formulas) '!S$5,'Combined (Adjust here)'!$E$3:$BB$3,0)),0)</f>
        <v>352792</v>
      </c>
      <c r="T50" s="77">
        <f>IFERROR(INDEX('Combined (Adjust here)'!$E$3:$BB$189,MATCH('Tenant Analysis (Formulas) '!$D50,'Combined (Adjust here)'!$E$3:$E$189,0),MATCH('Tenant Analysis (Formulas) '!T$5,'Combined (Adjust here)'!$E$3:$BB$3,0)),0)</f>
        <v>346929</v>
      </c>
      <c r="U50" s="77">
        <f>IFERROR(INDEX('Combined (Adjust here)'!$E$3:$BB$189,MATCH('Tenant Analysis (Formulas) '!$D50,'Combined (Adjust here)'!$E$3:$E$189,0),MATCH('Tenant Analysis (Formulas) '!U$5,'Combined (Adjust here)'!$E$3:$BB$3,0)),0)</f>
        <v>337668</v>
      </c>
      <c r="V50" s="77">
        <f>IFERROR(INDEX('Combined (Adjust here)'!$E$3:$BB$189,MATCH('Tenant Analysis (Formulas) '!$D50,'Combined (Adjust here)'!$E$3:$E$189,0),MATCH('Tenant Analysis (Formulas) '!V$5,'Combined (Adjust here)'!$E$3:$BB$3,0)),0)</f>
        <v>403237</v>
      </c>
      <c r="W50" s="77">
        <f>IFERROR(INDEX('Combined (Adjust here)'!$E$3:$BB$189,MATCH('Tenant Analysis (Formulas) '!$D50,'Combined (Adjust here)'!$E$3:$E$189,0),MATCH('Tenant Analysis (Formulas) '!W$5,'Combined (Adjust here)'!$E$3:$BB$3,0)),0)</f>
        <v>376943</v>
      </c>
      <c r="X50" s="77">
        <f>IFERROR(INDEX('Combined (Adjust here)'!$E$3:$BB$189,MATCH('Tenant Analysis (Formulas) '!$D50,'Combined (Adjust here)'!$E$3:$E$189,0),MATCH('Tenant Analysis (Formulas) '!X$5,'Combined (Adjust here)'!$E$3:$BB$3,0)),0)</f>
        <v>458028</v>
      </c>
      <c r="Y50" s="77">
        <f>IFERROR(INDEX('Combined (Adjust here)'!$E$3:$BB$189,MATCH('Tenant Analysis (Formulas) '!$D50,'Combined (Adjust here)'!$E$3:$E$189,0),MATCH('Tenant Analysis (Formulas) '!Y$5,'Combined (Adjust here)'!$E$3:$BB$3,0)),0)</f>
        <v>466446</v>
      </c>
      <c r="Z50" s="77">
        <f>IFERROR(INDEX('Combined (Adjust here)'!$E$3:$BB$189,MATCH('Tenant Analysis (Formulas) '!$D50,'Combined (Adjust here)'!$E$3:$E$189,0),MATCH('Tenant Analysis (Formulas) '!Z$5,'Combined (Adjust here)'!$E$3:$BB$3,0)),0)</f>
        <v>362860</v>
      </c>
      <c r="AA50" s="77">
        <f>IFERROR(INDEX('Combined (Adjust here)'!$E$3:$BB$189,MATCH('Tenant Analysis (Formulas) '!$D50,'Combined (Adjust here)'!$E$3:$E$189,0),MATCH('Tenant Analysis (Formulas) '!AA$5,'Combined (Adjust here)'!$E$3:$BB$3,0)),0)</f>
        <v>344970</v>
      </c>
      <c r="AB50" s="77">
        <f>IFERROR(INDEX('Combined (Adjust here)'!$E$3:$BB$189,MATCH('Tenant Analysis (Formulas) '!$D50,'Combined (Adjust here)'!$E$3:$E$189,0),MATCH('Tenant Analysis (Formulas) '!AB$5,'Combined (Adjust here)'!$E$3:$BB$3,0)),0)</f>
        <v>326690</v>
      </c>
      <c r="AC50" s="77">
        <f>IFERROR(INDEX('Combined (Adjust here)'!$E$3:$BB$189,MATCH('Tenant Analysis (Formulas) '!$D50,'Combined (Adjust here)'!$E$3:$E$189,0),MATCH('Tenant Analysis (Formulas) '!AC$5,'Combined (Adjust here)'!$E$3:$BB$3,0)),0)</f>
        <v>489081</v>
      </c>
      <c r="AD50" s="77">
        <f>IFERROR(INDEX('Combined (Adjust here)'!$E$3:$BB$189,MATCH('Tenant Analysis (Formulas) '!$D50,'Combined (Adjust here)'!$E$3:$E$189,0),MATCH('Tenant Analysis (Formulas) '!AD$5,'Combined (Adjust here)'!$E$3:$BB$3,0)),0)</f>
        <v>331226</v>
      </c>
      <c r="AE50" s="77">
        <f>IFERROR(INDEX('Combined (Adjust here)'!$E$3:$BB$189,MATCH('Tenant Analysis (Formulas) '!$D50,'Combined (Adjust here)'!$E$3:$E$189,0),MATCH('Tenant Analysis (Formulas) '!AE$5,'Combined (Adjust here)'!$E$3:$BB$3,0)),0)</f>
        <v>336008</v>
      </c>
      <c r="AF50" s="77">
        <f>IFERROR(INDEX('Combined (Adjust here)'!$E$3:$BB$189,MATCH('Tenant Analysis (Formulas) '!$D50,'Combined (Adjust here)'!$E$3:$E$189,0),MATCH('Tenant Analysis (Formulas) '!AF$5,'Combined (Adjust here)'!$E$3:$BB$3,0)),0)</f>
        <v>365502</v>
      </c>
      <c r="AG50" s="77">
        <f>IFERROR(INDEX('Combined (Adjust here)'!$E$3:$BB$189,MATCH('Tenant Analysis (Formulas) '!$D50,'Combined (Adjust here)'!$E$3:$E$189,0),MATCH('Tenant Analysis (Formulas) '!AG$5,'Combined (Adjust here)'!$E$3:$BB$3,0)),0)</f>
        <v>363230</v>
      </c>
      <c r="AH50" s="77">
        <f>IFERROR(INDEX('Combined (Adjust here)'!$E$3:$BB$189,MATCH('Tenant Analysis (Formulas) '!$D50,'Combined (Adjust here)'!$E$3:$E$189,0),MATCH('Tenant Analysis (Formulas) '!AH$5,'Combined (Adjust here)'!$E$3:$BB$3,0)),0)</f>
        <v>349928</v>
      </c>
      <c r="AI50" s="77">
        <f>IFERROR(INDEX('Combined (Adjust here)'!$E$3:$BB$189,MATCH('Tenant Analysis (Formulas) '!$D50,'Combined (Adjust here)'!$E$3:$E$189,0),MATCH('Tenant Analysis (Formulas) '!AI$5,'Combined (Adjust here)'!$E$3:$BB$3,0)),0)</f>
        <v>343427</v>
      </c>
      <c r="AJ50" s="77">
        <f>IFERROR(INDEX('Combined (Adjust here)'!$E$3:$BB$189,MATCH('Tenant Analysis (Formulas) '!$D50,'Combined (Adjust here)'!$E$3:$E$189,0),MATCH('Tenant Analysis (Formulas) '!AJ$5,'Combined (Adjust here)'!$E$3:$BB$3,0)),0)</f>
        <v>421999</v>
      </c>
      <c r="AK50" s="77">
        <f>IFERROR(INDEX('Combined (Adjust here)'!$E$3:$BB$189,MATCH('Tenant Analysis (Formulas) '!$D50,'Combined (Adjust here)'!$E$3:$E$189,0),MATCH('Tenant Analysis (Formulas) '!AK$5,'Combined (Adjust here)'!$E$3:$BB$3,0)),0)</f>
        <v>438113</v>
      </c>
      <c r="AL50" s="77">
        <f>IFERROR(INDEX('Combined (Adjust here)'!$E$3:$BB$189,MATCH('Tenant Analysis (Formulas) '!$D50,'Combined (Adjust here)'!$E$3:$E$189,0),MATCH('Tenant Analysis (Formulas) '!AL$5,'Combined (Adjust here)'!$E$3:$BB$3,0)),0)</f>
        <v>319215</v>
      </c>
      <c r="AM50" s="77">
        <f>IFERROR(INDEX('Combined (Adjust here)'!$E$3:$BB$189,MATCH('Tenant Analysis (Formulas) '!$D50,'Combined (Adjust here)'!$E$3:$E$189,0),MATCH('Tenant Analysis (Formulas) '!AM$5,'Combined (Adjust here)'!$E$3:$BB$3,0)),0)</f>
        <v>319315</v>
      </c>
      <c r="AN50" s="77">
        <f>IFERROR(INDEX('Combined (Adjust here)'!$E$3:$BB$189,MATCH('Tenant Analysis (Formulas) '!$D50,'Combined (Adjust here)'!$E$3:$E$189,0),MATCH('Tenant Analysis (Formulas) '!AN$5,'Combined (Adjust here)'!$E$3:$BB$3,0)),0)</f>
        <v>316257</v>
      </c>
      <c r="AO50" s="77">
        <f>IFERROR(INDEX('Combined (Adjust here)'!$E$3:$BB$189,MATCH('Tenant Analysis (Formulas) '!$D50,'Combined (Adjust here)'!$E$3:$E$189,0),MATCH('Tenant Analysis (Formulas) '!AO$5,'Combined (Adjust here)'!$E$3:$BB$3,0)),0)</f>
        <v>446039</v>
      </c>
      <c r="AP50" s="77">
        <f>IFERROR(INDEX('Combined (Adjust here)'!$E$3:$BB$189,MATCH('Tenant Analysis (Formulas) '!$D50,'Combined (Adjust here)'!$E$3:$E$189,0),MATCH('Tenant Analysis (Formulas) '!AP$5,'Combined (Adjust here)'!$E$3:$BB$3,0)),0)</f>
        <v>341682</v>
      </c>
      <c r="AQ50" s="77">
        <f>IFERROR(INDEX('Combined (Adjust here)'!$E$3:$BB$189,MATCH('Tenant Analysis (Formulas) '!$D50,'Combined (Adjust here)'!$E$3:$E$189,0),MATCH('Tenant Analysis (Formulas) '!AQ$5,'Combined (Adjust here)'!$E$3:$BB$3,0)),0)</f>
        <v>341995</v>
      </c>
      <c r="AR50" s="77">
        <f>IFERROR(INDEX('Combined (Adjust here)'!$E$3:$BB$189,MATCH('Tenant Analysis (Formulas) '!$D50,'Combined (Adjust here)'!$E$3:$E$189,0),MATCH('Tenant Analysis (Formulas) '!AR$5,'Combined (Adjust here)'!$E$3:$BB$3,0)),0)</f>
        <v>130672</v>
      </c>
      <c r="AS50" s="77">
        <f>IFERROR(INDEX('Combined (Adjust here)'!$E$3:$BB$189,MATCH('Tenant Analysis (Formulas) '!$D50,'Combined (Adjust here)'!$E$3:$E$189,0),MATCH('Tenant Analysis (Formulas) '!AS$5,'Combined (Adjust here)'!$E$3:$BB$3,0)),0)</f>
        <v>37318.639999999999</v>
      </c>
      <c r="AT50" s="77">
        <f>IFERROR(INDEX('Combined (Adjust here)'!$E$3:$BB$189,MATCH('Tenant Analysis (Formulas) '!$D50,'Combined (Adjust here)'!$E$3:$E$189,0),MATCH('Tenant Analysis (Formulas) '!AT$5,'Combined (Adjust here)'!$E$3:$BB$3,0)),0)</f>
        <v>91379</v>
      </c>
      <c r="AU50" s="77">
        <f>IFERROR(INDEX('Combined (Adjust here)'!$E$3:$BB$189,MATCH('Tenant Analysis (Formulas) '!$D50,'Combined (Adjust here)'!$E$3:$E$189,0),MATCH('Tenant Analysis (Formulas) '!AU$5,'Combined (Adjust here)'!$E$3:$BB$3,0)),0)</f>
        <v>258457</v>
      </c>
      <c r="AV50" s="77">
        <f>IFERROR(INDEX('Combined (Adjust here)'!$E$3:$BB$189,MATCH('Tenant Analysis (Formulas) '!$D50,'Combined (Adjust here)'!$E$3:$E$189,0),MATCH('Tenant Analysis (Formulas) '!AV$5,'Combined (Adjust here)'!$E$3:$BB$3,0)),0)</f>
        <v>224379</v>
      </c>
      <c r="AW50" s="77">
        <f>IFERROR(INDEX('Combined (Adjust here)'!$E$3:$BB$189,MATCH('Tenant Analysis (Formulas) '!$D50,'Combined (Adjust here)'!$E$3:$E$189,0),MATCH('Tenant Analysis (Formulas) '!AW$5,'Combined (Adjust here)'!$E$3:$BB$3,0)),0)</f>
        <v>258088</v>
      </c>
      <c r="AX50" s="77">
        <f>IFERROR(INDEX('Combined (Adjust here)'!$E$3:$BB$189,MATCH('Tenant Analysis (Formulas) '!$D50,'Combined (Adjust here)'!$E$3:$E$189,0),MATCH('Tenant Analysis (Formulas) '!AX$5,'Combined (Adjust here)'!$E$3:$BB$3,0)),0)</f>
        <v>214566</v>
      </c>
      <c r="AY50" s="77">
        <f>IFERROR(INDEX('Combined (Adjust here)'!$E$3:$BB$189,MATCH('Tenant Analysis (Formulas) '!$D50,'Combined (Adjust here)'!$E$3:$E$189,0),MATCH('Tenant Analysis (Formulas) '!AY$5,'Combined (Adjust here)'!$E$3:$BB$3,0)),0)</f>
        <v>221654</v>
      </c>
      <c r="AZ50" s="77">
        <f>IFERROR(INDEX('Combined (Adjust here)'!$E$3:$BB$189,MATCH('Tenant Analysis (Formulas) '!$D50,'Combined (Adjust here)'!$E$3:$E$189,0),MATCH('Tenant Analysis (Formulas) '!AZ$5,'Combined (Adjust here)'!$E$3:$BB$3,0)),0)</f>
        <v>159065</v>
      </c>
      <c r="BA50" s="77">
        <f>IFERROR(INDEX('Combined (Adjust here)'!$E$3:$BB$189,MATCH('Tenant Analysis (Formulas) '!$D50,'Combined (Adjust here)'!$E$3:$E$189,0),MATCH('Tenant Analysis (Formulas) '!BA$5,'Combined (Adjust here)'!$E$3:$BB$3,0)),0)</f>
        <v>153991</v>
      </c>
      <c r="BB50" s="77">
        <f>IFERROR(INDEX('Combined (Adjust here)'!$E$3:$BB$189,MATCH('Tenant Analysis (Formulas) '!$D50,'Combined (Adjust here)'!$E$3:$E$189,0),MATCH('Tenant Analysis (Formulas) '!BB$5,'Combined (Adjust here)'!$E$3:$BB$3,0)),0)</f>
        <v>261588</v>
      </c>
      <c r="BC50" s="77">
        <f>IFERROR(INDEX('Combined (Adjust here)'!$E$3:$BB$189,MATCH('Tenant Analysis (Formulas) '!$D50,'Combined (Adjust here)'!$E$3:$E$189,0),MATCH('Tenant Analysis (Formulas) '!BC$5,'Combined (Adjust here)'!$E$3:$BB$3,0)),0)</f>
        <v>231358</v>
      </c>
      <c r="BD50" s="77">
        <f>IFERROR(INDEX('Combined (Adjust here)'!$E$3:$BB$189,MATCH('Tenant Analysis (Formulas) '!$D50,'Combined (Adjust here)'!$E$3:$E$189,0),MATCH('Tenant Analysis (Formulas) '!BD$5,'Combined (Adjust here)'!$E$3:$BB$3,0)),0)</f>
        <v>359486</v>
      </c>
      <c r="BE50" s="77">
        <f>IFERROR(INDEX('Combined (Adjust here)'!$E$3:$BB$189,MATCH('Tenant Analysis (Formulas) '!$D50,'Combined (Adjust here)'!$E$3:$E$189,0),MATCH('Tenant Analysis (Formulas) '!BE$5,'Combined (Adjust here)'!$E$3:$BB$3,0)),0)</f>
        <v>0</v>
      </c>
      <c r="BF50" s="77">
        <f>IFERROR(INDEX('Combined (Adjust here)'!$E$3:$BB$189,MATCH('Tenant Analysis (Formulas) '!$D50,'Combined (Adjust here)'!$E$3:$E$189,0),MATCH('Tenant Analysis (Formulas) '!BF$5,'Combined (Adjust here)'!$E$3:$BB$3,0)),0)</f>
        <v>0</v>
      </c>
      <c r="BG50" s="77">
        <f>IFERROR(INDEX('Combined (Adjust here)'!$E$3:$BB$189,MATCH('Tenant Analysis (Formulas) '!$D50,'Combined (Adjust here)'!$E$3:$E$189,0),MATCH('Tenant Analysis (Formulas) '!BG$5,'Combined (Adjust here)'!$E$3:$BB$3,0)),0)</f>
        <v>0</v>
      </c>
      <c r="BH50" s="77">
        <f>IFERROR(INDEX('Combined (Adjust here)'!$E$3:$BB$189,MATCH('Tenant Analysis (Formulas) '!$D50,'Combined (Adjust here)'!$E$3:$E$189,0),MATCH('Tenant Analysis (Formulas) '!BH$5,'Combined (Adjust here)'!$E$3:$BB$3,0)),0)</f>
        <v>0</v>
      </c>
      <c r="BI50" s="77">
        <f>IFERROR(INDEX('Combined (Adjust here)'!$E$3:$BB$189,MATCH('Tenant Analysis (Formulas) '!$D50,'Combined (Adjust here)'!$E$3:$E$189,0),MATCH('Tenant Analysis (Formulas) '!BI$5,'Combined (Adjust here)'!$E$3:$BB$3,0)),0)</f>
        <v>0</v>
      </c>
      <c r="BJ50" s="77">
        <f>IFERROR(INDEX('Combined (Adjust here)'!$E$3:$BB$189,MATCH('Tenant Analysis (Formulas) '!$D50,'Combined (Adjust here)'!$E$3:$E$189,0),MATCH('Tenant Analysis (Formulas) '!BJ$5,'Combined (Adjust here)'!$E$3:$BB$3,0)),0)</f>
        <v>0</v>
      </c>
      <c r="BK50" s="77">
        <f>IFERROR(INDEX('Combined (Adjust here)'!$E$3:$BB$189,MATCH('Tenant Analysis (Formulas) '!$D50,'Combined (Adjust here)'!$E$3:$E$189,0),MATCH('Tenant Analysis (Formulas) '!BK$5,'Combined (Adjust here)'!$E$3:$BB$3,0)),0)</f>
        <v>0</v>
      </c>
      <c r="BL50" s="77">
        <f>IFERROR(INDEX('Combined (Adjust here)'!$E$3:$BB$189,MATCH('Tenant Analysis (Formulas) '!$D50,'Combined (Adjust here)'!$E$3:$E$189,0),MATCH('Tenant Analysis (Formulas) '!BL$5,'Combined (Adjust here)'!$E$3:$BB$3,0)),0)</f>
        <v>0</v>
      </c>
      <c r="BM50" s="77">
        <f>IFERROR(INDEX('Combined (Adjust here)'!$E$3:$BB$189,MATCH('Tenant Analysis (Formulas) '!$D50,'Combined (Adjust here)'!$E$3:$E$189,0),MATCH('Tenant Analysis (Formulas) '!BM$5,'Combined (Adjust here)'!$E$3:$BB$3,0)),0)</f>
        <v>0</v>
      </c>
    </row>
    <row r="51" spans="1:65" hidden="1">
      <c r="A51" s="48" t="s">
        <v>162</v>
      </c>
      <c r="B51" s="48" t="s">
        <v>178</v>
      </c>
      <c r="C51" s="46" t="s">
        <v>196</v>
      </c>
      <c r="D51" s="49" t="s">
        <v>115</v>
      </c>
      <c r="E51" s="75">
        <f t="shared" si="12"/>
        <v>175058.25</v>
      </c>
      <c r="F51" s="75">
        <f t="shared" si="14"/>
        <v>195735.75</v>
      </c>
      <c r="G51" s="75">
        <f t="shared" si="14"/>
        <v>138460</v>
      </c>
      <c r="H51" s="75">
        <f t="shared" si="14"/>
        <v>49475</v>
      </c>
      <c r="I51" s="67">
        <f t="shared" si="11"/>
        <v>-0.29261772568373434</v>
      </c>
      <c r="J51" s="82"/>
      <c r="L51" s="75">
        <f t="shared" si="15"/>
        <v>37678</v>
      </c>
      <c r="M51" s="75">
        <f t="shared" si="15"/>
        <v>49475</v>
      </c>
      <c r="N51" s="67">
        <f t="shared" si="13"/>
        <v>0.31310048304050109</v>
      </c>
      <c r="R51" s="77">
        <f>IFERROR(INDEX('Combined (Adjust here)'!$E$3:$BB$189,MATCH('Tenant Analysis (Formulas) '!$D51,'Combined (Adjust here)'!$E$3:$E$189,0),MATCH('Tenant Analysis (Formulas) '!R$5,'Combined (Adjust here)'!$E$3:$BB$3,0)),0)</f>
        <v>7920</v>
      </c>
      <c r="S51" s="77">
        <f>IFERROR(INDEX('Combined (Adjust here)'!$E$3:$BB$189,MATCH('Tenant Analysis (Formulas) '!$D51,'Combined (Adjust here)'!$E$3:$E$189,0),MATCH('Tenant Analysis (Formulas) '!S$5,'Combined (Adjust here)'!$E$3:$BB$3,0)),0)</f>
        <v>15272</v>
      </c>
      <c r="T51" s="77">
        <f>IFERROR(INDEX('Combined (Adjust here)'!$E$3:$BB$189,MATCH('Tenant Analysis (Formulas) '!$D51,'Combined (Adjust here)'!$E$3:$E$189,0),MATCH('Tenant Analysis (Formulas) '!T$5,'Combined (Adjust here)'!$E$3:$BB$3,0)),0)</f>
        <v>17445</v>
      </c>
      <c r="U51" s="77">
        <f>IFERROR(INDEX('Combined (Adjust here)'!$E$3:$BB$189,MATCH('Tenant Analysis (Formulas) '!$D51,'Combined (Adjust here)'!$E$3:$E$189,0),MATCH('Tenant Analysis (Formulas) '!U$5,'Combined (Adjust here)'!$E$3:$BB$3,0)),0)</f>
        <v>16385</v>
      </c>
      <c r="V51" s="77">
        <f>IFERROR(INDEX('Combined (Adjust here)'!$E$3:$BB$189,MATCH('Tenant Analysis (Formulas) '!$D51,'Combined (Adjust here)'!$E$3:$E$189,0),MATCH('Tenant Analysis (Formulas) '!V$5,'Combined (Adjust here)'!$E$3:$BB$3,0)),0)</f>
        <v>18505</v>
      </c>
      <c r="W51" s="77">
        <f>IFERROR(INDEX('Combined (Adjust here)'!$E$3:$BB$189,MATCH('Tenant Analysis (Formulas) '!$D51,'Combined (Adjust here)'!$E$3:$E$189,0),MATCH('Tenant Analysis (Formulas) '!W$5,'Combined (Adjust here)'!$E$3:$BB$3,0)),0)</f>
        <v>12495</v>
      </c>
      <c r="X51" s="77">
        <f>IFERROR(INDEX('Combined (Adjust here)'!$E$3:$BB$189,MATCH('Tenant Analysis (Formulas) '!$D51,'Combined (Adjust here)'!$E$3:$E$189,0),MATCH('Tenant Analysis (Formulas) '!X$5,'Combined (Adjust here)'!$E$3:$BB$3,0)),0)</f>
        <v>13271</v>
      </c>
      <c r="Y51" s="77">
        <f>IFERROR(INDEX('Combined (Adjust here)'!$E$3:$BB$189,MATCH('Tenant Analysis (Formulas) '!$D51,'Combined (Adjust here)'!$E$3:$E$189,0),MATCH('Tenant Analysis (Formulas) '!Y$5,'Combined (Adjust here)'!$E$3:$BB$3,0)),0)</f>
        <v>15835</v>
      </c>
      <c r="Z51" s="77">
        <f>IFERROR(INDEX('Combined (Adjust here)'!$E$3:$BB$189,MATCH('Tenant Analysis (Formulas) '!$D51,'Combined (Adjust here)'!$E$3:$E$189,0),MATCH('Tenant Analysis (Formulas) '!Z$5,'Combined (Adjust here)'!$E$3:$BB$3,0)),0)</f>
        <v>9500</v>
      </c>
      <c r="AA51" s="77">
        <f>IFERROR(INDEX('Combined (Adjust here)'!$E$3:$BB$189,MATCH('Tenant Analysis (Formulas) '!$D51,'Combined (Adjust here)'!$E$3:$E$189,0),MATCH('Tenant Analysis (Formulas) '!AA$5,'Combined (Adjust here)'!$E$3:$BB$3,0)),0)</f>
        <v>6761.25</v>
      </c>
      <c r="AB51" s="77">
        <f>IFERROR(INDEX('Combined (Adjust here)'!$E$3:$BB$189,MATCH('Tenant Analysis (Formulas) '!$D51,'Combined (Adjust here)'!$E$3:$E$189,0),MATCH('Tenant Analysis (Formulas) '!AB$5,'Combined (Adjust here)'!$E$3:$BB$3,0)),0)</f>
        <v>18340</v>
      </c>
      <c r="AC51" s="77">
        <f>IFERROR(INDEX('Combined (Adjust here)'!$E$3:$BB$189,MATCH('Tenant Analysis (Formulas) '!$D51,'Combined (Adjust here)'!$E$3:$E$189,0),MATCH('Tenant Analysis (Formulas) '!AC$5,'Combined (Adjust here)'!$E$3:$BB$3,0)),0)</f>
        <v>23329</v>
      </c>
      <c r="AD51" s="77">
        <f>IFERROR(INDEX('Combined (Adjust here)'!$E$3:$BB$189,MATCH('Tenant Analysis (Formulas) '!$D51,'Combined (Adjust here)'!$E$3:$E$189,0),MATCH('Tenant Analysis (Formulas) '!AD$5,'Combined (Adjust here)'!$E$3:$BB$3,0)),0)</f>
        <v>13915</v>
      </c>
      <c r="AE51" s="77">
        <f>IFERROR(INDEX('Combined (Adjust here)'!$E$3:$BB$189,MATCH('Tenant Analysis (Formulas) '!$D51,'Combined (Adjust here)'!$E$3:$E$189,0),MATCH('Tenant Analysis (Formulas) '!AE$5,'Combined (Adjust here)'!$E$3:$BB$3,0)),0)</f>
        <v>16245</v>
      </c>
      <c r="AF51" s="77">
        <f>IFERROR(INDEX('Combined (Adjust here)'!$E$3:$BB$189,MATCH('Tenant Analysis (Formulas) '!$D51,'Combined (Adjust here)'!$E$3:$E$189,0),MATCH('Tenant Analysis (Formulas) '!AF$5,'Combined (Adjust here)'!$E$3:$BB$3,0)),0)</f>
        <v>14150</v>
      </c>
      <c r="AG51" s="77">
        <f>IFERROR(INDEX('Combined (Adjust here)'!$E$3:$BB$189,MATCH('Tenant Analysis (Formulas) '!$D51,'Combined (Adjust here)'!$E$3:$E$189,0),MATCH('Tenant Analysis (Formulas) '!AG$5,'Combined (Adjust here)'!$E$3:$BB$3,0)),0)</f>
        <v>15118.75</v>
      </c>
      <c r="AH51" s="77">
        <f>IFERROR(INDEX('Combined (Adjust here)'!$E$3:$BB$189,MATCH('Tenant Analysis (Formulas) '!$D51,'Combined (Adjust here)'!$E$3:$E$189,0),MATCH('Tenant Analysis (Formulas) '!AH$5,'Combined (Adjust here)'!$E$3:$BB$3,0)),0)</f>
        <v>18615</v>
      </c>
      <c r="AI51" s="77">
        <f>IFERROR(INDEX('Combined (Adjust here)'!$E$3:$BB$189,MATCH('Tenant Analysis (Formulas) '!$D51,'Combined (Adjust here)'!$E$3:$E$189,0),MATCH('Tenant Analysis (Formulas) '!AI$5,'Combined (Adjust here)'!$E$3:$BB$3,0)),0)</f>
        <v>17815</v>
      </c>
      <c r="AJ51" s="77">
        <f>IFERROR(INDEX('Combined (Adjust here)'!$E$3:$BB$189,MATCH('Tenant Analysis (Formulas) '!$D51,'Combined (Adjust here)'!$E$3:$E$189,0),MATCH('Tenant Analysis (Formulas) '!AJ$5,'Combined (Adjust here)'!$E$3:$BB$3,0)),0)</f>
        <v>17670</v>
      </c>
      <c r="AK51" s="77">
        <f>IFERROR(INDEX('Combined (Adjust here)'!$E$3:$BB$189,MATCH('Tenant Analysis (Formulas) '!$D51,'Combined (Adjust here)'!$E$3:$E$189,0),MATCH('Tenant Analysis (Formulas) '!AK$5,'Combined (Adjust here)'!$E$3:$BB$3,0)),0)</f>
        <v>16570</v>
      </c>
      <c r="AL51" s="77">
        <f>IFERROR(INDEX('Combined (Adjust here)'!$E$3:$BB$189,MATCH('Tenant Analysis (Formulas) '!$D51,'Combined (Adjust here)'!$E$3:$E$189,0),MATCH('Tenant Analysis (Formulas) '!AL$5,'Combined (Adjust here)'!$E$3:$BB$3,0)),0)</f>
        <v>14678</v>
      </c>
      <c r="AM51" s="77">
        <f>IFERROR(INDEX('Combined (Adjust here)'!$E$3:$BB$189,MATCH('Tenant Analysis (Formulas) '!$D51,'Combined (Adjust here)'!$E$3:$E$189,0),MATCH('Tenant Analysis (Formulas) '!AM$5,'Combined (Adjust here)'!$E$3:$BB$3,0)),0)</f>
        <v>15400</v>
      </c>
      <c r="AN51" s="77">
        <f>IFERROR(INDEX('Combined (Adjust here)'!$E$3:$BB$189,MATCH('Tenant Analysis (Formulas) '!$D51,'Combined (Adjust here)'!$E$3:$E$189,0),MATCH('Tenant Analysis (Formulas) '!AN$5,'Combined (Adjust here)'!$E$3:$BB$3,0)),0)</f>
        <v>16260</v>
      </c>
      <c r="AO51" s="77">
        <f>IFERROR(INDEX('Combined (Adjust here)'!$E$3:$BB$189,MATCH('Tenant Analysis (Formulas) '!$D51,'Combined (Adjust here)'!$E$3:$E$189,0),MATCH('Tenant Analysis (Formulas) '!AO$5,'Combined (Adjust here)'!$E$3:$BB$3,0)),0)</f>
        <v>19299</v>
      </c>
      <c r="AP51" s="77">
        <f>IFERROR(INDEX('Combined (Adjust here)'!$E$3:$BB$189,MATCH('Tenant Analysis (Formulas) '!$D51,'Combined (Adjust here)'!$E$3:$E$189,0),MATCH('Tenant Analysis (Formulas) '!AP$5,'Combined (Adjust here)'!$E$3:$BB$3,0)),0)</f>
        <v>18478</v>
      </c>
      <c r="AQ51" s="77">
        <f>IFERROR(INDEX('Combined (Adjust here)'!$E$3:$BB$189,MATCH('Tenant Analysis (Formulas) '!$D51,'Combined (Adjust here)'!$E$3:$E$189,0),MATCH('Tenant Analysis (Formulas) '!AQ$5,'Combined (Adjust here)'!$E$3:$BB$3,0)),0)</f>
        <v>16720</v>
      </c>
      <c r="AR51" s="77">
        <f>IFERROR(INDEX('Combined (Adjust here)'!$E$3:$BB$189,MATCH('Tenant Analysis (Formulas) '!$D51,'Combined (Adjust here)'!$E$3:$E$189,0),MATCH('Tenant Analysis (Formulas) '!AR$5,'Combined (Adjust here)'!$E$3:$BB$3,0)),0)</f>
        <v>2480</v>
      </c>
      <c r="AS51" s="77">
        <f>IFERROR(INDEX('Combined (Adjust here)'!$E$3:$BB$189,MATCH('Tenant Analysis (Formulas) '!$D51,'Combined (Adjust here)'!$E$3:$E$189,0),MATCH('Tenant Analysis (Formulas) '!AS$5,'Combined (Adjust here)'!$E$3:$BB$3,0)),0)</f>
        <v>3670</v>
      </c>
      <c r="AT51" s="77">
        <f>IFERROR(INDEX('Combined (Adjust here)'!$E$3:$BB$189,MATCH('Tenant Analysis (Formulas) '!$D51,'Combined (Adjust here)'!$E$3:$E$189,0),MATCH('Tenant Analysis (Formulas) '!AT$5,'Combined (Adjust here)'!$E$3:$BB$3,0)),0)</f>
        <v>0</v>
      </c>
      <c r="AU51" s="77">
        <f>IFERROR(INDEX('Combined (Adjust here)'!$E$3:$BB$189,MATCH('Tenant Analysis (Formulas) '!$D51,'Combined (Adjust here)'!$E$3:$E$189,0),MATCH('Tenant Analysis (Formulas) '!AU$5,'Combined (Adjust here)'!$E$3:$BB$3,0)),0)</f>
        <v>13050</v>
      </c>
      <c r="AV51" s="77">
        <f>IFERROR(INDEX('Combined (Adjust here)'!$E$3:$BB$189,MATCH('Tenant Analysis (Formulas) '!$D51,'Combined (Adjust here)'!$E$3:$E$189,0),MATCH('Tenant Analysis (Formulas) '!AV$5,'Combined (Adjust here)'!$E$3:$BB$3,0)),0)</f>
        <v>6025</v>
      </c>
      <c r="AW51" s="77">
        <f>IFERROR(INDEX('Combined (Adjust here)'!$E$3:$BB$189,MATCH('Tenant Analysis (Formulas) '!$D51,'Combined (Adjust here)'!$E$3:$E$189,0),MATCH('Tenant Analysis (Formulas) '!AW$5,'Combined (Adjust here)'!$E$3:$BB$3,0)),0)</f>
        <v>15610</v>
      </c>
      <c r="AX51" s="77">
        <f>IFERROR(INDEX('Combined (Adjust here)'!$E$3:$BB$189,MATCH('Tenant Analysis (Formulas) '!$D51,'Combined (Adjust here)'!$E$3:$E$189,0),MATCH('Tenant Analysis (Formulas) '!AX$5,'Combined (Adjust here)'!$E$3:$BB$3,0)),0)</f>
        <v>11060</v>
      </c>
      <c r="AY51" s="77">
        <f>IFERROR(INDEX('Combined (Adjust here)'!$E$3:$BB$189,MATCH('Tenant Analysis (Formulas) '!$D51,'Combined (Adjust here)'!$E$3:$E$189,0),MATCH('Tenant Analysis (Formulas) '!AY$5,'Combined (Adjust here)'!$E$3:$BB$3,0)),0)</f>
        <v>16070</v>
      </c>
      <c r="AZ51" s="77">
        <f>IFERROR(INDEX('Combined (Adjust here)'!$E$3:$BB$189,MATCH('Tenant Analysis (Formulas) '!$D51,'Combined (Adjust here)'!$E$3:$E$189,0),MATCH('Tenant Analysis (Formulas) '!AZ$5,'Combined (Adjust here)'!$E$3:$BB$3,0)),0)</f>
        <v>18377</v>
      </c>
      <c r="BA51" s="77">
        <f>IFERROR(INDEX('Combined (Adjust here)'!$E$3:$BB$189,MATCH('Tenant Analysis (Formulas) '!$D51,'Combined (Adjust here)'!$E$3:$E$189,0),MATCH('Tenant Analysis (Formulas) '!BA$5,'Combined (Adjust here)'!$E$3:$BB$3,0)),0)</f>
        <v>16920</v>
      </c>
      <c r="BB51" s="77">
        <f>IFERROR(INDEX('Combined (Adjust here)'!$E$3:$BB$189,MATCH('Tenant Analysis (Formulas) '!$D51,'Combined (Adjust here)'!$E$3:$E$189,0),MATCH('Tenant Analysis (Formulas) '!BB$5,'Combined (Adjust here)'!$E$3:$BB$3,0)),0)</f>
        <v>12955</v>
      </c>
      <c r="BC51" s="77">
        <f>IFERROR(INDEX('Combined (Adjust here)'!$E$3:$BB$189,MATCH('Tenant Analysis (Formulas) '!$D51,'Combined (Adjust here)'!$E$3:$E$189,0),MATCH('Tenant Analysis (Formulas) '!BC$5,'Combined (Adjust here)'!$E$3:$BB$3,0)),0)</f>
        <v>18090</v>
      </c>
      <c r="BD51" s="77">
        <f>IFERROR(INDEX('Combined (Adjust here)'!$E$3:$BB$189,MATCH('Tenant Analysis (Formulas) '!$D51,'Combined (Adjust here)'!$E$3:$E$189,0),MATCH('Tenant Analysis (Formulas) '!BD$5,'Combined (Adjust here)'!$E$3:$BB$3,0)),0)</f>
        <v>18430</v>
      </c>
      <c r="BE51" s="77">
        <f>IFERROR(INDEX('Combined (Adjust here)'!$E$3:$BB$189,MATCH('Tenant Analysis (Formulas) '!$D51,'Combined (Adjust here)'!$E$3:$E$189,0),MATCH('Tenant Analysis (Formulas) '!BE$5,'Combined (Adjust here)'!$E$3:$BB$3,0)),0)</f>
        <v>0</v>
      </c>
      <c r="BF51" s="77">
        <f>IFERROR(INDEX('Combined (Adjust here)'!$E$3:$BB$189,MATCH('Tenant Analysis (Formulas) '!$D51,'Combined (Adjust here)'!$E$3:$E$189,0),MATCH('Tenant Analysis (Formulas) '!BF$5,'Combined (Adjust here)'!$E$3:$BB$3,0)),0)</f>
        <v>0</v>
      </c>
      <c r="BG51" s="77">
        <f>IFERROR(INDEX('Combined (Adjust here)'!$E$3:$BB$189,MATCH('Tenant Analysis (Formulas) '!$D51,'Combined (Adjust here)'!$E$3:$E$189,0),MATCH('Tenant Analysis (Formulas) '!BG$5,'Combined (Adjust here)'!$E$3:$BB$3,0)),0)</f>
        <v>0</v>
      </c>
      <c r="BH51" s="77">
        <f>IFERROR(INDEX('Combined (Adjust here)'!$E$3:$BB$189,MATCH('Tenant Analysis (Formulas) '!$D51,'Combined (Adjust here)'!$E$3:$E$189,0),MATCH('Tenant Analysis (Formulas) '!BH$5,'Combined (Adjust here)'!$E$3:$BB$3,0)),0)</f>
        <v>0</v>
      </c>
      <c r="BI51" s="77">
        <f>IFERROR(INDEX('Combined (Adjust here)'!$E$3:$BB$189,MATCH('Tenant Analysis (Formulas) '!$D51,'Combined (Adjust here)'!$E$3:$E$189,0),MATCH('Tenant Analysis (Formulas) '!BI$5,'Combined (Adjust here)'!$E$3:$BB$3,0)),0)</f>
        <v>0</v>
      </c>
      <c r="BJ51" s="77">
        <f>IFERROR(INDEX('Combined (Adjust here)'!$E$3:$BB$189,MATCH('Tenant Analysis (Formulas) '!$D51,'Combined (Adjust here)'!$E$3:$E$189,0),MATCH('Tenant Analysis (Formulas) '!BJ$5,'Combined (Adjust here)'!$E$3:$BB$3,0)),0)</f>
        <v>0</v>
      </c>
      <c r="BK51" s="77">
        <f>IFERROR(INDEX('Combined (Adjust here)'!$E$3:$BB$189,MATCH('Tenant Analysis (Formulas) '!$D51,'Combined (Adjust here)'!$E$3:$E$189,0),MATCH('Tenant Analysis (Formulas) '!BK$5,'Combined (Adjust here)'!$E$3:$BB$3,0)),0)</f>
        <v>0</v>
      </c>
      <c r="BL51" s="77">
        <f>IFERROR(INDEX('Combined (Adjust here)'!$E$3:$BB$189,MATCH('Tenant Analysis (Formulas) '!$D51,'Combined (Adjust here)'!$E$3:$E$189,0),MATCH('Tenant Analysis (Formulas) '!BL$5,'Combined (Adjust here)'!$E$3:$BB$3,0)),0)</f>
        <v>0</v>
      </c>
      <c r="BM51" s="77">
        <f>IFERROR(INDEX('Combined (Adjust here)'!$E$3:$BB$189,MATCH('Tenant Analysis (Formulas) '!$D51,'Combined (Adjust here)'!$E$3:$E$189,0),MATCH('Tenant Analysis (Formulas) '!BM$5,'Combined (Adjust here)'!$E$3:$BB$3,0)),0)</f>
        <v>0</v>
      </c>
    </row>
    <row r="52" spans="1:65" hidden="1">
      <c r="A52" s="48" t="s">
        <v>162</v>
      </c>
      <c r="B52" s="48" t="s">
        <v>178</v>
      </c>
      <c r="C52" s="46" t="s">
        <v>193</v>
      </c>
      <c r="D52" s="49" t="s">
        <v>116</v>
      </c>
      <c r="E52" s="75">
        <f t="shared" si="12"/>
        <v>420954.78</v>
      </c>
      <c r="F52" s="75">
        <f t="shared" si="14"/>
        <v>355135.35000000003</v>
      </c>
      <c r="G52" s="75">
        <f t="shared" si="14"/>
        <v>367973.64000000007</v>
      </c>
      <c r="H52" s="75">
        <f t="shared" si="14"/>
        <v>134998.41</v>
      </c>
      <c r="I52" s="67">
        <f t="shared" si="11"/>
        <v>3.6150414201233522E-2</v>
      </c>
      <c r="J52" s="82"/>
      <c r="L52" s="75">
        <f t="shared" si="15"/>
        <v>31885</v>
      </c>
      <c r="M52" s="75">
        <f t="shared" si="15"/>
        <v>134998.41</v>
      </c>
      <c r="N52" s="67">
        <f t="shared" si="13"/>
        <v>3.233915947937902</v>
      </c>
      <c r="R52" s="77">
        <f>IFERROR(INDEX('Combined (Adjust here)'!$E$3:$BB$189,MATCH('Tenant Analysis (Formulas) '!$D52,'Combined (Adjust here)'!$E$3:$E$189,0),MATCH('Tenant Analysis (Formulas) '!R$5,'Combined (Adjust here)'!$E$3:$BB$3,0)),0)</f>
        <v>16556.73</v>
      </c>
      <c r="S52" s="77">
        <f>IFERROR(INDEX('Combined (Adjust here)'!$E$3:$BB$189,MATCH('Tenant Analysis (Formulas) '!$D52,'Combined (Adjust here)'!$E$3:$E$189,0),MATCH('Tenant Analysis (Formulas) '!S$5,'Combined (Adjust here)'!$E$3:$BB$3,0)),0)</f>
        <v>23410.17</v>
      </c>
      <c r="T52" s="77">
        <f>IFERROR(INDEX('Combined (Adjust here)'!$E$3:$BB$189,MATCH('Tenant Analysis (Formulas) '!$D52,'Combined (Adjust here)'!$E$3:$E$189,0),MATCH('Tenant Analysis (Formulas) '!T$5,'Combined (Adjust here)'!$E$3:$BB$3,0)),0)</f>
        <v>27683.3</v>
      </c>
      <c r="U52" s="77">
        <f>IFERROR(INDEX('Combined (Adjust here)'!$E$3:$BB$189,MATCH('Tenant Analysis (Formulas) '!$D52,'Combined (Adjust here)'!$E$3:$E$189,0),MATCH('Tenant Analysis (Formulas) '!U$5,'Combined (Adjust here)'!$E$3:$BB$3,0)),0)</f>
        <v>43558</v>
      </c>
      <c r="V52" s="77">
        <f>IFERROR(INDEX('Combined (Adjust here)'!$E$3:$BB$189,MATCH('Tenant Analysis (Formulas) '!$D52,'Combined (Adjust here)'!$E$3:$E$189,0),MATCH('Tenant Analysis (Formulas) '!V$5,'Combined (Adjust here)'!$E$3:$BB$3,0)),0)</f>
        <v>32773.040000000001</v>
      </c>
      <c r="W52" s="77">
        <f>IFERROR(INDEX('Combined (Adjust here)'!$E$3:$BB$189,MATCH('Tenant Analysis (Formulas) '!$D52,'Combined (Adjust here)'!$E$3:$E$189,0),MATCH('Tenant Analysis (Formulas) '!W$5,'Combined (Adjust here)'!$E$3:$BB$3,0)),0)</f>
        <v>47054.13</v>
      </c>
      <c r="X52" s="77">
        <f>IFERROR(INDEX('Combined (Adjust here)'!$E$3:$BB$189,MATCH('Tenant Analysis (Formulas) '!$D52,'Combined (Adjust here)'!$E$3:$E$189,0),MATCH('Tenant Analysis (Formulas) '!X$5,'Combined (Adjust here)'!$E$3:$BB$3,0)),0)</f>
        <v>70540.02</v>
      </c>
      <c r="Y52" s="77">
        <f>IFERROR(INDEX('Combined (Adjust here)'!$E$3:$BB$189,MATCH('Tenant Analysis (Formulas) '!$D52,'Combined (Adjust here)'!$E$3:$E$189,0),MATCH('Tenant Analysis (Formulas) '!Y$5,'Combined (Adjust here)'!$E$3:$BB$3,0)),0)</f>
        <v>50679.88</v>
      </c>
      <c r="Z52" s="77">
        <f>IFERROR(INDEX('Combined (Adjust here)'!$E$3:$BB$189,MATCH('Tenant Analysis (Formulas) '!$D52,'Combined (Adjust here)'!$E$3:$E$189,0),MATCH('Tenant Analysis (Formulas) '!Z$5,'Combined (Adjust here)'!$E$3:$BB$3,0)),0)</f>
        <v>45011.199999999997</v>
      </c>
      <c r="AA52" s="77">
        <f>IFERROR(INDEX('Combined (Adjust here)'!$E$3:$BB$189,MATCH('Tenant Analysis (Formulas) '!$D52,'Combined (Adjust here)'!$E$3:$E$189,0),MATCH('Tenant Analysis (Formulas) '!AA$5,'Combined (Adjust here)'!$E$3:$BB$3,0)),0)</f>
        <v>27860.41</v>
      </c>
      <c r="AB52" s="77">
        <f>IFERROR(INDEX('Combined (Adjust here)'!$E$3:$BB$189,MATCH('Tenant Analysis (Formulas) '!$D52,'Combined (Adjust here)'!$E$3:$E$189,0),MATCH('Tenant Analysis (Formulas) '!AB$5,'Combined (Adjust here)'!$E$3:$BB$3,0)),0)</f>
        <v>16754.07</v>
      </c>
      <c r="AC52" s="77">
        <f>IFERROR(INDEX('Combined (Adjust here)'!$E$3:$BB$189,MATCH('Tenant Analysis (Formulas) '!$D52,'Combined (Adjust here)'!$E$3:$E$189,0),MATCH('Tenant Analysis (Formulas) '!AC$5,'Combined (Adjust here)'!$E$3:$BB$3,0)),0)</f>
        <v>19073.830000000002</v>
      </c>
      <c r="AD52" s="77">
        <f>IFERROR(INDEX('Combined (Adjust here)'!$E$3:$BB$189,MATCH('Tenant Analysis (Formulas) '!$D52,'Combined (Adjust here)'!$E$3:$E$189,0),MATCH('Tenant Analysis (Formulas) '!AD$5,'Combined (Adjust here)'!$E$3:$BB$3,0)),0)</f>
        <v>13927.7</v>
      </c>
      <c r="AE52" s="77">
        <f>IFERROR(INDEX('Combined (Adjust here)'!$E$3:$BB$189,MATCH('Tenant Analysis (Formulas) '!$D52,'Combined (Adjust here)'!$E$3:$E$189,0),MATCH('Tenant Analysis (Formulas) '!AE$5,'Combined (Adjust here)'!$E$3:$BB$3,0)),0)</f>
        <v>5542.14</v>
      </c>
      <c r="AF52" s="77">
        <f>IFERROR(INDEX('Combined (Adjust here)'!$E$3:$BB$189,MATCH('Tenant Analysis (Formulas) '!$D52,'Combined (Adjust here)'!$E$3:$E$189,0),MATCH('Tenant Analysis (Formulas) '!AF$5,'Combined (Adjust here)'!$E$3:$BB$3,0)),0)</f>
        <v>35694.43</v>
      </c>
      <c r="AG52" s="77">
        <f>IFERROR(INDEX('Combined (Adjust here)'!$E$3:$BB$189,MATCH('Tenant Analysis (Formulas) '!$D52,'Combined (Adjust here)'!$E$3:$E$189,0),MATCH('Tenant Analysis (Formulas) '!AG$5,'Combined (Adjust here)'!$E$3:$BB$3,0)),0)</f>
        <v>36030.97</v>
      </c>
      <c r="AH52" s="77">
        <f>IFERROR(INDEX('Combined (Adjust here)'!$E$3:$BB$189,MATCH('Tenant Analysis (Formulas) '!$D52,'Combined (Adjust here)'!$E$3:$E$189,0),MATCH('Tenant Analysis (Formulas) '!AH$5,'Combined (Adjust here)'!$E$3:$BB$3,0)),0)</f>
        <v>26265.51</v>
      </c>
      <c r="AI52" s="77">
        <f>IFERROR(INDEX('Combined (Adjust here)'!$E$3:$BB$189,MATCH('Tenant Analysis (Formulas) '!$D52,'Combined (Adjust here)'!$E$3:$E$189,0),MATCH('Tenant Analysis (Formulas) '!AI$5,'Combined (Adjust here)'!$E$3:$BB$3,0)),0)</f>
        <v>30979.360000000001</v>
      </c>
      <c r="AJ52" s="77">
        <f>IFERROR(INDEX('Combined (Adjust here)'!$E$3:$BB$189,MATCH('Tenant Analysis (Formulas) '!$D52,'Combined (Adjust here)'!$E$3:$E$189,0),MATCH('Tenant Analysis (Formulas) '!AJ$5,'Combined (Adjust here)'!$E$3:$BB$3,0)),0)</f>
        <v>74505.850000000006</v>
      </c>
      <c r="AK52" s="77">
        <f>IFERROR(INDEX('Combined (Adjust here)'!$E$3:$BB$189,MATCH('Tenant Analysis (Formulas) '!$D52,'Combined (Adjust here)'!$E$3:$E$189,0),MATCH('Tenant Analysis (Formulas) '!AK$5,'Combined (Adjust here)'!$E$3:$BB$3,0)),0)</f>
        <v>59353.36</v>
      </c>
      <c r="AL52" s="77">
        <f>IFERROR(INDEX('Combined (Adjust here)'!$E$3:$BB$189,MATCH('Tenant Analysis (Formulas) '!$D52,'Combined (Adjust here)'!$E$3:$E$189,0),MATCH('Tenant Analysis (Formulas) '!AL$5,'Combined (Adjust here)'!$E$3:$BB$3,0)),0)</f>
        <v>41212.800000000003</v>
      </c>
      <c r="AM52" s="77">
        <f>IFERROR(INDEX('Combined (Adjust here)'!$E$3:$BB$189,MATCH('Tenant Analysis (Formulas) '!$D52,'Combined (Adjust here)'!$E$3:$E$189,0),MATCH('Tenant Analysis (Formulas) '!AM$5,'Combined (Adjust here)'!$E$3:$BB$3,0)),0)</f>
        <v>13395</v>
      </c>
      <c r="AN52" s="77">
        <f>IFERROR(INDEX('Combined (Adjust here)'!$E$3:$BB$189,MATCH('Tenant Analysis (Formulas) '!$D52,'Combined (Adjust here)'!$E$3:$E$189,0),MATCH('Tenant Analysis (Formulas) '!AN$5,'Combined (Adjust here)'!$E$3:$BB$3,0)),0)</f>
        <v>14428.33</v>
      </c>
      <c r="AO52" s="77">
        <f>IFERROR(INDEX('Combined (Adjust here)'!$E$3:$BB$189,MATCH('Tenant Analysis (Formulas) '!$D52,'Combined (Adjust here)'!$E$3:$E$189,0),MATCH('Tenant Analysis (Formulas) '!AO$5,'Combined (Adjust here)'!$E$3:$BB$3,0)),0)</f>
        <v>3799.9</v>
      </c>
      <c r="AP52" s="77">
        <f>IFERROR(INDEX('Combined (Adjust here)'!$E$3:$BB$189,MATCH('Tenant Analysis (Formulas) '!$D52,'Combined (Adjust here)'!$E$3:$E$189,0),MATCH('Tenant Analysis (Formulas) '!AP$5,'Combined (Adjust here)'!$E$3:$BB$3,0)),0)</f>
        <v>7233</v>
      </c>
      <c r="AQ52" s="77">
        <f>IFERROR(INDEX('Combined (Adjust here)'!$E$3:$BB$189,MATCH('Tenant Analysis (Formulas) '!$D52,'Combined (Adjust here)'!$E$3:$E$189,0),MATCH('Tenant Analysis (Formulas) '!AQ$5,'Combined (Adjust here)'!$E$3:$BB$3,0)),0)</f>
        <v>16649</v>
      </c>
      <c r="AR52" s="77">
        <f>IFERROR(INDEX('Combined (Adjust here)'!$E$3:$BB$189,MATCH('Tenant Analysis (Formulas) '!$D52,'Combined (Adjust here)'!$E$3:$E$189,0),MATCH('Tenant Analysis (Formulas) '!AR$5,'Combined (Adjust here)'!$E$3:$BB$3,0)),0)</f>
        <v>8003</v>
      </c>
      <c r="AS52" s="77">
        <f>IFERROR(INDEX('Combined (Adjust here)'!$E$3:$BB$189,MATCH('Tenant Analysis (Formulas) '!$D52,'Combined (Adjust here)'!$E$3:$E$189,0),MATCH('Tenant Analysis (Formulas) '!AS$5,'Combined (Adjust here)'!$E$3:$BB$3,0)),0)</f>
        <v>0</v>
      </c>
      <c r="AT52" s="77">
        <f>IFERROR(INDEX('Combined (Adjust here)'!$E$3:$BB$189,MATCH('Tenant Analysis (Formulas) '!$D52,'Combined (Adjust here)'!$E$3:$E$189,0),MATCH('Tenant Analysis (Formulas) '!AT$5,'Combined (Adjust here)'!$E$3:$BB$3,0)),0)</f>
        <v>0</v>
      </c>
      <c r="AU52" s="77">
        <f>IFERROR(INDEX('Combined (Adjust here)'!$E$3:$BB$189,MATCH('Tenant Analysis (Formulas) '!$D52,'Combined (Adjust here)'!$E$3:$E$189,0),MATCH('Tenant Analysis (Formulas) '!AU$5,'Combined (Adjust here)'!$E$3:$BB$3,0)),0)</f>
        <v>8003</v>
      </c>
      <c r="AV52" s="77">
        <f>IFERROR(INDEX('Combined (Adjust here)'!$E$3:$BB$189,MATCH('Tenant Analysis (Formulas) '!$D52,'Combined (Adjust here)'!$E$3:$E$189,0),MATCH('Tenant Analysis (Formulas) '!AV$5,'Combined (Adjust here)'!$E$3:$BB$3,0)),0)</f>
        <v>58073</v>
      </c>
      <c r="AW52" s="77">
        <f>IFERROR(INDEX('Combined (Adjust here)'!$E$3:$BB$189,MATCH('Tenant Analysis (Formulas) '!$D52,'Combined (Adjust here)'!$E$3:$E$189,0),MATCH('Tenant Analysis (Formulas) '!AW$5,'Combined (Adjust here)'!$E$3:$BB$3,0)),0)</f>
        <v>78168.03</v>
      </c>
      <c r="AX52" s="77">
        <f>IFERROR(INDEX('Combined (Adjust here)'!$E$3:$BB$189,MATCH('Tenant Analysis (Formulas) '!$D52,'Combined (Adjust here)'!$E$3:$E$189,0),MATCH('Tenant Analysis (Formulas) '!AX$5,'Combined (Adjust here)'!$E$3:$BB$3,0)),0)</f>
        <v>88648</v>
      </c>
      <c r="AY52" s="77">
        <f>IFERROR(INDEX('Combined (Adjust here)'!$E$3:$BB$189,MATCH('Tenant Analysis (Formulas) '!$D52,'Combined (Adjust here)'!$E$3:$E$189,0),MATCH('Tenant Analysis (Formulas) '!AY$5,'Combined (Adjust here)'!$E$3:$BB$3,0)),0)</f>
        <v>46450</v>
      </c>
      <c r="AZ52" s="77">
        <f>IFERROR(INDEX('Combined (Adjust here)'!$E$3:$BB$189,MATCH('Tenant Analysis (Formulas) '!$D52,'Combined (Adjust here)'!$E$3:$E$189,0),MATCH('Tenant Analysis (Formulas) '!AZ$5,'Combined (Adjust here)'!$E$3:$BB$3,0)),0)</f>
        <v>42452.77</v>
      </c>
      <c r="BA52" s="77">
        <f>IFERROR(INDEX('Combined (Adjust here)'!$E$3:$BB$189,MATCH('Tenant Analysis (Formulas) '!$D52,'Combined (Adjust here)'!$E$3:$E$189,0),MATCH('Tenant Analysis (Formulas) '!BA$5,'Combined (Adjust here)'!$E$3:$BB$3,0)),0)</f>
        <v>14293.84</v>
      </c>
      <c r="BB52" s="77">
        <f>IFERROR(INDEX('Combined (Adjust here)'!$E$3:$BB$189,MATCH('Tenant Analysis (Formulas) '!$D52,'Combined (Adjust here)'!$E$3:$E$189,0),MATCH('Tenant Analysis (Formulas) '!BB$5,'Combined (Adjust here)'!$E$3:$BB$3,0)),0)</f>
        <v>670.8</v>
      </c>
      <c r="BC52" s="77">
        <f>IFERROR(INDEX('Combined (Adjust here)'!$E$3:$BB$189,MATCH('Tenant Analysis (Formulas) '!$D52,'Combined (Adjust here)'!$E$3:$E$189,0),MATCH('Tenant Analysis (Formulas) '!BC$5,'Combined (Adjust here)'!$E$3:$BB$3,0)),0)</f>
        <v>54924.37</v>
      </c>
      <c r="BD52" s="77">
        <f>IFERROR(INDEX('Combined (Adjust here)'!$E$3:$BB$189,MATCH('Tenant Analysis (Formulas) '!$D52,'Combined (Adjust here)'!$E$3:$E$189,0),MATCH('Tenant Analysis (Formulas) '!BD$5,'Combined (Adjust here)'!$E$3:$BB$3,0)),0)</f>
        <v>79403.240000000005</v>
      </c>
      <c r="BE52" s="77">
        <f>IFERROR(INDEX('Combined (Adjust here)'!$E$3:$BB$189,MATCH('Tenant Analysis (Formulas) '!$D52,'Combined (Adjust here)'!$E$3:$E$189,0),MATCH('Tenant Analysis (Formulas) '!BE$5,'Combined (Adjust here)'!$E$3:$BB$3,0)),0)</f>
        <v>0</v>
      </c>
      <c r="BF52" s="77">
        <f>IFERROR(INDEX('Combined (Adjust here)'!$E$3:$BB$189,MATCH('Tenant Analysis (Formulas) '!$D52,'Combined (Adjust here)'!$E$3:$E$189,0),MATCH('Tenant Analysis (Formulas) '!BF$5,'Combined (Adjust here)'!$E$3:$BB$3,0)),0)</f>
        <v>0</v>
      </c>
      <c r="BG52" s="77">
        <f>IFERROR(INDEX('Combined (Adjust here)'!$E$3:$BB$189,MATCH('Tenant Analysis (Formulas) '!$D52,'Combined (Adjust here)'!$E$3:$E$189,0),MATCH('Tenant Analysis (Formulas) '!BG$5,'Combined (Adjust here)'!$E$3:$BB$3,0)),0)</f>
        <v>0</v>
      </c>
      <c r="BH52" s="77">
        <f>IFERROR(INDEX('Combined (Adjust here)'!$E$3:$BB$189,MATCH('Tenant Analysis (Formulas) '!$D52,'Combined (Adjust here)'!$E$3:$E$189,0),MATCH('Tenant Analysis (Formulas) '!BH$5,'Combined (Adjust here)'!$E$3:$BB$3,0)),0)</f>
        <v>0</v>
      </c>
      <c r="BI52" s="77">
        <f>IFERROR(INDEX('Combined (Adjust here)'!$E$3:$BB$189,MATCH('Tenant Analysis (Formulas) '!$D52,'Combined (Adjust here)'!$E$3:$E$189,0),MATCH('Tenant Analysis (Formulas) '!BI$5,'Combined (Adjust here)'!$E$3:$BB$3,0)),0)</f>
        <v>0</v>
      </c>
      <c r="BJ52" s="77">
        <f>IFERROR(INDEX('Combined (Adjust here)'!$E$3:$BB$189,MATCH('Tenant Analysis (Formulas) '!$D52,'Combined (Adjust here)'!$E$3:$E$189,0),MATCH('Tenant Analysis (Formulas) '!BJ$5,'Combined (Adjust here)'!$E$3:$BB$3,0)),0)</f>
        <v>0</v>
      </c>
      <c r="BK52" s="77">
        <f>IFERROR(INDEX('Combined (Adjust here)'!$E$3:$BB$189,MATCH('Tenant Analysis (Formulas) '!$D52,'Combined (Adjust here)'!$E$3:$E$189,0),MATCH('Tenant Analysis (Formulas) '!BK$5,'Combined (Adjust here)'!$E$3:$BB$3,0)),0)</f>
        <v>0</v>
      </c>
      <c r="BL52" s="77">
        <f>IFERROR(INDEX('Combined (Adjust here)'!$E$3:$BB$189,MATCH('Tenant Analysis (Formulas) '!$D52,'Combined (Adjust here)'!$E$3:$E$189,0),MATCH('Tenant Analysis (Formulas) '!BL$5,'Combined (Adjust here)'!$E$3:$BB$3,0)),0)</f>
        <v>0</v>
      </c>
      <c r="BM52" s="77">
        <f>IFERROR(INDEX('Combined (Adjust here)'!$E$3:$BB$189,MATCH('Tenant Analysis (Formulas) '!$D52,'Combined (Adjust here)'!$E$3:$E$189,0),MATCH('Tenant Analysis (Formulas) '!BM$5,'Combined (Adjust here)'!$E$3:$BB$3,0)),0)</f>
        <v>0</v>
      </c>
    </row>
    <row r="53" spans="1:65" hidden="1">
      <c r="A53" s="48" t="s">
        <v>162</v>
      </c>
      <c r="B53" s="48" t="s">
        <v>178</v>
      </c>
      <c r="C53" s="46" t="s">
        <v>728</v>
      </c>
      <c r="D53" s="49" t="s">
        <v>117</v>
      </c>
      <c r="E53" s="75">
        <f t="shared" si="12"/>
        <v>349119.97000000003</v>
      </c>
      <c r="F53" s="75">
        <f t="shared" si="14"/>
        <v>297364.28999999998</v>
      </c>
      <c r="G53" s="75">
        <f t="shared" si="14"/>
        <v>186247.64</v>
      </c>
      <c r="H53" s="75">
        <f t="shared" si="14"/>
        <v>44976.490000000005</v>
      </c>
      <c r="I53" s="67">
        <f t="shared" si="11"/>
        <v>-0.37367180168136521</v>
      </c>
      <c r="J53" s="82"/>
      <c r="L53" s="75">
        <f t="shared" si="15"/>
        <v>48490.19</v>
      </c>
      <c r="M53" s="75">
        <f t="shared" si="15"/>
        <v>44976.490000000005</v>
      </c>
      <c r="N53" s="67">
        <f t="shared" si="13"/>
        <v>-7.2462079443285268E-2</v>
      </c>
      <c r="R53" s="77">
        <f>IFERROR(INDEX('Combined (Adjust here)'!$E$3:$BB$189,MATCH('Tenant Analysis (Formulas) '!$D53,'Combined (Adjust here)'!$E$3:$E$189,0),MATCH('Tenant Analysis (Formulas) '!R$5,'Combined (Adjust here)'!$E$3:$BB$3,0)),0)</f>
        <v>19890.5</v>
      </c>
      <c r="S53" s="77">
        <f>IFERROR(INDEX('Combined (Adjust here)'!$E$3:$BB$189,MATCH('Tenant Analysis (Formulas) '!$D53,'Combined (Adjust here)'!$E$3:$E$189,0),MATCH('Tenant Analysis (Formulas) '!S$5,'Combined (Adjust here)'!$E$3:$BB$3,0)),0)</f>
        <v>25768.1</v>
      </c>
      <c r="T53" s="77">
        <f>IFERROR(INDEX('Combined (Adjust here)'!$E$3:$BB$189,MATCH('Tenant Analysis (Formulas) '!$D53,'Combined (Adjust here)'!$E$3:$E$189,0),MATCH('Tenant Analysis (Formulas) '!T$5,'Combined (Adjust here)'!$E$3:$BB$3,0)),0)</f>
        <v>29315.24</v>
      </c>
      <c r="U53" s="77">
        <f>IFERROR(INDEX('Combined (Adjust here)'!$E$3:$BB$189,MATCH('Tenant Analysis (Formulas) '!$D53,'Combined (Adjust here)'!$E$3:$E$189,0),MATCH('Tenant Analysis (Formulas) '!U$5,'Combined (Adjust here)'!$E$3:$BB$3,0)),0)</f>
        <v>26612.86</v>
      </c>
      <c r="V53" s="77">
        <f>IFERROR(INDEX('Combined (Adjust here)'!$E$3:$BB$189,MATCH('Tenant Analysis (Formulas) '!$D53,'Combined (Adjust here)'!$E$3:$E$189,0),MATCH('Tenant Analysis (Formulas) '!V$5,'Combined (Adjust here)'!$E$3:$BB$3,0)),0)</f>
        <v>30647.43</v>
      </c>
      <c r="W53" s="77">
        <f>IFERROR(INDEX('Combined (Adjust here)'!$E$3:$BB$189,MATCH('Tenant Analysis (Formulas) '!$D53,'Combined (Adjust here)'!$E$3:$E$189,0),MATCH('Tenant Analysis (Formulas) '!W$5,'Combined (Adjust here)'!$E$3:$BB$3,0)),0)</f>
        <v>30902.01</v>
      </c>
      <c r="X53" s="77">
        <f>IFERROR(INDEX('Combined (Adjust here)'!$E$3:$BB$189,MATCH('Tenant Analysis (Formulas) '!$D53,'Combined (Adjust here)'!$E$3:$E$189,0),MATCH('Tenant Analysis (Formulas) '!X$5,'Combined (Adjust here)'!$E$3:$BB$3,0)),0)</f>
        <v>40965.56</v>
      </c>
      <c r="Y53" s="77">
        <f>IFERROR(INDEX('Combined (Adjust here)'!$E$3:$BB$189,MATCH('Tenant Analysis (Formulas) '!$D53,'Combined (Adjust here)'!$E$3:$E$189,0),MATCH('Tenant Analysis (Formulas) '!Y$5,'Combined (Adjust here)'!$E$3:$BB$3,0)),0)</f>
        <v>41284.46</v>
      </c>
      <c r="Z53" s="77">
        <f>IFERROR(INDEX('Combined (Adjust here)'!$E$3:$BB$189,MATCH('Tenant Analysis (Formulas) '!$D53,'Combined (Adjust here)'!$E$3:$E$189,0),MATCH('Tenant Analysis (Formulas) '!Z$5,'Combined (Adjust here)'!$E$3:$BB$3,0)),0)</f>
        <v>36085.57</v>
      </c>
      <c r="AA53" s="77">
        <f>IFERROR(INDEX('Combined (Adjust here)'!$E$3:$BB$189,MATCH('Tenant Analysis (Formulas) '!$D53,'Combined (Adjust here)'!$E$3:$E$189,0),MATCH('Tenant Analysis (Formulas) '!AA$5,'Combined (Adjust here)'!$E$3:$BB$3,0)),0)</f>
        <v>21498.89</v>
      </c>
      <c r="AB53" s="77">
        <f>IFERROR(INDEX('Combined (Adjust here)'!$E$3:$BB$189,MATCH('Tenant Analysis (Formulas) '!$D53,'Combined (Adjust here)'!$E$3:$E$189,0),MATCH('Tenant Analysis (Formulas) '!AB$5,'Combined (Adjust here)'!$E$3:$BB$3,0)),0)</f>
        <v>19735.95</v>
      </c>
      <c r="AC53" s="77">
        <f>IFERROR(INDEX('Combined (Adjust here)'!$E$3:$BB$189,MATCH('Tenant Analysis (Formulas) '!$D53,'Combined (Adjust here)'!$E$3:$E$189,0),MATCH('Tenant Analysis (Formulas) '!AC$5,'Combined (Adjust here)'!$E$3:$BB$3,0)),0)</f>
        <v>26413.4</v>
      </c>
      <c r="AD53" s="77">
        <f>IFERROR(INDEX('Combined (Adjust here)'!$E$3:$BB$189,MATCH('Tenant Analysis (Formulas) '!$D53,'Combined (Adjust here)'!$E$3:$E$189,0),MATCH('Tenant Analysis (Formulas) '!AD$5,'Combined (Adjust here)'!$E$3:$BB$3,0)),0)</f>
        <v>17932.07</v>
      </c>
      <c r="AE53" s="77">
        <f>IFERROR(INDEX('Combined (Adjust here)'!$E$3:$BB$189,MATCH('Tenant Analysis (Formulas) '!$D53,'Combined (Adjust here)'!$E$3:$E$189,0),MATCH('Tenant Analysis (Formulas) '!AE$5,'Combined (Adjust here)'!$E$3:$BB$3,0)),0)</f>
        <v>13764.6</v>
      </c>
      <c r="AF53" s="77">
        <f>IFERROR(INDEX('Combined (Adjust here)'!$E$3:$BB$189,MATCH('Tenant Analysis (Formulas) '!$D53,'Combined (Adjust here)'!$E$3:$E$189,0),MATCH('Tenant Analysis (Formulas) '!AF$5,'Combined (Adjust here)'!$E$3:$BB$3,0)),0)</f>
        <v>27682.240000000002</v>
      </c>
      <c r="AG53" s="77">
        <f>IFERROR(INDEX('Combined (Adjust here)'!$E$3:$BB$189,MATCH('Tenant Analysis (Formulas) '!$D53,'Combined (Adjust here)'!$E$3:$E$189,0),MATCH('Tenant Analysis (Formulas) '!AG$5,'Combined (Adjust here)'!$E$3:$BB$3,0)),0)</f>
        <v>30706.41</v>
      </c>
      <c r="AH53" s="77">
        <f>IFERROR(INDEX('Combined (Adjust here)'!$E$3:$BB$189,MATCH('Tenant Analysis (Formulas) '!$D53,'Combined (Adjust here)'!$E$3:$E$189,0),MATCH('Tenant Analysis (Formulas) '!AH$5,'Combined (Adjust here)'!$E$3:$BB$3,0)),0)</f>
        <v>26832.9</v>
      </c>
      <c r="AI53" s="77">
        <f>IFERROR(INDEX('Combined (Adjust here)'!$E$3:$BB$189,MATCH('Tenant Analysis (Formulas) '!$D53,'Combined (Adjust here)'!$E$3:$E$189,0),MATCH('Tenant Analysis (Formulas) '!AI$5,'Combined (Adjust here)'!$E$3:$BB$3,0)),0)</f>
        <v>26950</v>
      </c>
      <c r="AJ53" s="77">
        <f>IFERROR(INDEX('Combined (Adjust here)'!$E$3:$BB$189,MATCH('Tenant Analysis (Formulas) '!$D53,'Combined (Adjust here)'!$E$3:$E$189,0),MATCH('Tenant Analysis (Formulas) '!AJ$5,'Combined (Adjust here)'!$E$3:$BB$3,0)),0)</f>
        <v>41642.53</v>
      </c>
      <c r="AK53" s="77">
        <f>IFERROR(INDEX('Combined (Adjust here)'!$E$3:$BB$189,MATCH('Tenant Analysis (Formulas) '!$D53,'Combined (Adjust here)'!$E$3:$E$189,0),MATCH('Tenant Analysis (Formulas) '!AK$5,'Combined (Adjust here)'!$E$3:$BB$3,0)),0)</f>
        <v>36761.67</v>
      </c>
      <c r="AL53" s="77">
        <f>IFERROR(INDEX('Combined (Adjust here)'!$E$3:$BB$189,MATCH('Tenant Analysis (Formulas) '!$D53,'Combined (Adjust here)'!$E$3:$E$189,0),MATCH('Tenant Analysis (Formulas) '!AL$5,'Combined (Adjust here)'!$E$3:$BB$3,0)),0)</f>
        <v>18895.98</v>
      </c>
      <c r="AM53" s="77">
        <f>IFERROR(INDEX('Combined (Adjust here)'!$E$3:$BB$189,MATCH('Tenant Analysis (Formulas) '!$D53,'Combined (Adjust here)'!$E$3:$E$189,0),MATCH('Tenant Analysis (Formulas) '!AM$5,'Combined (Adjust here)'!$E$3:$BB$3,0)),0)</f>
        <v>19560.21</v>
      </c>
      <c r="AN53" s="77">
        <f>IFERROR(INDEX('Combined (Adjust here)'!$E$3:$BB$189,MATCH('Tenant Analysis (Formulas) '!$D53,'Combined (Adjust here)'!$E$3:$E$189,0),MATCH('Tenant Analysis (Formulas) '!AN$5,'Combined (Adjust here)'!$E$3:$BB$3,0)),0)</f>
        <v>17685.04</v>
      </c>
      <c r="AO53" s="77">
        <f>IFERROR(INDEX('Combined (Adjust here)'!$E$3:$BB$189,MATCH('Tenant Analysis (Formulas) '!$D53,'Combined (Adjust here)'!$E$3:$E$189,0),MATCH('Tenant Analysis (Formulas) '!AO$5,'Combined (Adjust here)'!$E$3:$BB$3,0)),0)</f>
        <v>18950.64</v>
      </c>
      <c r="AP53" s="77">
        <f>IFERROR(INDEX('Combined (Adjust here)'!$E$3:$BB$189,MATCH('Tenant Analysis (Formulas) '!$D53,'Combined (Adjust here)'!$E$3:$E$189,0),MATCH('Tenant Analysis (Formulas) '!AP$5,'Combined (Adjust here)'!$E$3:$BB$3,0)),0)</f>
        <v>22564.37</v>
      </c>
      <c r="AQ53" s="77">
        <f>IFERROR(INDEX('Combined (Adjust here)'!$E$3:$BB$189,MATCH('Tenant Analysis (Formulas) '!$D53,'Combined (Adjust here)'!$E$3:$E$189,0),MATCH('Tenant Analysis (Formulas) '!AQ$5,'Combined (Adjust here)'!$E$3:$BB$3,0)),0)</f>
        <v>19478.95</v>
      </c>
      <c r="AR53" s="77">
        <f>IFERROR(INDEX('Combined (Adjust here)'!$E$3:$BB$189,MATCH('Tenant Analysis (Formulas) '!$D53,'Combined (Adjust here)'!$E$3:$E$189,0),MATCH('Tenant Analysis (Formulas) '!AR$5,'Combined (Adjust here)'!$E$3:$BB$3,0)),0)</f>
        <v>6446.87</v>
      </c>
      <c r="AS53" s="77">
        <f>IFERROR(INDEX('Combined (Adjust here)'!$E$3:$BB$189,MATCH('Tenant Analysis (Formulas) '!$D53,'Combined (Adjust here)'!$E$3:$E$189,0),MATCH('Tenant Analysis (Formulas) '!AS$5,'Combined (Adjust here)'!$E$3:$BB$3,0)),0)</f>
        <v>0</v>
      </c>
      <c r="AT53" s="77">
        <f>IFERROR(INDEX('Combined (Adjust here)'!$E$3:$BB$189,MATCH('Tenant Analysis (Formulas) '!$D53,'Combined (Adjust here)'!$E$3:$E$189,0),MATCH('Tenant Analysis (Formulas) '!AT$5,'Combined (Adjust here)'!$E$3:$BB$3,0)),0)</f>
        <v>0</v>
      </c>
      <c r="AU53" s="77">
        <f>IFERROR(INDEX('Combined (Adjust here)'!$E$3:$BB$189,MATCH('Tenant Analysis (Formulas) '!$D53,'Combined (Adjust here)'!$E$3:$E$189,0),MATCH('Tenant Analysis (Formulas) '!AU$5,'Combined (Adjust here)'!$E$3:$BB$3,0)),0)</f>
        <v>15428.01</v>
      </c>
      <c r="AV53" s="77">
        <f>IFERROR(INDEX('Combined (Adjust here)'!$E$3:$BB$189,MATCH('Tenant Analysis (Formulas) '!$D53,'Combined (Adjust here)'!$E$3:$E$189,0),MATCH('Tenant Analysis (Formulas) '!AV$5,'Combined (Adjust here)'!$E$3:$BB$3,0)),0)</f>
        <v>25371</v>
      </c>
      <c r="AW53" s="77">
        <f>IFERROR(INDEX('Combined (Adjust here)'!$E$3:$BB$189,MATCH('Tenant Analysis (Formulas) '!$D53,'Combined (Adjust here)'!$E$3:$E$189,0),MATCH('Tenant Analysis (Formulas) '!AW$5,'Combined (Adjust here)'!$E$3:$BB$3,0)),0)</f>
        <v>28564.16</v>
      </c>
      <c r="AX53" s="77">
        <f>IFERROR(INDEX('Combined (Adjust here)'!$E$3:$BB$189,MATCH('Tenant Analysis (Formulas) '!$D53,'Combined (Adjust here)'!$E$3:$E$189,0),MATCH('Tenant Analysis (Formulas) '!AX$5,'Combined (Adjust here)'!$E$3:$BB$3,0)),0)</f>
        <v>26284.78</v>
      </c>
      <c r="AY53" s="77">
        <f>IFERROR(INDEX('Combined (Adjust here)'!$E$3:$BB$189,MATCH('Tenant Analysis (Formulas) '!$D53,'Combined (Adjust here)'!$E$3:$E$189,0),MATCH('Tenant Analysis (Formulas) '!AY$5,'Combined (Adjust here)'!$E$3:$BB$3,0)),0)</f>
        <v>22369.43</v>
      </c>
      <c r="AZ53" s="77">
        <f>IFERROR(INDEX('Combined (Adjust here)'!$E$3:$BB$189,MATCH('Tenant Analysis (Formulas) '!$D53,'Combined (Adjust here)'!$E$3:$E$189,0),MATCH('Tenant Analysis (Formulas) '!AZ$5,'Combined (Adjust here)'!$E$3:$BB$3,0)),0)</f>
        <v>10099.65</v>
      </c>
      <c r="BA53" s="77">
        <f>IFERROR(INDEX('Combined (Adjust here)'!$E$3:$BB$189,MATCH('Tenant Analysis (Formulas) '!$D53,'Combined (Adjust here)'!$E$3:$E$189,0),MATCH('Tenant Analysis (Formulas) '!BA$5,'Combined (Adjust here)'!$E$3:$BB$3,0)),0)</f>
        <v>9640.42</v>
      </c>
      <c r="BB53" s="77">
        <f>IFERROR(INDEX('Combined (Adjust here)'!$E$3:$BB$189,MATCH('Tenant Analysis (Formulas) '!$D53,'Combined (Adjust here)'!$E$3:$E$189,0),MATCH('Tenant Analysis (Formulas) '!BB$5,'Combined (Adjust here)'!$E$3:$BB$3,0)),0)</f>
        <v>8721.52</v>
      </c>
      <c r="BC53" s="77">
        <f>IFERROR(INDEX('Combined (Adjust here)'!$E$3:$BB$189,MATCH('Tenant Analysis (Formulas) '!$D53,'Combined (Adjust here)'!$E$3:$E$189,0),MATCH('Tenant Analysis (Formulas) '!BC$5,'Combined (Adjust here)'!$E$3:$BB$3,0)),0)</f>
        <v>13641.61</v>
      </c>
      <c r="BD53" s="77">
        <f>IFERROR(INDEX('Combined (Adjust here)'!$E$3:$BB$189,MATCH('Tenant Analysis (Formulas) '!$D53,'Combined (Adjust here)'!$E$3:$E$189,0),MATCH('Tenant Analysis (Formulas) '!BD$5,'Combined (Adjust here)'!$E$3:$BB$3,0)),0)</f>
        <v>22613.360000000001</v>
      </c>
      <c r="BE53" s="77">
        <f>IFERROR(INDEX('Combined (Adjust here)'!$E$3:$BB$189,MATCH('Tenant Analysis (Formulas) '!$D53,'Combined (Adjust here)'!$E$3:$E$189,0),MATCH('Tenant Analysis (Formulas) '!BE$5,'Combined (Adjust here)'!$E$3:$BB$3,0)),0)</f>
        <v>0</v>
      </c>
      <c r="BF53" s="77">
        <f>IFERROR(INDEX('Combined (Adjust here)'!$E$3:$BB$189,MATCH('Tenant Analysis (Formulas) '!$D53,'Combined (Adjust here)'!$E$3:$E$189,0),MATCH('Tenant Analysis (Formulas) '!BF$5,'Combined (Adjust here)'!$E$3:$BB$3,0)),0)</f>
        <v>0</v>
      </c>
      <c r="BG53" s="77">
        <f>IFERROR(INDEX('Combined (Adjust here)'!$E$3:$BB$189,MATCH('Tenant Analysis (Formulas) '!$D53,'Combined (Adjust here)'!$E$3:$E$189,0),MATCH('Tenant Analysis (Formulas) '!BG$5,'Combined (Adjust here)'!$E$3:$BB$3,0)),0)</f>
        <v>0</v>
      </c>
      <c r="BH53" s="77">
        <f>IFERROR(INDEX('Combined (Adjust here)'!$E$3:$BB$189,MATCH('Tenant Analysis (Formulas) '!$D53,'Combined (Adjust here)'!$E$3:$E$189,0),MATCH('Tenant Analysis (Formulas) '!BH$5,'Combined (Adjust here)'!$E$3:$BB$3,0)),0)</f>
        <v>0</v>
      </c>
      <c r="BI53" s="77">
        <f>IFERROR(INDEX('Combined (Adjust here)'!$E$3:$BB$189,MATCH('Tenant Analysis (Formulas) '!$D53,'Combined (Adjust here)'!$E$3:$E$189,0),MATCH('Tenant Analysis (Formulas) '!BI$5,'Combined (Adjust here)'!$E$3:$BB$3,0)),0)</f>
        <v>0</v>
      </c>
      <c r="BJ53" s="77">
        <f>IFERROR(INDEX('Combined (Adjust here)'!$E$3:$BB$189,MATCH('Tenant Analysis (Formulas) '!$D53,'Combined (Adjust here)'!$E$3:$E$189,0),MATCH('Tenant Analysis (Formulas) '!BJ$5,'Combined (Adjust here)'!$E$3:$BB$3,0)),0)</f>
        <v>0</v>
      </c>
      <c r="BK53" s="77">
        <f>IFERROR(INDEX('Combined (Adjust here)'!$E$3:$BB$189,MATCH('Tenant Analysis (Formulas) '!$D53,'Combined (Adjust here)'!$E$3:$E$189,0),MATCH('Tenant Analysis (Formulas) '!BK$5,'Combined (Adjust here)'!$E$3:$BB$3,0)),0)</f>
        <v>0</v>
      </c>
      <c r="BL53" s="77">
        <f>IFERROR(INDEX('Combined (Adjust here)'!$E$3:$BB$189,MATCH('Tenant Analysis (Formulas) '!$D53,'Combined (Adjust here)'!$E$3:$E$189,0),MATCH('Tenant Analysis (Formulas) '!BL$5,'Combined (Adjust here)'!$E$3:$BB$3,0)),0)</f>
        <v>0</v>
      </c>
      <c r="BM53" s="77">
        <f>IFERROR(INDEX('Combined (Adjust here)'!$E$3:$BB$189,MATCH('Tenant Analysis (Formulas) '!$D53,'Combined (Adjust here)'!$E$3:$E$189,0),MATCH('Tenant Analysis (Formulas) '!BM$5,'Combined (Adjust here)'!$E$3:$BB$3,0)),0)</f>
        <v>0</v>
      </c>
    </row>
    <row r="54" spans="1:65" hidden="1">
      <c r="A54" s="48" t="s">
        <v>162</v>
      </c>
      <c r="B54" s="48" t="s">
        <v>178</v>
      </c>
      <c r="C54" s="46" t="s">
        <v>728</v>
      </c>
      <c r="D54" s="49" t="s">
        <v>118</v>
      </c>
      <c r="E54" s="75">
        <f t="shared" si="12"/>
        <v>37042.54</v>
      </c>
      <c r="F54" s="75">
        <f t="shared" si="14"/>
        <v>284488.80000000005</v>
      </c>
      <c r="G54" s="75">
        <f t="shared" si="14"/>
        <v>121929.61</v>
      </c>
      <c r="H54" s="75">
        <f t="shared" si="14"/>
        <v>68395.72</v>
      </c>
      <c r="I54" s="67">
        <f t="shared" si="11"/>
        <v>-0.57140804840120252</v>
      </c>
      <c r="J54" s="82"/>
      <c r="L54" s="75">
        <f t="shared" si="15"/>
        <v>67240.55</v>
      </c>
      <c r="M54" s="75">
        <f t="shared" si="15"/>
        <v>68395.72</v>
      </c>
      <c r="N54" s="67">
        <f t="shared" si="13"/>
        <v>1.7179663164563617E-2</v>
      </c>
      <c r="R54" s="77">
        <f>IFERROR(INDEX('Combined (Adjust here)'!$E$3:$BB$189,MATCH('Tenant Analysis (Formulas) '!$D54,'Combined (Adjust here)'!$E$3:$E$189,0),MATCH('Tenant Analysis (Formulas) '!R$5,'Combined (Adjust here)'!$E$3:$BB$3,0)),0)</f>
        <v>0</v>
      </c>
      <c r="S54" s="77">
        <f>IFERROR(INDEX('Combined (Adjust here)'!$E$3:$BB$189,MATCH('Tenant Analysis (Formulas) '!$D54,'Combined (Adjust here)'!$E$3:$E$189,0),MATCH('Tenant Analysis (Formulas) '!S$5,'Combined (Adjust here)'!$E$3:$BB$3,0)),0)</f>
        <v>0</v>
      </c>
      <c r="T54" s="77">
        <f>IFERROR(INDEX('Combined (Adjust here)'!$E$3:$BB$189,MATCH('Tenant Analysis (Formulas) '!$D54,'Combined (Adjust here)'!$E$3:$E$189,0),MATCH('Tenant Analysis (Formulas) '!T$5,'Combined (Adjust here)'!$E$3:$BB$3,0)),0)</f>
        <v>0</v>
      </c>
      <c r="U54" s="77">
        <f>IFERROR(INDEX('Combined (Adjust here)'!$E$3:$BB$189,MATCH('Tenant Analysis (Formulas) '!$D54,'Combined (Adjust here)'!$E$3:$E$189,0),MATCH('Tenant Analysis (Formulas) '!U$5,'Combined (Adjust here)'!$E$3:$BB$3,0)),0)</f>
        <v>0</v>
      </c>
      <c r="V54" s="77">
        <f>IFERROR(INDEX('Combined (Adjust here)'!$E$3:$BB$189,MATCH('Tenant Analysis (Formulas) '!$D54,'Combined (Adjust here)'!$E$3:$E$189,0),MATCH('Tenant Analysis (Formulas) '!V$5,'Combined (Adjust here)'!$E$3:$BB$3,0)),0)</f>
        <v>0</v>
      </c>
      <c r="W54" s="77">
        <f>IFERROR(INDEX('Combined (Adjust here)'!$E$3:$BB$189,MATCH('Tenant Analysis (Formulas) '!$D54,'Combined (Adjust here)'!$E$3:$E$189,0),MATCH('Tenant Analysis (Formulas) '!W$5,'Combined (Adjust here)'!$E$3:$BB$3,0)),0)</f>
        <v>0</v>
      </c>
      <c r="X54" s="77">
        <f>IFERROR(INDEX('Combined (Adjust here)'!$E$3:$BB$189,MATCH('Tenant Analysis (Formulas) '!$D54,'Combined (Adjust here)'!$E$3:$E$189,0),MATCH('Tenant Analysis (Formulas) '!X$5,'Combined (Adjust here)'!$E$3:$BB$3,0)),0)</f>
        <v>0</v>
      </c>
      <c r="Y54" s="77">
        <f>IFERROR(INDEX('Combined (Adjust here)'!$E$3:$BB$189,MATCH('Tenant Analysis (Formulas) '!$D54,'Combined (Adjust here)'!$E$3:$E$189,0),MATCH('Tenant Analysis (Formulas) '!Y$5,'Combined (Adjust here)'!$E$3:$BB$3,0)),0)</f>
        <v>0</v>
      </c>
      <c r="Z54" s="77">
        <f>IFERROR(INDEX('Combined (Adjust here)'!$E$3:$BB$189,MATCH('Tenant Analysis (Formulas) '!$D54,'Combined (Adjust here)'!$E$3:$E$189,0),MATCH('Tenant Analysis (Formulas) '!Z$5,'Combined (Adjust here)'!$E$3:$BB$3,0)),0)</f>
        <v>6206.5</v>
      </c>
      <c r="AA54" s="77">
        <f>IFERROR(INDEX('Combined (Adjust here)'!$E$3:$BB$189,MATCH('Tenant Analysis (Formulas) '!$D54,'Combined (Adjust here)'!$E$3:$E$189,0),MATCH('Tenant Analysis (Formulas) '!AA$5,'Combined (Adjust here)'!$E$3:$BB$3,0)),0)</f>
        <v>14001.51</v>
      </c>
      <c r="AB54" s="77">
        <f>IFERROR(INDEX('Combined (Adjust here)'!$E$3:$BB$189,MATCH('Tenant Analysis (Formulas) '!$D54,'Combined (Adjust here)'!$E$3:$E$189,0),MATCH('Tenant Analysis (Formulas) '!AB$5,'Combined (Adjust here)'!$E$3:$BB$3,0)),0)</f>
        <v>7665</v>
      </c>
      <c r="AC54" s="77">
        <f>IFERROR(INDEX('Combined (Adjust here)'!$E$3:$BB$189,MATCH('Tenant Analysis (Formulas) '!$D54,'Combined (Adjust here)'!$E$3:$E$189,0),MATCH('Tenant Analysis (Formulas) '!AC$5,'Combined (Adjust here)'!$E$3:$BB$3,0)),0)</f>
        <v>9169.5300000000007</v>
      </c>
      <c r="AD54" s="77">
        <f>IFERROR(INDEX('Combined (Adjust here)'!$E$3:$BB$189,MATCH('Tenant Analysis (Formulas) '!$D54,'Combined (Adjust here)'!$E$3:$E$189,0),MATCH('Tenant Analysis (Formulas) '!AD$5,'Combined (Adjust here)'!$E$3:$BB$3,0)),0)</f>
        <v>19801.8</v>
      </c>
      <c r="AE54" s="77">
        <f>IFERROR(INDEX('Combined (Adjust here)'!$E$3:$BB$189,MATCH('Tenant Analysis (Formulas) '!$D54,'Combined (Adjust here)'!$E$3:$E$189,0),MATCH('Tenant Analysis (Formulas) '!AE$5,'Combined (Adjust here)'!$E$3:$BB$3,0)),0)</f>
        <v>25086.59</v>
      </c>
      <c r="AF54" s="77">
        <f>IFERROR(INDEX('Combined (Adjust here)'!$E$3:$BB$189,MATCH('Tenant Analysis (Formulas) '!$D54,'Combined (Adjust here)'!$E$3:$E$189,0),MATCH('Tenant Analysis (Formulas) '!AF$5,'Combined (Adjust here)'!$E$3:$BB$3,0)),0)</f>
        <v>52115.8</v>
      </c>
      <c r="AG54" s="77">
        <f>IFERROR(INDEX('Combined (Adjust here)'!$E$3:$BB$189,MATCH('Tenant Analysis (Formulas) '!$D54,'Combined (Adjust here)'!$E$3:$E$189,0),MATCH('Tenant Analysis (Formulas) '!AG$5,'Combined (Adjust here)'!$E$3:$BB$3,0)),0)</f>
        <v>19772</v>
      </c>
      <c r="AH54" s="77">
        <f>IFERROR(INDEX('Combined (Adjust here)'!$E$3:$BB$189,MATCH('Tenant Analysis (Formulas) '!$D54,'Combined (Adjust here)'!$E$3:$E$189,0),MATCH('Tenant Analysis (Formulas) '!AH$5,'Combined (Adjust here)'!$E$3:$BB$3,0)),0)</f>
        <v>31467</v>
      </c>
      <c r="AI54" s="77">
        <f>IFERROR(INDEX('Combined (Adjust here)'!$E$3:$BB$189,MATCH('Tenant Analysis (Formulas) '!$D54,'Combined (Adjust here)'!$E$3:$E$189,0),MATCH('Tenant Analysis (Formulas) '!AI$5,'Combined (Adjust here)'!$E$3:$BB$3,0)),0)</f>
        <v>11648</v>
      </c>
      <c r="AJ54" s="77">
        <f>IFERROR(INDEX('Combined (Adjust here)'!$E$3:$BB$189,MATCH('Tenant Analysis (Formulas) '!$D54,'Combined (Adjust here)'!$E$3:$E$189,0),MATCH('Tenant Analysis (Formulas) '!AJ$5,'Combined (Adjust here)'!$E$3:$BB$3,0)),0)</f>
        <v>33976</v>
      </c>
      <c r="AK54" s="77">
        <f>IFERROR(INDEX('Combined (Adjust here)'!$E$3:$BB$189,MATCH('Tenant Analysis (Formulas) '!$D54,'Combined (Adjust here)'!$E$3:$E$189,0),MATCH('Tenant Analysis (Formulas) '!AK$5,'Combined (Adjust here)'!$E$3:$BB$3,0)),0)</f>
        <v>15301</v>
      </c>
      <c r="AL54" s="77">
        <f>IFERROR(INDEX('Combined (Adjust here)'!$E$3:$BB$189,MATCH('Tenant Analysis (Formulas) '!$D54,'Combined (Adjust here)'!$E$3:$E$189,0),MATCH('Tenant Analysis (Formulas) '!AL$5,'Combined (Adjust here)'!$E$3:$BB$3,0)),0)</f>
        <v>22289.08</v>
      </c>
      <c r="AM54" s="77">
        <f>IFERROR(INDEX('Combined (Adjust here)'!$E$3:$BB$189,MATCH('Tenant Analysis (Formulas) '!$D54,'Combined (Adjust here)'!$E$3:$E$189,0),MATCH('Tenant Analysis (Formulas) '!AM$5,'Combined (Adjust here)'!$E$3:$BB$3,0)),0)</f>
        <v>32506.53</v>
      </c>
      <c r="AN54" s="77">
        <f>IFERROR(INDEX('Combined (Adjust here)'!$E$3:$BB$189,MATCH('Tenant Analysis (Formulas) '!$D54,'Combined (Adjust here)'!$E$3:$E$189,0),MATCH('Tenant Analysis (Formulas) '!AN$5,'Combined (Adjust here)'!$E$3:$BB$3,0)),0)</f>
        <v>10545</v>
      </c>
      <c r="AO54" s="77">
        <f>IFERROR(INDEX('Combined (Adjust here)'!$E$3:$BB$189,MATCH('Tenant Analysis (Formulas) '!$D54,'Combined (Adjust here)'!$E$3:$E$189,0),MATCH('Tenant Analysis (Formulas) '!AO$5,'Combined (Adjust here)'!$E$3:$BB$3,0)),0)</f>
        <v>9980</v>
      </c>
      <c r="AP54" s="77">
        <f>IFERROR(INDEX('Combined (Adjust here)'!$E$3:$BB$189,MATCH('Tenant Analysis (Formulas) '!$D54,'Combined (Adjust here)'!$E$3:$E$189,0),MATCH('Tenant Analysis (Formulas) '!AP$5,'Combined (Adjust here)'!$E$3:$BB$3,0)),0)</f>
        <v>32452.2</v>
      </c>
      <c r="AQ54" s="77">
        <f>IFERROR(INDEX('Combined (Adjust here)'!$E$3:$BB$189,MATCH('Tenant Analysis (Formulas) '!$D54,'Combined (Adjust here)'!$E$3:$E$189,0),MATCH('Tenant Analysis (Formulas) '!AQ$5,'Combined (Adjust here)'!$E$3:$BB$3,0)),0)</f>
        <v>26784.21</v>
      </c>
      <c r="AR54" s="77">
        <f>IFERROR(INDEX('Combined (Adjust here)'!$E$3:$BB$189,MATCH('Tenant Analysis (Formulas) '!$D54,'Combined (Adjust here)'!$E$3:$E$189,0),MATCH('Tenant Analysis (Formulas) '!AR$5,'Combined (Adjust here)'!$E$3:$BB$3,0)),0)</f>
        <v>8004.14</v>
      </c>
      <c r="AS54" s="77">
        <f>IFERROR(INDEX('Combined (Adjust here)'!$E$3:$BB$189,MATCH('Tenant Analysis (Formulas) '!$D54,'Combined (Adjust here)'!$E$3:$E$189,0),MATCH('Tenant Analysis (Formulas) '!AS$5,'Combined (Adjust here)'!$E$3:$BB$3,0)),0)</f>
        <v>0</v>
      </c>
      <c r="AT54" s="77">
        <f>IFERROR(INDEX('Combined (Adjust here)'!$E$3:$BB$189,MATCH('Tenant Analysis (Formulas) '!$D54,'Combined (Adjust here)'!$E$3:$E$189,0),MATCH('Tenant Analysis (Formulas) '!AT$5,'Combined (Adjust here)'!$E$3:$BB$3,0)),0)</f>
        <v>0</v>
      </c>
      <c r="AU54" s="77">
        <f>IFERROR(INDEX('Combined (Adjust here)'!$E$3:$BB$189,MATCH('Tenant Analysis (Formulas) '!$D54,'Combined (Adjust here)'!$E$3:$E$189,0),MATCH('Tenant Analysis (Formulas) '!AU$5,'Combined (Adjust here)'!$E$3:$BB$3,0)),0)</f>
        <v>8458.3799999999992</v>
      </c>
      <c r="AV54" s="77">
        <f>IFERROR(INDEX('Combined (Adjust here)'!$E$3:$BB$189,MATCH('Tenant Analysis (Formulas) '!$D54,'Combined (Adjust here)'!$E$3:$E$189,0),MATCH('Tenant Analysis (Formulas) '!AV$5,'Combined (Adjust here)'!$E$3:$BB$3,0)),0)</f>
        <v>7617.94</v>
      </c>
      <c r="AW54" s="77">
        <f>IFERROR(INDEX('Combined (Adjust here)'!$E$3:$BB$189,MATCH('Tenant Analysis (Formulas) '!$D54,'Combined (Adjust here)'!$E$3:$E$189,0),MATCH('Tenant Analysis (Formulas) '!AW$5,'Combined (Adjust here)'!$E$3:$BB$3,0)),0)</f>
        <v>5389.54</v>
      </c>
      <c r="AX54" s="77">
        <f>IFERROR(INDEX('Combined (Adjust here)'!$E$3:$BB$189,MATCH('Tenant Analysis (Formulas) '!$D54,'Combined (Adjust here)'!$E$3:$E$189,0),MATCH('Tenant Analysis (Formulas) '!AX$5,'Combined (Adjust here)'!$E$3:$BB$3,0)),0)</f>
        <v>19169.82</v>
      </c>
      <c r="AY54" s="77">
        <f>IFERROR(INDEX('Combined (Adjust here)'!$E$3:$BB$189,MATCH('Tenant Analysis (Formulas) '!$D54,'Combined (Adjust here)'!$E$3:$E$189,0),MATCH('Tenant Analysis (Formulas) '!AY$5,'Combined (Adjust here)'!$E$3:$BB$3,0)),0)</f>
        <v>6299.51</v>
      </c>
      <c r="AZ54" s="77">
        <f>IFERROR(INDEX('Combined (Adjust here)'!$E$3:$BB$189,MATCH('Tenant Analysis (Formulas) '!$D54,'Combined (Adjust here)'!$E$3:$E$189,0),MATCH('Tenant Analysis (Formulas) '!AZ$5,'Combined (Adjust here)'!$E$3:$BB$3,0)),0)</f>
        <v>7753.87</v>
      </c>
      <c r="BA54" s="77">
        <f>IFERROR(INDEX('Combined (Adjust here)'!$E$3:$BB$189,MATCH('Tenant Analysis (Formulas) '!$D54,'Combined (Adjust here)'!$E$3:$E$189,0),MATCH('Tenant Analysis (Formulas) '!BA$5,'Combined (Adjust here)'!$E$3:$BB$3,0)),0)</f>
        <v>0</v>
      </c>
      <c r="BB54" s="77">
        <f>IFERROR(INDEX('Combined (Adjust here)'!$E$3:$BB$189,MATCH('Tenant Analysis (Formulas) '!$D54,'Combined (Adjust here)'!$E$3:$E$189,0),MATCH('Tenant Analysis (Formulas) '!BB$5,'Combined (Adjust here)'!$E$3:$BB$3,0)),0)</f>
        <v>20387.93</v>
      </c>
      <c r="BC54" s="77">
        <f>IFERROR(INDEX('Combined (Adjust here)'!$E$3:$BB$189,MATCH('Tenant Analysis (Formulas) '!$D54,'Combined (Adjust here)'!$E$3:$E$189,0),MATCH('Tenant Analysis (Formulas) '!BC$5,'Combined (Adjust here)'!$E$3:$BB$3,0)),0)</f>
        <v>19591.36</v>
      </c>
      <c r="BD54" s="77">
        <f>IFERROR(INDEX('Combined (Adjust here)'!$E$3:$BB$189,MATCH('Tenant Analysis (Formulas) '!$D54,'Combined (Adjust here)'!$E$3:$E$189,0),MATCH('Tenant Analysis (Formulas) '!BD$5,'Combined (Adjust here)'!$E$3:$BB$3,0)),0)</f>
        <v>28416.43</v>
      </c>
      <c r="BE54" s="77">
        <f>IFERROR(INDEX('Combined (Adjust here)'!$E$3:$BB$189,MATCH('Tenant Analysis (Formulas) '!$D54,'Combined (Adjust here)'!$E$3:$E$189,0),MATCH('Tenant Analysis (Formulas) '!BE$5,'Combined (Adjust here)'!$E$3:$BB$3,0)),0)</f>
        <v>0</v>
      </c>
      <c r="BF54" s="77">
        <f>IFERROR(INDEX('Combined (Adjust here)'!$E$3:$BB$189,MATCH('Tenant Analysis (Formulas) '!$D54,'Combined (Adjust here)'!$E$3:$E$189,0),MATCH('Tenant Analysis (Formulas) '!BF$5,'Combined (Adjust here)'!$E$3:$BB$3,0)),0)</f>
        <v>0</v>
      </c>
      <c r="BG54" s="77">
        <f>IFERROR(INDEX('Combined (Adjust here)'!$E$3:$BB$189,MATCH('Tenant Analysis (Formulas) '!$D54,'Combined (Adjust here)'!$E$3:$E$189,0),MATCH('Tenant Analysis (Formulas) '!BG$5,'Combined (Adjust here)'!$E$3:$BB$3,0)),0)</f>
        <v>0</v>
      </c>
      <c r="BH54" s="77">
        <f>IFERROR(INDEX('Combined (Adjust here)'!$E$3:$BB$189,MATCH('Tenant Analysis (Formulas) '!$D54,'Combined (Adjust here)'!$E$3:$E$189,0),MATCH('Tenant Analysis (Formulas) '!BH$5,'Combined (Adjust here)'!$E$3:$BB$3,0)),0)</f>
        <v>0</v>
      </c>
      <c r="BI54" s="77">
        <f>IFERROR(INDEX('Combined (Adjust here)'!$E$3:$BB$189,MATCH('Tenant Analysis (Formulas) '!$D54,'Combined (Adjust here)'!$E$3:$E$189,0),MATCH('Tenant Analysis (Formulas) '!BI$5,'Combined (Adjust here)'!$E$3:$BB$3,0)),0)</f>
        <v>0</v>
      </c>
      <c r="BJ54" s="77">
        <f>IFERROR(INDEX('Combined (Adjust here)'!$E$3:$BB$189,MATCH('Tenant Analysis (Formulas) '!$D54,'Combined (Adjust here)'!$E$3:$E$189,0),MATCH('Tenant Analysis (Formulas) '!BJ$5,'Combined (Adjust here)'!$E$3:$BB$3,0)),0)</f>
        <v>0</v>
      </c>
      <c r="BK54" s="77">
        <f>IFERROR(INDEX('Combined (Adjust here)'!$E$3:$BB$189,MATCH('Tenant Analysis (Formulas) '!$D54,'Combined (Adjust here)'!$E$3:$E$189,0),MATCH('Tenant Analysis (Formulas) '!BK$5,'Combined (Adjust here)'!$E$3:$BB$3,0)),0)</f>
        <v>0</v>
      </c>
      <c r="BL54" s="77">
        <f>IFERROR(INDEX('Combined (Adjust here)'!$E$3:$BB$189,MATCH('Tenant Analysis (Formulas) '!$D54,'Combined (Adjust here)'!$E$3:$E$189,0),MATCH('Tenant Analysis (Formulas) '!BL$5,'Combined (Adjust here)'!$E$3:$BB$3,0)),0)</f>
        <v>0</v>
      </c>
      <c r="BM54" s="77">
        <f>IFERROR(INDEX('Combined (Adjust here)'!$E$3:$BB$189,MATCH('Tenant Analysis (Formulas) '!$D54,'Combined (Adjust here)'!$E$3:$E$189,0),MATCH('Tenant Analysis (Formulas) '!BM$5,'Combined (Adjust here)'!$E$3:$BB$3,0)),0)</f>
        <v>0</v>
      </c>
    </row>
    <row r="55" spans="1:65" hidden="1">
      <c r="A55" s="48" t="s">
        <v>162</v>
      </c>
      <c r="B55" s="48" t="s">
        <v>178</v>
      </c>
      <c r="C55" s="46" t="s">
        <v>197</v>
      </c>
      <c r="D55" s="49" t="s">
        <v>119</v>
      </c>
      <c r="E55" s="75">
        <f t="shared" si="12"/>
        <v>100039.98</v>
      </c>
      <c r="F55" s="75">
        <f t="shared" si="14"/>
        <v>652211.06000000006</v>
      </c>
      <c r="G55" s="75">
        <f t="shared" si="14"/>
        <v>397786.04999999993</v>
      </c>
      <c r="H55" s="75">
        <f t="shared" si="14"/>
        <v>135297.28999999998</v>
      </c>
      <c r="I55" s="67">
        <f t="shared" si="11"/>
        <v>-0.39009612931126941</v>
      </c>
      <c r="J55" s="82"/>
      <c r="L55" s="75">
        <f t="shared" si="15"/>
        <v>107386.94</v>
      </c>
      <c r="M55" s="75">
        <f t="shared" si="15"/>
        <v>135297.28999999998</v>
      </c>
      <c r="N55" s="67">
        <f t="shared" si="13"/>
        <v>0.25990450980351965</v>
      </c>
      <c r="R55" s="77">
        <f>IFERROR(INDEX('Combined (Adjust here)'!$E$3:$BB$189,MATCH('Tenant Analysis (Formulas) '!$D55,'Combined (Adjust here)'!$E$3:$E$189,0),MATCH('Tenant Analysis (Formulas) '!R$5,'Combined (Adjust here)'!$E$3:$BB$3,0)),0)</f>
        <v>0</v>
      </c>
      <c r="S55" s="77">
        <f>IFERROR(INDEX('Combined (Adjust here)'!$E$3:$BB$189,MATCH('Tenant Analysis (Formulas) '!$D55,'Combined (Adjust here)'!$E$3:$E$189,0),MATCH('Tenant Analysis (Formulas) '!S$5,'Combined (Adjust here)'!$E$3:$BB$3,0)),0)</f>
        <v>0</v>
      </c>
      <c r="T55" s="77">
        <f>IFERROR(INDEX('Combined (Adjust here)'!$E$3:$BB$189,MATCH('Tenant Analysis (Formulas) '!$D55,'Combined (Adjust here)'!$E$3:$E$189,0),MATCH('Tenant Analysis (Formulas) '!T$5,'Combined (Adjust here)'!$E$3:$BB$3,0)),0)</f>
        <v>0</v>
      </c>
      <c r="U55" s="77">
        <f>IFERROR(INDEX('Combined (Adjust here)'!$E$3:$BB$189,MATCH('Tenant Analysis (Formulas) '!$D55,'Combined (Adjust here)'!$E$3:$E$189,0),MATCH('Tenant Analysis (Formulas) '!U$5,'Combined (Adjust here)'!$E$3:$BB$3,0)),0)</f>
        <v>0</v>
      </c>
      <c r="V55" s="77">
        <f>IFERROR(INDEX('Combined (Adjust here)'!$E$3:$BB$189,MATCH('Tenant Analysis (Formulas) '!$D55,'Combined (Adjust here)'!$E$3:$E$189,0),MATCH('Tenant Analysis (Formulas) '!V$5,'Combined (Adjust here)'!$E$3:$BB$3,0)),0)</f>
        <v>0</v>
      </c>
      <c r="W55" s="77">
        <f>IFERROR(INDEX('Combined (Adjust here)'!$E$3:$BB$189,MATCH('Tenant Analysis (Formulas) '!$D55,'Combined (Adjust here)'!$E$3:$E$189,0),MATCH('Tenant Analysis (Formulas) '!W$5,'Combined (Adjust here)'!$E$3:$BB$3,0)),0)</f>
        <v>0</v>
      </c>
      <c r="X55" s="77">
        <f>IFERROR(INDEX('Combined (Adjust here)'!$E$3:$BB$189,MATCH('Tenant Analysis (Formulas) '!$D55,'Combined (Adjust here)'!$E$3:$E$189,0),MATCH('Tenant Analysis (Formulas) '!X$5,'Combined (Adjust here)'!$E$3:$BB$3,0)),0)</f>
        <v>0</v>
      </c>
      <c r="Y55" s="77">
        <f>IFERROR(INDEX('Combined (Adjust here)'!$E$3:$BB$189,MATCH('Tenant Analysis (Formulas) '!$D55,'Combined (Adjust here)'!$E$3:$E$189,0),MATCH('Tenant Analysis (Formulas) '!Y$5,'Combined (Adjust here)'!$E$3:$BB$3,0)),0)</f>
        <v>0</v>
      </c>
      <c r="Z55" s="77">
        <f>IFERROR(INDEX('Combined (Adjust here)'!$E$3:$BB$189,MATCH('Tenant Analysis (Formulas) '!$D55,'Combined (Adjust here)'!$E$3:$E$189,0),MATCH('Tenant Analysis (Formulas) '!Z$5,'Combined (Adjust here)'!$E$3:$BB$3,0)),0)</f>
        <v>0</v>
      </c>
      <c r="AA55" s="77">
        <f>IFERROR(INDEX('Combined (Adjust here)'!$E$3:$BB$189,MATCH('Tenant Analysis (Formulas) '!$D55,'Combined (Adjust here)'!$E$3:$E$189,0),MATCH('Tenant Analysis (Formulas) '!AA$5,'Combined (Adjust here)'!$E$3:$BB$3,0)),0)</f>
        <v>0</v>
      </c>
      <c r="AB55" s="77">
        <f>IFERROR(INDEX('Combined (Adjust here)'!$E$3:$BB$189,MATCH('Tenant Analysis (Formulas) '!$D55,'Combined (Adjust here)'!$E$3:$E$189,0),MATCH('Tenant Analysis (Formulas) '!AB$5,'Combined (Adjust here)'!$E$3:$BB$3,0)),0)</f>
        <v>25771.58</v>
      </c>
      <c r="AC55" s="77">
        <f>IFERROR(INDEX('Combined (Adjust here)'!$E$3:$BB$189,MATCH('Tenant Analysis (Formulas) '!$D55,'Combined (Adjust here)'!$E$3:$E$189,0),MATCH('Tenant Analysis (Formulas) '!AC$5,'Combined (Adjust here)'!$E$3:$BB$3,0)),0)</f>
        <v>74268.399999999994</v>
      </c>
      <c r="AD55" s="77">
        <f>IFERROR(INDEX('Combined (Adjust here)'!$E$3:$BB$189,MATCH('Tenant Analysis (Formulas) '!$D55,'Combined (Adjust here)'!$E$3:$E$189,0),MATCH('Tenant Analysis (Formulas) '!AD$5,'Combined (Adjust here)'!$E$3:$BB$3,0)),0)</f>
        <v>38480.550000000003</v>
      </c>
      <c r="AE55" s="77">
        <f>IFERROR(INDEX('Combined (Adjust here)'!$E$3:$BB$189,MATCH('Tenant Analysis (Formulas) '!$D55,'Combined (Adjust here)'!$E$3:$E$189,0),MATCH('Tenant Analysis (Formulas) '!AE$5,'Combined (Adjust here)'!$E$3:$BB$3,0)),0)</f>
        <v>50109.69</v>
      </c>
      <c r="AF55" s="77">
        <f>IFERROR(INDEX('Combined (Adjust here)'!$E$3:$BB$189,MATCH('Tenant Analysis (Formulas) '!$D55,'Combined (Adjust here)'!$E$3:$E$189,0),MATCH('Tenant Analysis (Formulas) '!AF$5,'Combined (Adjust here)'!$E$3:$BB$3,0)),0)</f>
        <v>45899.42</v>
      </c>
      <c r="AG55" s="77">
        <f>IFERROR(INDEX('Combined (Adjust here)'!$E$3:$BB$189,MATCH('Tenant Analysis (Formulas) '!$D55,'Combined (Adjust here)'!$E$3:$E$189,0),MATCH('Tenant Analysis (Formulas) '!AG$5,'Combined (Adjust here)'!$E$3:$BB$3,0)),0)</f>
        <v>43283.38</v>
      </c>
      <c r="AH55" s="77">
        <f>IFERROR(INDEX('Combined (Adjust here)'!$E$3:$BB$189,MATCH('Tenant Analysis (Formulas) '!$D55,'Combined (Adjust here)'!$E$3:$E$189,0),MATCH('Tenant Analysis (Formulas) '!AH$5,'Combined (Adjust here)'!$E$3:$BB$3,0)),0)</f>
        <v>59098.1</v>
      </c>
      <c r="AI55" s="77">
        <f>IFERROR(INDEX('Combined (Adjust here)'!$E$3:$BB$189,MATCH('Tenant Analysis (Formulas) '!$D55,'Combined (Adjust here)'!$E$3:$E$189,0),MATCH('Tenant Analysis (Formulas) '!AI$5,'Combined (Adjust here)'!$E$3:$BB$3,0)),0)</f>
        <v>47529.13</v>
      </c>
      <c r="AJ55" s="77">
        <f>IFERROR(INDEX('Combined (Adjust here)'!$E$3:$BB$189,MATCH('Tenant Analysis (Formulas) '!$D55,'Combined (Adjust here)'!$E$3:$E$189,0),MATCH('Tenant Analysis (Formulas) '!AJ$5,'Combined (Adjust here)'!$E$3:$BB$3,0)),0)</f>
        <v>45283.09</v>
      </c>
      <c r="AK55" s="77">
        <f>IFERROR(INDEX('Combined (Adjust here)'!$E$3:$BB$189,MATCH('Tenant Analysis (Formulas) '!$D55,'Combined (Adjust here)'!$E$3:$E$189,0),MATCH('Tenant Analysis (Formulas) '!AK$5,'Combined (Adjust here)'!$E$3:$BB$3,0)),0)</f>
        <v>63880.98</v>
      </c>
      <c r="AL55" s="77">
        <f>IFERROR(INDEX('Combined (Adjust here)'!$E$3:$BB$189,MATCH('Tenant Analysis (Formulas) '!$D55,'Combined (Adjust here)'!$E$3:$E$189,0),MATCH('Tenant Analysis (Formulas) '!AL$5,'Combined (Adjust here)'!$E$3:$BB$3,0)),0)</f>
        <v>57173.75</v>
      </c>
      <c r="AM55" s="77">
        <f>IFERROR(INDEX('Combined (Adjust here)'!$E$3:$BB$189,MATCH('Tenant Analysis (Formulas) '!$D55,'Combined (Adjust here)'!$E$3:$E$189,0),MATCH('Tenant Analysis (Formulas) '!AM$5,'Combined (Adjust here)'!$E$3:$BB$3,0)),0)</f>
        <v>44933.45</v>
      </c>
      <c r="AN55" s="77">
        <f>IFERROR(INDEX('Combined (Adjust here)'!$E$3:$BB$189,MATCH('Tenant Analysis (Formulas) '!$D55,'Combined (Adjust here)'!$E$3:$E$189,0),MATCH('Tenant Analysis (Formulas) '!AN$5,'Combined (Adjust here)'!$E$3:$BB$3,0)),0)</f>
        <v>83503.199999999997</v>
      </c>
      <c r="AO55" s="77">
        <f>IFERROR(INDEX('Combined (Adjust here)'!$E$3:$BB$189,MATCH('Tenant Analysis (Formulas) '!$D55,'Combined (Adjust here)'!$E$3:$E$189,0),MATCH('Tenant Analysis (Formulas) '!AO$5,'Combined (Adjust here)'!$E$3:$BB$3,0)),0)</f>
        <v>73036.320000000007</v>
      </c>
      <c r="AP55" s="77">
        <f>IFERROR(INDEX('Combined (Adjust here)'!$E$3:$BB$189,MATCH('Tenant Analysis (Formulas) '!$D55,'Combined (Adjust here)'!$E$3:$E$189,0),MATCH('Tenant Analysis (Formulas) '!AP$5,'Combined (Adjust here)'!$E$3:$BB$3,0)),0)</f>
        <v>32619.25</v>
      </c>
      <c r="AQ55" s="77">
        <f>IFERROR(INDEX('Combined (Adjust here)'!$E$3:$BB$189,MATCH('Tenant Analysis (Formulas) '!$D55,'Combined (Adjust here)'!$E$3:$E$189,0),MATCH('Tenant Analysis (Formulas) '!AQ$5,'Combined (Adjust here)'!$E$3:$BB$3,0)),0)</f>
        <v>39504.22</v>
      </c>
      <c r="AR55" s="77">
        <f>IFERROR(INDEX('Combined (Adjust here)'!$E$3:$BB$189,MATCH('Tenant Analysis (Formulas) '!$D55,'Combined (Adjust here)'!$E$3:$E$189,0),MATCH('Tenant Analysis (Formulas) '!AR$5,'Combined (Adjust here)'!$E$3:$BB$3,0)),0)</f>
        <v>35263.47</v>
      </c>
      <c r="AS55" s="77">
        <f>IFERROR(INDEX('Combined (Adjust here)'!$E$3:$BB$189,MATCH('Tenant Analysis (Formulas) '!$D55,'Combined (Adjust here)'!$E$3:$E$189,0),MATCH('Tenant Analysis (Formulas) '!AS$5,'Combined (Adjust here)'!$E$3:$BB$3,0)),0)</f>
        <v>27370.07</v>
      </c>
      <c r="AT55" s="77">
        <f>IFERROR(INDEX('Combined (Adjust here)'!$E$3:$BB$189,MATCH('Tenant Analysis (Formulas) '!$D55,'Combined (Adjust here)'!$E$3:$E$189,0),MATCH('Tenant Analysis (Formulas) '!AT$5,'Combined (Adjust here)'!$E$3:$BB$3,0)),0)</f>
        <v>0</v>
      </c>
      <c r="AU55" s="77">
        <f>IFERROR(INDEX('Combined (Adjust here)'!$E$3:$BB$189,MATCH('Tenant Analysis (Formulas) '!$D55,'Combined (Adjust here)'!$E$3:$E$189,0),MATCH('Tenant Analysis (Formulas) '!AU$5,'Combined (Adjust here)'!$E$3:$BB$3,0)),0)</f>
        <v>22697.61</v>
      </c>
      <c r="AV55" s="77">
        <f>IFERROR(INDEX('Combined (Adjust here)'!$E$3:$BB$189,MATCH('Tenant Analysis (Formulas) '!$D55,'Combined (Adjust here)'!$E$3:$E$189,0),MATCH('Tenant Analysis (Formulas) '!AV$5,'Combined (Adjust here)'!$E$3:$BB$3,0)),0)</f>
        <v>36778.800000000003</v>
      </c>
      <c r="AW55" s="77">
        <f>IFERROR(INDEX('Combined (Adjust here)'!$E$3:$BB$189,MATCH('Tenant Analysis (Formulas) '!$D55,'Combined (Adjust here)'!$E$3:$E$189,0),MATCH('Tenant Analysis (Formulas) '!AW$5,'Combined (Adjust here)'!$E$3:$BB$3,0)),0)</f>
        <v>28845.74</v>
      </c>
      <c r="AX55" s="77">
        <f>IFERROR(INDEX('Combined (Adjust here)'!$E$3:$BB$189,MATCH('Tenant Analysis (Formulas) '!$D55,'Combined (Adjust here)'!$E$3:$E$189,0),MATCH('Tenant Analysis (Formulas) '!AX$5,'Combined (Adjust here)'!$E$3:$BB$3,0)),0)</f>
        <v>41072.81</v>
      </c>
      <c r="AY55" s="77">
        <f>IFERROR(INDEX('Combined (Adjust here)'!$E$3:$BB$189,MATCH('Tenant Analysis (Formulas) '!$D55,'Combined (Adjust here)'!$E$3:$E$189,0),MATCH('Tenant Analysis (Formulas) '!AY$5,'Combined (Adjust here)'!$E$3:$BB$3,0)),0)</f>
        <v>38527.97</v>
      </c>
      <c r="AZ55" s="77">
        <f>IFERROR(INDEX('Combined (Adjust here)'!$E$3:$BB$189,MATCH('Tenant Analysis (Formulas) '!$D55,'Combined (Adjust here)'!$E$3:$E$189,0),MATCH('Tenant Analysis (Formulas) '!AZ$5,'Combined (Adjust here)'!$E$3:$BB$3,0)),0)</f>
        <v>44473.64</v>
      </c>
      <c r="BA55" s="77">
        <f>IFERROR(INDEX('Combined (Adjust here)'!$E$3:$BB$189,MATCH('Tenant Analysis (Formulas) '!$D55,'Combined (Adjust here)'!$E$3:$E$189,0),MATCH('Tenant Analysis (Formulas) '!BA$5,'Combined (Adjust here)'!$E$3:$BB$3,0)),0)</f>
        <v>50632.47</v>
      </c>
      <c r="BB55" s="77">
        <f>IFERROR(INDEX('Combined (Adjust here)'!$E$3:$BB$189,MATCH('Tenant Analysis (Formulas) '!$D55,'Combined (Adjust here)'!$E$3:$E$189,0),MATCH('Tenant Analysis (Formulas) '!BB$5,'Combined (Adjust here)'!$E$3:$BB$3,0)),0)</f>
        <v>32066.14</v>
      </c>
      <c r="BC55" s="77">
        <f>IFERROR(INDEX('Combined (Adjust here)'!$E$3:$BB$189,MATCH('Tenant Analysis (Formulas) '!$D55,'Combined (Adjust here)'!$E$3:$E$189,0),MATCH('Tenant Analysis (Formulas) '!BC$5,'Combined (Adjust here)'!$E$3:$BB$3,0)),0)</f>
        <v>48999.09</v>
      </c>
      <c r="BD55" s="77">
        <f>IFERROR(INDEX('Combined (Adjust here)'!$E$3:$BB$189,MATCH('Tenant Analysis (Formulas) '!$D55,'Combined (Adjust here)'!$E$3:$E$189,0),MATCH('Tenant Analysis (Formulas) '!BD$5,'Combined (Adjust here)'!$E$3:$BB$3,0)),0)</f>
        <v>54232.06</v>
      </c>
      <c r="BE55" s="77">
        <f>IFERROR(INDEX('Combined (Adjust here)'!$E$3:$BB$189,MATCH('Tenant Analysis (Formulas) '!$D55,'Combined (Adjust here)'!$E$3:$E$189,0),MATCH('Tenant Analysis (Formulas) '!BE$5,'Combined (Adjust here)'!$E$3:$BB$3,0)),0)</f>
        <v>0</v>
      </c>
      <c r="BF55" s="77">
        <f>IFERROR(INDEX('Combined (Adjust here)'!$E$3:$BB$189,MATCH('Tenant Analysis (Formulas) '!$D55,'Combined (Adjust here)'!$E$3:$E$189,0),MATCH('Tenant Analysis (Formulas) '!BF$5,'Combined (Adjust here)'!$E$3:$BB$3,0)),0)</f>
        <v>0</v>
      </c>
      <c r="BG55" s="77">
        <f>IFERROR(INDEX('Combined (Adjust here)'!$E$3:$BB$189,MATCH('Tenant Analysis (Formulas) '!$D55,'Combined (Adjust here)'!$E$3:$E$189,0),MATCH('Tenant Analysis (Formulas) '!BG$5,'Combined (Adjust here)'!$E$3:$BB$3,0)),0)</f>
        <v>0</v>
      </c>
      <c r="BH55" s="77">
        <f>IFERROR(INDEX('Combined (Adjust here)'!$E$3:$BB$189,MATCH('Tenant Analysis (Formulas) '!$D55,'Combined (Adjust here)'!$E$3:$E$189,0),MATCH('Tenant Analysis (Formulas) '!BH$5,'Combined (Adjust here)'!$E$3:$BB$3,0)),0)</f>
        <v>0</v>
      </c>
      <c r="BI55" s="77">
        <f>IFERROR(INDEX('Combined (Adjust here)'!$E$3:$BB$189,MATCH('Tenant Analysis (Formulas) '!$D55,'Combined (Adjust here)'!$E$3:$E$189,0),MATCH('Tenant Analysis (Formulas) '!BI$5,'Combined (Adjust here)'!$E$3:$BB$3,0)),0)</f>
        <v>0</v>
      </c>
      <c r="BJ55" s="77">
        <f>IFERROR(INDEX('Combined (Adjust here)'!$E$3:$BB$189,MATCH('Tenant Analysis (Formulas) '!$D55,'Combined (Adjust here)'!$E$3:$E$189,0),MATCH('Tenant Analysis (Formulas) '!BJ$5,'Combined (Adjust here)'!$E$3:$BB$3,0)),0)</f>
        <v>0</v>
      </c>
      <c r="BK55" s="77">
        <f>IFERROR(INDEX('Combined (Adjust here)'!$E$3:$BB$189,MATCH('Tenant Analysis (Formulas) '!$D55,'Combined (Adjust here)'!$E$3:$E$189,0),MATCH('Tenant Analysis (Formulas) '!BK$5,'Combined (Adjust here)'!$E$3:$BB$3,0)),0)</f>
        <v>0</v>
      </c>
      <c r="BL55" s="77">
        <f>IFERROR(INDEX('Combined (Adjust here)'!$E$3:$BB$189,MATCH('Tenant Analysis (Formulas) '!$D55,'Combined (Adjust here)'!$E$3:$E$189,0),MATCH('Tenant Analysis (Formulas) '!BL$5,'Combined (Adjust here)'!$E$3:$BB$3,0)),0)</f>
        <v>0</v>
      </c>
      <c r="BM55" s="77">
        <f>IFERROR(INDEX('Combined (Adjust here)'!$E$3:$BB$189,MATCH('Tenant Analysis (Formulas) '!$D55,'Combined (Adjust here)'!$E$3:$E$189,0),MATCH('Tenant Analysis (Formulas) '!BM$5,'Combined (Adjust here)'!$E$3:$BB$3,0)),0)</f>
        <v>0</v>
      </c>
    </row>
    <row r="56" spans="1:65" hidden="1">
      <c r="A56" s="48" t="s">
        <v>162</v>
      </c>
      <c r="B56" s="48" t="s">
        <v>178</v>
      </c>
      <c r="C56" s="46" t="s">
        <v>728</v>
      </c>
      <c r="D56" s="49" t="s">
        <v>120</v>
      </c>
      <c r="E56" s="75">
        <f t="shared" si="12"/>
        <v>50458.5</v>
      </c>
      <c r="F56" s="75">
        <f t="shared" si="14"/>
        <v>49045</v>
      </c>
      <c r="G56" s="75">
        <f t="shared" si="14"/>
        <v>9847</v>
      </c>
      <c r="H56" s="75">
        <f t="shared" si="14"/>
        <v>27375</v>
      </c>
      <c r="I56" s="67">
        <f t="shared" si="11"/>
        <v>-0.79922520134570296</v>
      </c>
      <c r="J56" s="82"/>
      <c r="L56" s="75">
        <f t="shared" si="15"/>
        <v>4020</v>
      </c>
      <c r="M56" s="75">
        <f t="shared" si="15"/>
        <v>27375</v>
      </c>
      <c r="N56" s="67">
        <f t="shared" si="13"/>
        <v>5.8097014925373136</v>
      </c>
      <c r="R56" s="77">
        <f>IFERROR(INDEX('Combined (Adjust here)'!$E$3:$BB$189,MATCH('Tenant Analysis (Formulas) '!$D56,'Combined (Adjust here)'!$E$3:$E$189,0),MATCH('Tenant Analysis (Formulas) '!R$5,'Combined (Adjust here)'!$E$3:$BB$3,0)),0)</f>
        <v>3685</v>
      </c>
      <c r="S56" s="77">
        <f>IFERROR(INDEX('Combined (Adjust here)'!$E$3:$BB$189,MATCH('Tenant Analysis (Formulas) '!$D56,'Combined (Adjust here)'!$E$3:$E$189,0),MATCH('Tenant Analysis (Formulas) '!S$5,'Combined (Adjust here)'!$E$3:$BB$3,0)),0)</f>
        <v>3210</v>
      </c>
      <c r="T56" s="77">
        <f>IFERROR(INDEX('Combined (Adjust here)'!$E$3:$BB$189,MATCH('Tenant Analysis (Formulas) '!$D56,'Combined (Adjust here)'!$E$3:$E$189,0),MATCH('Tenant Analysis (Formulas) '!T$5,'Combined (Adjust here)'!$E$3:$BB$3,0)),0)</f>
        <v>1250</v>
      </c>
      <c r="U56" s="77">
        <f>IFERROR(INDEX('Combined (Adjust here)'!$E$3:$BB$189,MATCH('Tenant Analysis (Formulas) '!$D56,'Combined (Adjust here)'!$E$3:$E$189,0),MATCH('Tenant Analysis (Formulas) '!U$5,'Combined (Adjust here)'!$E$3:$BB$3,0)),0)</f>
        <v>2204</v>
      </c>
      <c r="V56" s="77">
        <f>IFERROR(INDEX('Combined (Adjust here)'!$E$3:$BB$189,MATCH('Tenant Analysis (Formulas) '!$D56,'Combined (Adjust here)'!$E$3:$E$189,0),MATCH('Tenant Analysis (Formulas) '!V$5,'Combined (Adjust here)'!$E$3:$BB$3,0)),0)</f>
        <v>3900</v>
      </c>
      <c r="W56" s="77">
        <f>IFERROR(INDEX('Combined (Adjust here)'!$E$3:$BB$189,MATCH('Tenant Analysis (Formulas) '!$D56,'Combined (Adjust here)'!$E$3:$E$189,0),MATCH('Tenant Analysis (Formulas) '!W$5,'Combined (Adjust here)'!$E$3:$BB$3,0)),0)</f>
        <v>2500</v>
      </c>
      <c r="X56" s="77">
        <f>IFERROR(INDEX('Combined (Adjust here)'!$E$3:$BB$189,MATCH('Tenant Analysis (Formulas) '!$D56,'Combined (Adjust here)'!$E$3:$E$189,0),MATCH('Tenant Analysis (Formulas) '!X$5,'Combined (Adjust here)'!$E$3:$BB$3,0)),0)</f>
        <v>8380</v>
      </c>
      <c r="Y56" s="77">
        <f>IFERROR(INDEX('Combined (Adjust here)'!$E$3:$BB$189,MATCH('Tenant Analysis (Formulas) '!$D56,'Combined (Adjust here)'!$E$3:$E$189,0),MATCH('Tenant Analysis (Formulas) '!Y$5,'Combined (Adjust here)'!$E$3:$BB$3,0)),0)</f>
        <v>5600</v>
      </c>
      <c r="Z56" s="77">
        <f>IFERROR(INDEX('Combined (Adjust here)'!$E$3:$BB$189,MATCH('Tenant Analysis (Formulas) '!$D56,'Combined (Adjust here)'!$E$3:$E$189,0),MATCH('Tenant Analysis (Formulas) '!Z$5,'Combined (Adjust here)'!$E$3:$BB$3,0)),0)</f>
        <v>3980</v>
      </c>
      <c r="AA56" s="77">
        <f>IFERROR(INDEX('Combined (Adjust here)'!$E$3:$BB$189,MATCH('Tenant Analysis (Formulas) '!$D56,'Combined (Adjust here)'!$E$3:$E$189,0),MATCH('Tenant Analysis (Formulas) '!AA$5,'Combined (Adjust here)'!$E$3:$BB$3,0)),0)</f>
        <v>11582.5</v>
      </c>
      <c r="AB56" s="77">
        <f>IFERROR(INDEX('Combined (Adjust here)'!$E$3:$BB$189,MATCH('Tenant Analysis (Formulas) '!$D56,'Combined (Adjust here)'!$E$3:$E$189,0),MATCH('Tenant Analysis (Formulas) '!AB$5,'Combined (Adjust here)'!$E$3:$BB$3,0)),0)</f>
        <v>3080</v>
      </c>
      <c r="AC56" s="77">
        <f>IFERROR(INDEX('Combined (Adjust here)'!$E$3:$BB$189,MATCH('Tenant Analysis (Formulas) '!$D56,'Combined (Adjust here)'!$E$3:$E$189,0),MATCH('Tenant Analysis (Formulas) '!AC$5,'Combined (Adjust here)'!$E$3:$BB$3,0)),0)</f>
        <v>1087</v>
      </c>
      <c r="AD56" s="77">
        <f>IFERROR(INDEX('Combined (Adjust here)'!$E$3:$BB$189,MATCH('Tenant Analysis (Formulas) '!$D56,'Combined (Adjust here)'!$E$3:$E$189,0),MATCH('Tenant Analysis (Formulas) '!AD$5,'Combined (Adjust here)'!$E$3:$BB$3,0)),0)</f>
        <v>2179</v>
      </c>
      <c r="AE56" s="77">
        <f>IFERROR(INDEX('Combined (Adjust here)'!$E$3:$BB$189,MATCH('Tenant Analysis (Formulas) '!$D56,'Combined (Adjust here)'!$E$3:$E$189,0),MATCH('Tenant Analysis (Formulas) '!AE$5,'Combined (Adjust here)'!$E$3:$BB$3,0)),0)</f>
        <v>4285</v>
      </c>
      <c r="AF56" s="77">
        <f>IFERROR(INDEX('Combined (Adjust here)'!$E$3:$BB$189,MATCH('Tenant Analysis (Formulas) '!$D56,'Combined (Adjust here)'!$E$3:$E$189,0),MATCH('Tenant Analysis (Formulas) '!AF$5,'Combined (Adjust here)'!$E$3:$BB$3,0)),0)</f>
        <v>3220</v>
      </c>
      <c r="AG56" s="77">
        <f>IFERROR(INDEX('Combined (Adjust here)'!$E$3:$BB$189,MATCH('Tenant Analysis (Formulas) '!$D56,'Combined (Adjust here)'!$E$3:$E$189,0),MATCH('Tenant Analysis (Formulas) '!AG$5,'Combined (Adjust here)'!$E$3:$BB$3,0)),0)</f>
        <v>3733</v>
      </c>
      <c r="AH56" s="77">
        <f>IFERROR(INDEX('Combined (Adjust here)'!$E$3:$BB$189,MATCH('Tenant Analysis (Formulas) '!$D56,'Combined (Adjust here)'!$E$3:$E$189,0),MATCH('Tenant Analysis (Formulas) '!AH$5,'Combined (Adjust here)'!$E$3:$BB$3,0)),0)</f>
        <v>2250</v>
      </c>
      <c r="AI56" s="77">
        <f>IFERROR(INDEX('Combined (Adjust here)'!$E$3:$BB$189,MATCH('Tenant Analysis (Formulas) '!$D56,'Combined (Adjust here)'!$E$3:$E$189,0),MATCH('Tenant Analysis (Formulas) '!AI$5,'Combined (Adjust here)'!$E$3:$BB$3,0)),0)</f>
        <v>2850</v>
      </c>
      <c r="AJ56" s="77">
        <f>IFERROR(INDEX('Combined (Adjust here)'!$E$3:$BB$189,MATCH('Tenant Analysis (Formulas) '!$D56,'Combined (Adjust here)'!$E$3:$E$189,0),MATCH('Tenant Analysis (Formulas) '!AJ$5,'Combined (Adjust here)'!$E$3:$BB$3,0)),0)</f>
        <v>5833</v>
      </c>
      <c r="AK56" s="77">
        <f>IFERROR(INDEX('Combined (Adjust here)'!$E$3:$BB$189,MATCH('Tenant Analysis (Formulas) '!$D56,'Combined (Adjust here)'!$E$3:$E$189,0),MATCH('Tenant Analysis (Formulas) '!AK$5,'Combined (Adjust here)'!$E$3:$BB$3,0)),0)</f>
        <v>1850</v>
      </c>
      <c r="AL56" s="77">
        <f>IFERROR(INDEX('Combined (Adjust here)'!$E$3:$BB$189,MATCH('Tenant Analysis (Formulas) '!$D56,'Combined (Adjust here)'!$E$3:$E$189,0),MATCH('Tenant Analysis (Formulas) '!AL$5,'Combined (Adjust here)'!$E$3:$BB$3,0)),0)</f>
        <v>10035</v>
      </c>
      <c r="AM56" s="77">
        <f>IFERROR(INDEX('Combined (Adjust here)'!$E$3:$BB$189,MATCH('Tenant Analysis (Formulas) '!$D56,'Combined (Adjust here)'!$E$3:$E$189,0),MATCH('Tenant Analysis (Formulas) '!AM$5,'Combined (Adjust here)'!$E$3:$BB$3,0)),0)</f>
        <v>3100</v>
      </c>
      <c r="AN56" s="77">
        <f>IFERROR(INDEX('Combined (Adjust here)'!$E$3:$BB$189,MATCH('Tenant Analysis (Formulas) '!$D56,'Combined (Adjust here)'!$E$3:$E$189,0),MATCH('Tenant Analysis (Formulas) '!AN$5,'Combined (Adjust here)'!$E$3:$BB$3,0)),0)</f>
        <v>2250</v>
      </c>
      <c r="AO56" s="77">
        <f>IFERROR(INDEX('Combined (Adjust here)'!$E$3:$BB$189,MATCH('Tenant Analysis (Formulas) '!$D56,'Combined (Adjust here)'!$E$3:$E$189,0),MATCH('Tenant Analysis (Formulas) '!AO$5,'Combined (Adjust here)'!$E$3:$BB$3,0)),0)</f>
        <v>7460</v>
      </c>
      <c r="AP56" s="77">
        <f>IFERROR(INDEX('Combined (Adjust here)'!$E$3:$BB$189,MATCH('Tenant Analysis (Formulas) '!$D56,'Combined (Adjust here)'!$E$3:$E$189,0),MATCH('Tenant Analysis (Formulas) '!AP$5,'Combined (Adjust here)'!$E$3:$BB$3,0)),0)</f>
        <v>510</v>
      </c>
      <c r="AQ56" s="77">
        <f>IFERROR(INDEX('Combined (Adjust here)'!$E$3:$BB$189,MATCH('Tenant Analysis (Formulas) '!$D56,'Combined (Adjust here)'!$E$3:$E$189,0),MATCH('Tenant Analysis (Formulas) '!AQ$5,'Combined (Adjust here)'!$E$3:$BB$3,0)),0)</f>
        <v>3030</v>
      </c>
      <c r="AR56" s="77">
        <f>IFERROR(INDEX('Combined (Adjust here)'!$E$3:$BB$189,MATCH('Tenant Analysis (Formulas) '!$D56,'Combined (Adjust here)'!$E$3:$E$189,0),MATCH('Tenant Analysis (Formulas) '!AR$5,'Combined (Adjust here)'!$E$3:$BB$3,0)),0)</f>
        <v>480</v>
      </c>
      <c r="AS56" s="77">
        <f>IFERROR(INDEX('Combined (Adjust here)'!$E$3:$BB$189,MATCH('Tenant Analysis (Formulas) '!$D56,'Combined (Adjust here)'!$E$3:$E$189,0),MATCH('Tenant Analysis (Formulas) '!AS$5,'Combined (Adjust here)'!$E$3:$BB$3,0)),0)</f>
        <v>0</v>
      </c>
      <c r="AT56" s="77">
        <f>IFERROR(INDEX('Combined (Adjust here)'!$E$3:$BB$189,MATCH('Tenant Analysis (Formulas) '!$D56,'Combined (Adjust here)'!$E$3:$E$189,0),MATCH('Tenant Analysis (Formulas) '!AT$5,'Combined (Adjust here)'!$E$3:$BB$3,0)),0)</f>
        <v>0</v>
      </c>
      <c r="AU56" s="77">
        <f>IFERROR(INDEX('Combined (Adjust here)'!$E$3:$BB$189,MATCH('Tenant Analysis (Formulas) '!$D56,'Combined (Adjust here)'!$E$3:$E$189,0),MATCH('Tenant Analysis (Formulas) '!AU$5,'Combined (Adjust here)'!$E$3:$BB$3,0)),0)</f>
        <v>0</v>
      </c>
      <c r="AV56" s="77">
        <f>IFERROR(INDEX('Combined (Adjust here)'!$E$3:$BB$189,MATCH('Tenant Analysis (Formulas) '!$D56,'Combined (Adjust here)'!$E$3:$E$189,0),MATCH('Tenant Analysis (Formulas) '!AV$5,'Combined (Adjust here)'!$E$3:$BB$3,0)),0)</f>
        <v>0</v>
      </c>
      <c r="AW56" s="77">
        <f>IFERROR(INDEX('Combined (Adjust here)'!$E$3:$BB$189,MATCH('Tenant Analysis (Formulas) '!$D56,'Combined (Adjust here)'!$E$3:$E$189,0),MATCH('Tenant Analysis (Formulas) '!AW$5,'Combined (Adjust here)'!$E$3:$BB$3,0)),0)</f>
        <v>3000</v>
      </c>
      <c r="AX56" s="77">
        <f>IFERROR(INDEX('Combined (Adjust here)'!$E$3:$BB$189,MATCH('Tenant Analysis (Formulas) '!$D56,'Combined (Adjust here)'!$E$3:$E$189,0),MATCH('Tenant Analysis (Formulas) '!AX$5,'Combined (Adjust here)'!$E$3:$BB$3,0)),0)</f>
        <v>679</v>
      </c>
      <c r="AY56" s="77">
        <f>IFERROR(INDEX('Combined (Adjust here)'!$E$3:$BB$189,MATCH('Tenant Analysis (Formulas) '!$D56,'Combined (Adjust here)'!$E$3:$E$189,0),MATCH('Tenant Analysis (Formulas) '!AY$5,'Combined (Adjust here)'!$E$3:$BB$3,0)),0)</f>
        <v>0</v>
      </c>
      <c r="AZ56" s="77">
        <f>IFERROR(INDEX('Combined (Adjust here)'!$E$3:$BB$189,MATCH('Tenant Analysis (Formulas) '!$D56,'Combined (Adjust here)'!$E$3:$E$189,0),MATCH('Tenant Analysis (Formulas) '!AZ$5,'Combined (Adjust here)'!$E$3:$BB$3,0)),0)</f>
        <v>1095</v>
      </c>
      <c r="BA56" s="77">
        <f>IFERROR(INDEX('Combined (Adjust here)'!$E$3:$BB$189,MATCH('Tenant Analysis (Formulas) '!$D56,'Combined (Adjust here)'!$E$3:$E$189,0),MATCH('Tenant Analysis (Formulas) '!BA$5,'Combined (Adjust here)'!$E$3:$BB$3,0)),0)</f>
        <v>1053</v>
      </c>
      <c r="BB56" s="77">
        <f>IFERROR(INDEX('Combined (Adjust here)'!$E$3:$BB$189,MATCH('Tenant Analysis (Formulas) '!$D56,'Combined (Adjust here)'!$E$3:$E$189,0),MATCH('Tenant Analysis (Formulas) '!BB$5,'Combined (Adjust here)'!$E$3:$BB$3,0)),0)</f>
        <v>20985</v>
      </c>
      <c r="BC56" s="77">
        <f>IFERROR(INDEX('Combined (Adjust here)'!$E$3:$BB$189,MATCH('Tenant Analysis (Formulas) '!$D56,'Combined (Adjust here)'!$E$3:$E$189,0),MATCH('Tenant Analysis (Formulas) '!BC$5,'Combined (Adjust here)'!$E$3:$BB$3,0)),0)</f>
        <v>5690</v>
      </c>
      <c r="BD56" s="77">
        <f>IFERROR(INDEX('Combined (Adjust here)'!$E$3:$BB$189,MATCH('Tenant Analysis (Formulas) '!$D56,'Combined (Adjust here)'!$E$3:$E$189,0),MATCH('Tenant Analysis (Formulas) '!BD$5,'Combined (Adjust here)'!$E$3:$BB$3,0)),0)</f>
        <v>700</v>
      </c>
      <c r="BE56" s="77">
        <f>IFERROR(INDEX('Combined (Adjust here)'!$E$3:$BB$189,MATCH('Tenant Analysis (Formulas) '!$D56,'Combined (Adjust here)'!$E$3:$E$189,0),MATCH('Tenant Analysis (Formulas) '!BE$5,'Combined (Adjust here)'!$E$3:$BB$3,0)),0)</f>
        <v>0</v>
      </c>
      <c r="BF56" s="77">
        <f>IFERROR(INDEX('Combined (Adjust here)'!$E$3:$BB$189,MATCH('Tenant Analysis (Formulas) '!$D56,'Combined (Adjust here)'!$E$3:$E$189,0),MATCH('Tenant Analysis (Formulas) '!BF$5,'Combined (Adjust here)'!$E$3:$BB$3,0)),0)</f>
        <v>0</v>
      </c>
      <c r="BG56" s="77">
        <f>IFERROR(INDEX('Combined (Adjust here)'!$E$3:$BB$189,MATCH('Tenant Analysis (Formulas) '!$D56,'Combined (Adjust here)'!$E$3:$E$189,0),MATCH('Tenant Analysis (Formulas) '!BG$5,'Combined (Adjust here)'!$E$3:$BB$3,0)),0)</f>
        <v>0</v>
      </c>
      <c r="BH56" s="77">
        <f>IFERROR(INDEX('Combined (Adjust here)'!$E$3:$BB$189,MATCH('Tenant Analysis (Formulas) '!$D56,'Combined (Adjust here)'!$E$3:$E$189,0),MATCH('Tenant Analysis (Formulas) '!BH$5,'Combined (Adjust here)'!$E$3:$BB$3,0)),0)</f>
        <v>0</v>
      </c>
      <c r="BI56" s="77">
        <f>IFERROR(INDEX('Combined (Adjust here)'!$E$3:$BB$189,MATCH('Tenant Analysis (Formulas) '!$D56,'Combined (Adjust here)'!$E$3:$E$189,0),MATCH('Tenant Analysis (Formulas) '!BI$5,'Combined (Adjust here)'!$E$3:$BB$3,0)),0)</f>
        <v>0</v>
      </c>
      <c r="BJ56" s="77">
        <f>IFERROR(INDEX('Combined (Adjust here)'!$E$3:$BB$189,MATCH('Tenant Analysis (Formulas) '!$D56,'Combined (Adjust here)'!$E$3:$E$189,0),MATCH('Tenant Analysis (Formulas) '!BJ$5,'Combined (Adjust here)'!$E$3:$BB$3,0)),0)</f>
        <v>0</v>
      </c>
      <c r="BK56" s="77">
        <f>IFERROR(INDEX('Combined (Adjust here)'!$E$3:$BB$189,MATCH('Tenant Analysis (Formulas) '!$D56,'Combined (Adjust here)'!$E$3:$E$189,0),MATCH('Tenant Analysis (Formulas) '!BK$5,'Combined (Adjust here)'!$E$3:$BB$3,0)),0)</f>
        <v>0</v>
      </c>
      <c r="BL56" s="77">
        <f>IFERROR(INDEX('Combined (Adjust here)'!$E$3:$BB$189,MATCH('Tenant Analysis (Formulas) '!$D56,'Combined (Adjust here)'!$E$3:$E$189,0),MATCH('Tenant Analysis (Formulas) '!BL$5,'Combined (Adjust here)'!$E$3:$BB$3,0)),0)</f>
        <v>0</v>
      </c>
      <c r="BM56" s="77">
        <f>IFERROR(INDEX('Combined (Adjust here)'!$E$3:$BB$189,MATCH('Tenant Analysis (Formulas) '!$D56,'Combined (Adjust here)'!$E$3:$E$189,0),MATCH('Tenant Analysis (Formulas) '!BM$5,'Combined (Adjust here)'!$E$3:$BB$3,0)),0)</f>
        <v>0</v>
      </c>
    </row>
    <row r="57" spans="1:65" hidden="1">
      <c r="A57" s="48" t="s">
        <v>162</v>
      </c>
      <c r="B57" s="48" t="s">
        <v>178</v>
      </c>
      <c r="C57" s="46" t="s">
        <v>186</v>
      </c>
      <c r="D57" s="49" t="s">
        <v>121</v>
      </c>
      <c r="E57" s="75">
        <f t="shared" si="12"/>
        <v>0</v>
      </c>
      <c r="F57" s="75">
        <f t="shared" si="14"/>
        <v>0</v>
      </c>
      <c r="G57" s="75">
        <f t="shared" si="14"/>
        <v>244225</v>
      </c>
      <c r="H57" s="75">
        <f t="shared" si="14"/>
        <v>1226932</v>
      </c>
      <c r="I57" s="67">
        <f t="shared" si="11"/>
        <v>0</v>
      </c>
      <c r="J57" s="82"/>
      <c r="L57" s="75">
        <f t="shared" si="15"/>
        <v>0</v>
      </c>
      <c r="M57" s="75">
        <f t="shared" si="15"/>
        <v>1226932</v>
      </c>
      <c r="N57" s="67">
        <f t="shared" si="13"/>
        <v>0</v>
      </c>
      <c r="R57" s="77">
        <f>IFERROR(INDEX('Combined (Adjust here)'!$E$3:$BB$189,MATCH('Tenant Analysis (Formulas) '!$D57,'Combined (Adjust here)'!$E$3:$E$189,0),MATCH('Tenant Analysis (Formulas) '!R$5,'Combined (Adjust here)'!$E$3:$BB$3,0)),0)</f>
        <v>0</v>
      </c>
      <c r="S57" s="77">
        <f>IFERROR(INDEX('Combined (Adjust here)'!$E$3:$BB$189,MATCH('Tenant Analysis (Formulas) '!$D57,'Combined (Adjust here)'!$E$3:$E$189,0),MATCH('Tenant Analysis (Formulas) '!S$5,'Combined (Adjust here)'!$E$3:$BB$3,0)),0)</f>
        <v>0</v>
      </c>
      <c r="T57" s="77">
        <f>IFERROR(INDEX('Combined (Adjust here)'!$E$3:$BB$189,MATCH('Tenant Analysis (Formulas) '!$D57,'Combined (Adjust here)'!$E$3:$E$189,0),MATCH('Tenant Analysis (Formulas) '!T$5,'Combined (Adjust here)'!$E$3:$BB$3,0)),0)</f>
        <v>0</v>
      </c>
      <c r="U57" s="77">
        <f>IFERROR(INDEX('Combined (Adjust here)'!$E$3:$BB$189,MATCH('Tenant Analysis (Formulas) '!$D57,'Combined (Adjust here)'!$E$3:$E$189,0),MATCH('Tenant Analysis (Formulas) '!U$5,'Combined (Adjust here)'!$E$3:$BB$3,0)),0)</f>
        <v>0</v>
      </c>
      <c r="V57" s="77">
        <f>IFERROR(INDEX('Combined (Adjust here)'!$E$3:$BB$189,MATCH('Tenant Analysis (Formulas) '!$D57,'Combined (Adjust here)'!$E$3:$E$189,0),MATCH('Tenant Analysis (Formulas) '!V$5,'Combined (Adjust here)'!$E$3:$BB$3,0)),0)</f>
        <v>0</v>
      </c>
      <c r="W57" s="77">
        <f>IFERROR(INDEX('Combined (Adjust here)'!$E$3:$BB$189,MATCH('Tenant Analysis (Formulas) '!$D57,'Combined (Adjust here)'!$E$3:$E$189,0),MATCH('Tenant Analysis (Formulas) '!W$5,'Combined (Adjust here)'!$E$3:$BB$3,0)),0)</f>
        <v>0</v>
      </c>
      <c r="X57" s="77">
        <f>IFERROR(INDEX('Combined (Adjust here)'!$E$3:$BB$189,MATCH('Tenant Analysis (Formulas) '!$D57,'Combined (Adjust here)'!$E$3:$E$189,0),MATCH('Tenant Analysis (Formulas) '!X$5,'Combined (Adjust here)'!$E$3:$BB$3,0)),0)</f>
        <v>0</v>
      </c>
      <c r="Y57" s="77">
        <f>IFERROR(INDEX('Combined (Adjust here)'!$E$3:$BB$189,MATCH('Tenant Analysis (Formulas) '!$D57,'Combined (Adjust here)'!$E$3:$E$189,0),MATCH('Tenant Analysis (Formulas) '!Y$5,'Combined (Adjust here)'!$E$3:$BB$3,0)),0)</f>
        <v>0</v>
      </c>
      <c r="Z57" s="77">
        <f>IFERROR(INDEX('Combined (Adjust here)'!$E$3:$BB$189,MATCH('Tenant Analysis (Formulas) '!$D57,'Combined (Adjust here)'!$E$3:$E$189,0),MATCH('Tenant Analysis (Formulas) '!Z$5,'Combined (Adjust here)'!$E$3:$BB$3,0)),0)</f>
        <v>0</v>
      </c>
      <c r="AA57" s="77">
        <f>IFERROR(INDEX('Combined (Adjust here)'!$E$3:$BB$189,MATCH('Tenant Analysis (Formulas) '!$D57,'Combined (Adjust here)'!$E$3:$E$189,0),MATCH('Tenant Analysis (Formulas) '!AA$5,'Combined (Adjust here)'!$E$3:$BB$3,0)),0)</f>
        <v>0</v>
      </c>
      <c r="AB57" s="77">
        <f>IFERROR(INDEX('Combined (Adjust here)'!$E$3:$BB$189,MATCH('Tenant Analysis (Formulas) '!$D57,'Combined (Adjust here)'!$E$3:$E$189,0),MATCH('Tenant Analysis (Formulas) '!AB$5,'Combined (Adjust here)'!$E$3:$BB$3,0)),0)</f>
        <v>0</v>
      </c>
      <c r="AC57" s="77">
        <f>IFERROR(INDEX('Combined (Adjust here)'!$E$3:$BB$189,MATCH('Tenant Analysis (Formulas) '!$D57,'Combined (Adjust here)'!$E$3:$E$189,0),MATCH('Tenant Analysis (Formulas) '!AC$5,'Combined (Adjust here)'!$E$3:$BB$3,0)),0)</f>
        <v>0</v>
      </c>
      <c r="AD57" s="77">
        <f>IFERROR(INDEX('Combined (Adjust here)'!$E$3:$BB$189,MATCH('Tenant Analysis (Formulas) '!$D57,'Combined (Adjust here)'!$E$3:$E$189,0),MATCH('Tenant Analysis (Formulas) '!AD$5,'Combined (Adjust here)'!$E$3:$BB$3,0)),0)</f>
        <v>0</v>
      </c>
      <c r="AE57" s="77">
        <f>IFERROR(INDEX('Combined (Adjust here)'!$E$3:$BB$189,MATCH('Tenant Analysis (Formulas) '!$D57,'Combined (Adjust here)'!$E$3:$E$189,0),MATCH('Tenant Analysis (Formulas) '!AE$5,'Combined (Adjust here)'!$E$3:$BB$3,0)),0)</f>
        <v>0</v>
      </c>
      <c r="AF57" s="77">
        <f>IFERROR(INDEX('Combined (Adjust here)'!$E$3:$BB$189,MATCH('Tenant Analysis (Formulas) '!$D57,'Combined (Adjust here)'!$E$3:$E$189,0),MATCH('Tenant Analysis (Formulas) '!AF$5,'Combined (Adjust here)'!$E$3:$BB$3,0)),0)</f>
        <v>0</v>
      </c>
      <c r="AG57" s="77">
        <f>IFERROR(INDEX('Combined (Adjust here)'!$E$3:$BB$189,MATCH('Tenant Analysis (Formulas) '!$D57,'Combined (Adjust here)'!$E$3:$E$189,0),MATCH('Tenant Analysis (Formulas) '!AG$5,'Combined (Adjust here)'!$E$3:$BB$3,0)),0)</f>
        <v>0</v>
      </c>
      <c r="AH57" s="77">
        <f>IFERROR(INDEX('Combined (Adjust here)'!$E$3:$BB$189,MATCH('Tenant Analysis (Formulas) '!$D57,'Combined (Adjust here)'!$E$3:$E$189,0),MATCH('Tenant Analysis (Formulas) '!AH$5,'Combined (Adjust here)'!$E$3:$BB$3,0)),0)</f>
        <v>0</v>
      </c>
      <c r="AI57" s="77">
        <f>IFERROR(INDEX('Combined (Adjust here)'!$E$3:$BB$189,MATCH('Tenant Analysis (Formulas) '!$D57,'Combined (Adjust here)'!$E$3:$E$189,0),MATCH('Tenant Analysis (Formulas) '!AI$5,'Combined (Adjust here)'!$E$3:$BB$3,0)),0)</f>
        <v>0</v>
      </c>
      <c r="AJ57" s="77">
        <f>IFERROR(INDEX('Combined (Adjust here)'!$E$3:$BB$189,MATCH('Tenant Analysis (Formulas) '!$D57,'Combined (Adjust here)'!$E$3:$E$189,0),MATCH('Tenant Analysis (Formulas) '!AJ$5,'Combined (Adjust here)'!$E$3:$BB$3,0)),0)</f>
        <v>0</v>
      </c>
      <c r="AK57" s="77">
        <f>IFERROR(INDEX('Combined (Adjust here)'!$E$3:$BB$189,MATCH('Tenant Analysis (Formulas) '!$D57,'Combined (Adjust here)'!$E$3:$E$189,0),MATCH('Tenant Analysis (Formulas) '!AK$5,'Combined (Adjust here)'!$E$3:$BB$3,0)),0)</f>
        <v>0</v>
      </c>
      <c r="AL57" s="77">
        <f>IFERROR(INDEX('Combined (Adjust here)'!$E$3:$BB$189,MATCH('Tenant Analysis (Formulas) '!$D57,'Combined (Adjust here)'!$E$3:$E$189,0),MATCH('Tenant Analysis (Formulas) '!AL$5,'Combined (Adjust here)'!$E$3:$BB$3,0)),0)</f>
        <v>0</v>
      </c>
      <c r="AM57" s="77">
        <f>IFERROR(INDEX('Combined (Adjust here)'!$E$3:$BB$189,MATCH('Tenant Analysis (Formulas) '!$D57,'Combined (Adjust here)'!$E$3:$E$189,0),MATCH('Tenant Analysis (Formulas) '!AM$5,'Combined (Adjust here)'!$E$3:$BB$3,0)),0)</f>
        <v>0</v>
      </c>
      <c r="AN57" s="77">
        <f>IFERROR(INDEX('Combined (Adjust here)'!$E$3:$BB$189,MATCH('Tenant Analysis (Formulas) '!$D57,'Combined (Adjust here)'!$E$3:$E$189,0),MATCH('Tenant Analysis (Formulas) '!AN$5,'Combined (Adjust here)'!$E$3:$BB$3,0)),0)</f>
        <v>0</v>
      </c>
      <c r="AO57" s="77">
        <f>IFERROR(INDEX('Combined (Adjust here)'!$E$3:$BB$189,MATCH('Tenant Analysis (Formulas) '!$D57,'Combined (Adjust here)'!$E$3:$E$189,0),MATCH('Tenant Analysis (Formulas) '!AO$5,'Combined (Adjust here)'!$E$3:$BB$3,0)),0)</f>
        <v>0</v>
      </c>
      <c r="AP57" s="77">
        <f>IFERROR(INDEX('Combined (Adjust here)'!$E$3:$BB$189,MATCH('Tenant Analysis (Formulas) '!$D57,'Combined (Adjust here)'!$E$3:$E$189,0),MATCH('Tenant Analysis (Formulas) '!AP$5,'Combined (Adjust here)'!$E$3:$BB$3,0)),0)</f>
        <v>0</v>
      </c>
      <c r="AQ57" s="77">
        <f>IFERROR(INDEX('Combined (Adjust here)'!$E$3:$BB$189,MATCH('Tenant Analysis (Formulas) '!$D57,'Combined (Adjust here)'!$E$3:$E$189,0),MATCH('Tenant Analysis (Formulas) '!AQ$5,'Combined (Adjust here)'!$E$3:$BB$3,0)),0)</f>
        <v>0</v>
      </c>
      <c r="AR57" s="77">
        <f>IFERROR(INDEX('Combined (Adjust here)'!$E$3:$BB$189,MATCH('Tenant Analysis (Formulas) '!$D57,'Combined (Adjust here)'!$E$3:$E$189,0),MATCH('Tenant Analysis (Formulas) '!AR$5,'Combined (Adjust here)'!$E$3:$BB$3,0)),0)</f>
        <v>0</v>
      </c>
      <c r="AS57" s="77">
        <f>IFERROR(INDEX('Combined (Adjust here)'!$E$3:$BB$189,MATCH('Tenant Analysis (Formulas) '!$D57,'Combined (Adjust here)'!$E$3:$E$189,0),MATCH('Tenant Analysis (Formulas) '!AS$5,'Combined (Adjust here)'!$E$3:$BB$3,0)),0)</f>
        <v>0</v>
      </c>
      <c r="AT57" s="77">
        <f>IFERROR(INDEX('Combined (Adjust here)'!$E$3:$BB$189,MATCH('Tenant Analysis (Formulas) '!$D57,'Combined (Adjust here)'!$E$3:$E$189,0),MATCH('Tenant Analysis (Formulas) '!AT$5,'Combined (Adjust here)'!$E$3:$BB$3,0)),0)</f>
        <v>0</v>
      </c>
      <c r="AU57" s="77">
        <f>IFERROR(INDEX('Combined (Adjust here)'!$E$3:$BB$189,MATCH('Tenant Analysis (Formulas) '!$D57,'Combined (Adjust here)'!$E$3:$E$189,0),MATCH('Tenant Analysis (Formulas) '!AU$5,'Combined (Adjust here)'!$E$3:$BB$3,0)),0)</f>
        <v>0</v>
      </c>
      <c r="AV57" s="77">
        <f>IFERROR(INDEX('Combined (Adjust here)'!$E$3:$BB$189,MATCH('Tenant Analysis (Formulas) '!$D57,'Combined (Adjust here)'!$E$3:$E$189,0),MATCH('Tenant Analysis (Formulas) '!AV$5,'Combined (Adjust here)'!$E$3:$BB$3,0)),0)</f>
        <v>0</v>
      </c>
      <c r="AW57" s="77">
        <f>IFERROR(INDEX('Combined (Adjust here)'!$E$3:$BB$189,MATCH('Tenant Analysis (Formulas) '!$D57,'Combined (Adjust here)'!$E$3:$E$189,0),MATCH('Tenant Analysis (Formulas) '!AW$5,'Combined (Adjust here)'!$E$3:$BB$3,0)),0)</f>
        <v>0</v>
      </c>
      <c r="AX57" s="77">
        <f>IFERROR(INDEX('Combined (Adjust here)'!$E$3:$BB$189,MATCH('Tenant Analysis (Formulas) '!$D57,'Combined (Adjust here)'!$E$3:$E$189,0),MATCH('Tenant Analysis (Formulas) '!AX$5,'Combined (Adjust here)'!$E$3:$BB$3,0)),0)</f>
        <v>0</v>
      </c>
      <c r="AY57" s="77">
        <f>IFERROR(INDEX('Combined (Adjust here)'!$E$3:$BB$189,MATCH('Tenant Analysis (Formulas) '!$D57,'Combined (Adjust here)'!$E$3:$E$189,0),MATCH('Tenant Analysis (Formulas) '!AY$5,'Combined (Adjust here)'!$E$3:$BB$3,0)),0)</f>
        <v>0</v>
      </c>
      <c r="AZ57" s="77">
        <f>IFERROR(INDEX('Combined (Adjust here)'!$E$3:$BB$189,MATCH('Tenant Analysis (Formulas) '!$D57,'Combined (Adjust here)'!$E$3:$E$189,0),MATCH('Tenant Analysis (Formulas) '!AZ$5,'Combined (Adjust here)'!$E$3:$BB$3,0)),0)</f>
        <v>47209</v>
      </c>
      <c r="BA57" s="77">
        <f>IFERROR(INDEX('Combined (Adjust here)'!$E$3:$BB$189,MATCH('Tenant Analysis (Formulas) '!$D57,'Combined (Adjust here)'!$E$3:$E$189,0),MATCH('Tenant Analysis (Formulas) '!BA$5,'Combined (Adjust here)'!$E$3:$BB$3,0)),0)</f>
        <v>197016</v>
      </c>
      <c r="BB57" s="77">
        <f>IFERROR(INDEX('Combined (Adjust here)'!$E$3:$BB$189,MATCH('Tenant Analysis (Formulas) '!$D57,'Combined (Adjust here)'!$E$3:$E$189,0),MATCH('Tenant Analysis (Formulas) '!BB$5,'Combined (Adjust here)'!$E$3:$BB$3,0)),0)</f>
        <v>222533</v>
      </c>
      <c r="BC57" s="77">
        <f>IFERROR(INDEX('Combined (Adjust here)'!$E$3:$BB$189,MATCH('Tenant Analysis (Formulas) '!$D57,'Combined (Adjust here)'!$E$3:$E$189,0),MATCH('Tenant Analysis (Formulas) '!BC$5,'Combined (Adjust here)'!$E$3:$BB$3,0)),0)</f>
        <v>422886</v>
      </c>
      <c r="BD57" s="77">
        <f>IFERROR(INDEX('Combined (Adjust here)'!$E$3:$BB$189,MATCH('Tenant Analysis (Formulas) '!$D57,'Combined (Adjust here)'!$E$3:$E$189,0),MATCH('Tenant Analysis (Formulas) '!BD$5,'Combined (Adjust here)'!$E$3:$BB$3,0)),0)</f>
        <v>581513</v>
      </c>
      <c r="BE57" s="77">
        <f>IFERROR(INDEX('Combined (Adjust here)'!$E$3:$BB$189,MATCH('Tenant Analysis (Formulas) '!$D57,'Combined (Adjust here)'!$E$3:$E$189,0),MATCH('Tenant Analysis (Formulas) '!BE$5,'Combined (Adjust here)'!$E$3:$BB$3,0)),0)</f>
        <v>0</v>
      </c>
      <c r="BF57" s="77">
        <f>IFERROR(INDEX('Combined (Adjust here)'!$E$3:$BB$189,MATCH('Tenant Analysis (Formulas) '!$D57,'Combined (Adjust here)'!$E$3:$E$189,0),MATCH('Tenant Analysis (Formulas) '!BF$5,'Combined (Adjust here)'!$E$3:$BB$3,0)),0)</f>
        <v>0</v>
      </c>
      <c r="BG57" s="77">
        <f>IFERROR(INDEX('Combined (Adjust here)'!$E$3:$BB$189,MATCH('Tenant Analysis (Formulas) '!$D57,'Combined (Adjust here)'!$E$3:$E$189,0),MATCH('Tenant Analysis (Formulas) '!BG$5,'Combined (Adjust here)'!$E$3:$BB$3,0)),0)</f>
        <v>0</v>
      </c>
      <c r="BH57" s="77">
        <f>IFERROR(INDEX('Combined (Adjust here)'!$E$3:$BB$189,MATCH('Tenant Analysis (Formulas) '!$D57,'Combined (Adjust here)'!$E$3:$E$189,0),MATCH('Tenant Analysis (Formulas) '!BH$5,'Combined (Adjust here)'!$E$3:$BB$3,0)),0)</f>
        <v>0</v>
      </c>
      <c r="BI57" s="77">
        <f>IFERROR(INDEX('Combined (Adjust here)'!$E$3:$BB$189,MATCH('Tenant Analysis (Formulas) '!$D57,'Combined (Adjust here)'!$E$3:$E$189,0),MATCH('Tenant Analysis (Formulas) '!BI$5,'Combined (Adjust here)'!$E$3:$BB$3,0)),0)</f>
        <v>0</v>
      </c>
      <c r="BJ57" s="77">
        <f>IFERROR(INDEX('Combined (Adjust here)'!$E$3:$BB$189,MATCH('Tenant Analysis (Formulas) '!$D57,'Combined (Adjust here)'!$E$3:$E$189,0),MATCH('Tenant Analysis (Formulas) '!BJ$5,'Combined (Adjust here)'!$E$3:$BB$3,0)),0)</f>
        <v>0</v>
      </c>
      <c r="BK57" s="77">
        <f>IFERROR(INDEX('Combined (Adjust here)'!$E$3:$BB$189,MATCH('Tenant Analysis (Formulas) '!$D57,'Combined (Adjust here)'!$E$3:$E$189,0),MATCH('Tenant Analysis (Formulas) '!BK$5,'Combined (Adjust here)'!$E$3:$BB$3,0)),0)</f>
        <v>0</v>
      </c>
      <c r="BL57" s="77">
        <f>IFERROR(INDEX('Combined (Adjust here)'!$E$3:$BB$189,MATCH('Tenant Analysis (Formulas) '!$D57,'Combined (Adjust here)'!$E$3:$E$189,0),MATCH('Tenant Analysis (Formulas) '!BL$5,'Combined (Adjust here)'!$E$3:$BB$3,0)),0)</f>
        <v>0</v>
      </c>
      <c r="BM57" s="77">
        <f>IFERROR(INDEX('Combined (Adjust here)'!$E$3:$BB$189,MATCH('Tenant Analysis (Formulas) '!$D57,'Combined (Adjust here)'!$E$3:$E$189,0),MATCH('Tenant Analysis (Formulas) '!BM$5,'Combined (Adjust here)'!$E$3:$BB$3,0)),0)</f>
        <v>0</v>
      </c>
    </row>
    <row r="58" spans="1:65" hidden="1">
      <c r="A58" s="48" t="s">
        <v>162</v>
      </c>
      <c r="B58" s="48" t="s">
        <v>178</v>
      </c>
      <c r="C58" s="46" t="s">
        <v>186</v>
      </c>
      <c r="D58" s="144" t="s">
        <v>831</v>
      </c>
      <c r="E58" s="75">
        <f t="shared" si="12"/>
        <v>0</v>
      </c>
      <c r="F58" s="75">
        <f t="shared" si="14"/>
        <v>0</v>
      </c>
      <c r="G58" s="75">
        <f>+SUMIF($R$4:$BM$4,G$5,$R58:$BM58)</f>
        <v>0</v>
      </c>
      <c r="H58" s="75">
        <f t="shared" si="14"/>
        <v>365682</v>
      </c>
      <c r="I58" s="67">
        <f t="shared" si="11"/>
        <v>0</v>
      </c>
      <c r="J58" s="82"/>
      <c r="L58" s="75">
        <f t="shared" si="15"/>
        <v>0</v>
      </c>
      <c r="M58" s="75">
        <f>+SUMIFS($R58:$BM58,$R$5:$BM$5,"&gt;="&amp;M$4,$R$5:$BM$5,"&lt;="&amp;M$5)</f>
        <v>98893</v>
      </c>
      <c r="N58" s="67">
        <f t="shared" ref="N58" si="16">IFERROR(IF(M58=0,0,(M58-L58)/L58),0)</f>
        <v>0</v>
      </c>
      <c r="R58" s="77">
        <f>IFERROR(INDEX('Combined (Adjust here)'!$E$3:$BB$189,MATCH('Tenant Analysis (Formulas) '!$D58,'Combined (Adjust here)'!$E$3:$E$189,0),MATCH('Tenant Analysis (Formulas) '!R$5,'Combined (Adjust here)'!$E$3:$BB$3,0)),0)</f>
        <v>0</v>
      </c>
      <c r="S58" s="77">
        <f>IFERROR(INDEX('Combined (Adjust here)'!$E$3:$BB$189,MATCH('Tenant Analysis (Formulas) '!$D58,'Combined (Adjust here)'!$E$3:$E$189,0),MATCH('Tenant Analysis (Formulas) '!S$5,'Combined (Adjust here)'!$E$3:$BB$3,0)),0)</f>
        <v>0</v>
      </c>
      <c r="T58" s="77">
        <f>IFERROR(INDEX('Combined (Adjust here)'!$E$3:$BB$189,MATCH('Tenant Analysis (Formulas) '!$D58,'Combined (Adjust here)'!$E$3:$E$189,0),MATCH('Tenant Analysis (Formulas) '!T$5,'Combined (Adjust here)'!$E$3:$BB$3,0)),0)</f>
        <v>0</v>
      </c>
      <c r="U58" s="77">
        <f>IFERROR(INDEX('Combined (Adjust here)'!$E$3:$BB$189,MATCH('Tenant Analysis (Formulas) '!$D58,'Combined (Adjust here)'!$E$3:$E$189,0),MATCH('Tenant Analysis (Formulas) '!U$5,'Combined (Adjust here)'!$E$3:$BB$3,0)),0)</f>
        <v>0</v>
      </c>
      <c r="V58" s="77">
        <f>IFERROR(INDEX('Combined (Adjust here)'!$E$3:$BB$189,MATCH('Tenant Analysis (Formulas) '!$D58,'Combined (Adjust here)'!$E$3:$E$189,0),MATCH('Tenant Analysis (Formulas) '!V$5,'Combined (Adjust here)'!$E$3:$BB$3,0)),0)</f>
        <v>0</v>
      </c>
      <c r="W58" s="77">
        <f>IFERROR(INDEX('Combined (Adjust here)'!$E$3:$BB$189,MATCH('Tenant Analysis (Formulas) '!$D58,'Combined (Adjust here)'!$E$3:$E$189,0),MATCH('Tenant Analysis (Formulas) '!W$5,'Combined (Adjust here)'!$E$3:$BB$3,0)),0)</f>
        <v>0</v>
      </c>
      <c r="X58" s="77">
        <f>IFERROR(INDEX('Combined (Adjust here)'!$E$3:$BB$189,MATCH('Tenant Analysis (Formulas) '!$D58,'Combined (Adjust here)'!$E$3:$E$189,0),MATCH('Tenant Analysis (Formulas) '!X$5,'Combined (Adjust here)'!$E$3:$BB$3,0)),0)</f>
        <v>0</v>
      </c>
      <c r="Y58" s="77">
        <f>IFERROR(INDEX('Combined (Adjust here)'!$E$3:$BB$189,MATCH('Tenant Analysis (Formulas) '!$D58,'Combined (Adjust here)'!$E$3:$E$189,0),MATCH('Tenant Analysis (Formulas) '!Y$5,'Combined (Adjust here)'!$E$3:$BB$3,0)),0)</f>
        <v>0</v>
      </c>
      <c r="Z58" s="77">
        <f>IFERROR(INDEX('Combined (Adjust here)'!$E$3:$BB$189,MATCH('Tenant Analysis (Formulas) '!$D58,'Combined (Adjust here)'!$E$3:$E$189,0),MATCH('Tenant Analysis (Formulas) '!Z$5,'Combined (Adjust here)'!$E$3:$BB$3,0)),0)</f>
        <v>0</v>
      </c>
      <c r="AA58" s="77">
        <f>IFERROR(INDEX('Combined (Adjust here)'!$E$3:$BB$189,MATCH('Tenant Analysis (Formulas) '!$D58,'Combined (Adjust here)'!$E$3:$E$189,0),MATCH('Tenant Analysis (Formulas) '!AA$5,'Combined (Adjust here)'!$E$3:$BB$3,0)),0)</f>
        <v>0</v>
      </c>
      <c r="AB58" s="77">
        <f>IFERROR(INDEX('Combined (Adjust here)'!$E$3:$BB$189,MATCH('Tenant Analysis (Formulas) '!$D58,'Combined (Adjust here)'!$E$3:$E$189,0),MATCH('Tenant Analysis (Formulas) '!AB$5,'Combined (Adjust here)'!$E$3:$BB$3,0)),0)</f>
        <v>0</v>
      </c>
      <c r="AC58" s="77">
        <f>IFERROR(INDEX('Combined (Adjust here)'!$E$3:$BB$189,MATCH('Tenant Analysis (Formulas) '!$D58,'Combined (Adjust here)'!$E$3:$E$189,0),MATCH('Tenant Analysis (Formulas) '!AC$5,'Combined (Adjust here)'!$E$3:$BB$3,0)),0)</f>
        <v>0</v>
      </c>
      <c r="AD58" s="77">
        <f>IFERROR(INDEX('Combined (Adjust here)'!$E$3:$BB$189,MATCH('Tenant Analysis (Formulas) '!$D58,'Combined (Adjust here)'!$E$3:$E$189,0),MATCH('Tenant Analysis (Formulas) '!AD$5,'Combined (Adjust here)'!$E$3:$BB$3,0)),0)</f>
        <v>0</v>
      </c>
      <c r="AE58" s="77">
        <f>IFERROR(INDEX('Combined (Adjust here)'!$E$3:$BB$189,MATCH('Tenant Analysis (Formulas) '!$D58,'Combined (Adjust here)'!$E$3:$E$189,0),MATCH('Tenant Analysis (Formulas) '!AE$5,'Combined (Adjust here)'!$E$3:$BB$3,0)),0)</f>
        <v>0</v>
      </c>
      <c r="AF58" s="77">
        <f>IFERROR(INDEX('Combined (Adjust here)'!$E$3:$BB$189,MATCH('Tenant Analysis (Formulas) '!$D58,'Combined (Adjust here)'!$E$3:$E$189,0),MATCH('Tenant Analysis (Formulas) '!AF$5,'Combined (Adjust here)'!$E$3:$BB$3,0)),0)</f>
        <v>0</v>
      </c>
      <c r="AG58" s="77">
        <f>IFERROR(INDEX('Combined (Adjust here)'!$E$3:$BB$189,MATCH('Tenant Analysis (Formulas) '!$D58,'Combined (Adjust here)'!$E$3:$E$189,0),MATCH('Tenant Analysis (Formulas) '!AG$5,'Combined (Adjust here)'!$E$3:$BB$3,0)),0)</f>
        <v>0</v>
      </c>
      <c r="AH58" s="77">
        <f>IFERROR(INDEX('Combined (Adjust here)'!$E$3:$BB$189,MATCH('Tenant Analysis (Formulas) '!$D58,'Combined (Adjust here)'!$E$3:$E$189,0),MATCH('Tenant Analysis (Formulas) '!AH$5,'Combined (Adjust here)'!$E$3:$BB$3,0)),0)</f>
        <v>0</v>
      </c>
      <c r="AI58" s="77">
        <f>IFERROR(INDEX('Combined (Adjust here)'!$E$3:$BB$189,MATCH('Tenant Analysis (Formulas) '!$D58,'Combined (Adjust here)'!$E$3:$E$189,0),MATCH('Tenant Analysis (Formulas) '!AI$5,'Combined (Adjust here)'!$E$3:$BB$3,0)),0)</f>
        <v>0</v>
      </c>
      <c r="AJ58" s="77">
        <f>IFERROR(INDEX('Combined (Adjust here)'!$E$3:$BB$189,MATCH('Tenant Analysis (Formulas) '!$D58,'Combined (Adjust here)'!$E$3:$E$189,0),MATCH('Tenant Analysis (Formulas) '!AJ$5,'Combined (Adjust here)'!$E$3:$BB$3,0)),0)</f>
        <v>0</v>
      </c>
      <c r="AK58" s="77">
        <f>IFERROR(INDEX('Combined (Adjust here)'!$E$3:$BB$189,MATCH('Tenant Analysis (Formulas) '!$D58,'Combined (Adjust here)'!$E$3:$E$189,0),MATCH('Tenant Analysis (Formulas) '!AK$5,'Combined (Adjust here)'!$E$3:$BB$3,0)),0)</f>
        <v>0</v>
      </c>
      <c r="AL58" s="77">
        <f>IFERROR(INDEX('Combined (Adjust here)'!$E$3:$BB$189,MATCH('Tenant Analysis (Formulas) '!$D58,'Combined (Adjust here)'!$E$3:$E$189,0),MATCH('Tenant Analysis (Formulas) '!AL$5,'Combined (Adjust here)'!$E$3:$BB$3,0)),0)</f>
        <v>0</v>
      </c>
      <c r="AM58" s="77">
        <f>IFERROR(INDEX('Combined (Adjust here)'!$E$3:$BB$189,MATCH('Tenant Analysis (Formulas) '!$D58,'Combined (Adjust here)'!$E$3:$E$189,0),MATCH('Tenant Analysis (Formulas) '!AM$5,'Combined (Adjust here)'!$E$3:$BB$3,0)),0)</f>
        <v>0</v>
      </c>
      <c r="AN58" s="77">
        <f>IFERROR(INDEX('Combined (Adjust here)'!$E$3:$BB$189,MATCH('Tenant Analysis (Formulas) '!$D58,'Combined (Adjust here)'!$E$3:$E$189,0),MATCH('Tenant Analysis (Formulas) '!AN$5,'Combined (Adjust here)'!$E$3:$BB$3,0)),0)</f>
        <v>0</v>
      </c>
      <c r="AO58" s="77">
        <f>IFERROR(INDEX('Combined (Adjust here)'!$E$3:$BB$189,MATCH('Tenant Analysis (Formulas) '!$D58,'Combined (Adjust here)'!$E$3:$E$189,0),MATCH('Tenant Analysis (Formulas) '!AO$5,'Combined (Adjust here)'!$E$3:$BB$3,0)),0)</f>
        <v>0</v>
      </c>
      <c r="AP58" s="77">
        <f>IFERROR(INDEX('Combined (Adjust here)'!$E$3:$BB$189,MATCH('Tenant Analysis (Formulas) '!$D58,'Combined (Adjust here)'!$E$3:$E$189,0),MATCH('Tenant Analysis (Formulas) '!AP$5,'Combined (Adjust here)'!$E$3:$BB$3,0)),0)</f>
        <v>0</v>
      </c>
      <c r="AQ58" s="77">
        <f>IFERROR(INDEX('Combined (Adjust here)'!$E$3:$BB$189,MATCH('Tenant Analysis (Formulas) '!$D58,'Combined (Adjust here)'!$E$3:$E$189,0),MATCH('Tenant Analysis (Formulas) '!AQ$5,'Combined (Adjust here)'!$E$3:$BB$3,0)),0)</f>
        <v>0</v>
      </c>
      <c r="AR58" s="77">
        <f>IFERROR(INDEX('Combined (Adjust here)'!$E$3:$BB$189,MATCH('Tenant Analysis (Formulas) '!$D58,'Combined (Adjust here)'!$E$3:$E$189,0),MATCH('Tenant Analysis (Formulas) '!AR$5,'Combined (Adjust here)'!$E$3:$BB$3,0)),0)</f>
        <v>0</v>
      </c>
      <c r="AS58" s="77">
        <f>IFERROR(INDEX('Combined (Adjust here)'!$E$3:$BB$189,MATCH('Tenant Analysis (Formulas) '!$D58,'Combined (Adjust here)'!$E$3:$E$189,0),MATCH('Tenant Analysis (Formulas) '!AS$5,'Combined (Adjust here)'!$E$3:$BB$3,0)),0)</f>
        <v>0</v>
      </c>
      <c r="AT58" s="77">
        <f>IFERROR(INDEX('Combined (Adjust here)'!$E$3:$BB$189,MATCH('Tenant Analysis (Formulas) '!$D58,'Combined (Adjust here)'!$E$3:$E$189,0),MATCH('Tenant Analysis (Formulas) '!AT$5,'Combined (Adjust here)'!$E$3:$BB$3,0)),0)</f>
        <v>0</v>
      </c>
      <c r="AU58" s="77">
        <f>IFERROR(INDEX('Combined (Adjust here)'!$E$3:$BB$189,MATCH('Tenant Analysis (Formulas) '!$D58,'Combined (Adjust here)'!$E$3:$E$189,0),MATCH('Tenant Analysis (Formulas) '!AU$5,'Combined (Adjust here)'!$E$3:$BB$3,0)),0)</f>
        <v>0</v>
      </c>
      <c r="AV58" s="77">
        <f>IFERROR(INDEX('Combined (Adjust here)'!$E$3:$BB$189,MATCH('Tenant Analysis (Formulas) '!$D58,'Combined (Adjust here)'!$E$3:$E$189,0),MATCH('Tenant Analysis (Formulas) '!AV$5,'Combined (Adjust here)'!$E$3:$BB$3,0)),0)</f>
        <v>0</v>
      </c>
      <c r="AW58" s="77">
        <f>IFERROR(INDEX('Combined (Adjust here)'!$E$3:$BB$189,MATCH('Tenant Analysis (Formulas) '!$D58,'Combined (Adjust here)'!$E$3:$E$189,0),MATCH('Tenant Analysis (Formulas) '!AW$5,'Combined (Adjust here)'!$E$3:$BB$3,0)),0)</f>
        <v>0</v>
      </c>
      <c r="AX58" s="77">
        <f>IFERROR(INDEX('Combined (Adjust here)'!$E$3:$BB$189,MATCH('Tenant Analysis (Formulas) '!$D58,'Combined (Adjust here)'!$E$3:$E$189,0),MATCH('Tenant Analysis (Formulas) '!AX$5,'Combined (Adjust here)'!$E$3:$BB$3,0)),0)</f>
        <v>0</v>
      </c>
      <c r="AY58" s="77">
        <f>IFERROR(INDEX('Combined (Adjust here)'!$E$3:$BB$189,MATCH('Tenant Analysis (Formulas) '!$D58,'Combined (Adjust here)'!$E$3:$E$189,0),MATCH('Tenant Analysis (Formulas) '!AY$5,'Combined (Adjust here)'!$E$3:$BB$3,0)),0)</f>
        <v>0</v>
      </c>
      <c r="AZ58" s="77">
        <f>IFERROR(INDEX('Combined (Adjust here)'!$E$3:$BB$189,MATCH('Tenant Analysis (Formulas) '!$D58,'Combined (Adjust here)'!$E$3:$E$189,0),MATCH('Tenant Analysis (Formulas) '!AZ$5,'Combined (Adjust here)'!$E$3:$BB$3,0)),0)</f>
        <v>0</v>
      </c>
      <c r="BA58" s="77">
        <f>IFERROR(INDEX('Combined (Adjust here)'!$E$3:$BB$189,MATCH('Tenant Analysis (Formulas) '!$D58,'Combined (Adjust here)'!$E$3:$E$189,0),MATCH('Tenant Analysis (Formulas) '!BA$5,'Combined (Adjust here)'!$E$3:$BB$3,0)),0)</f>
        <v>0</v>
      </c>
      <c r="BB58" s="77">
        <f>IFERROR(INDEX('Combined (Adjust here)'!$E$3:$BB$189,MATCH('Tenant Analysis (Formulas) '!$D58,'Combined (Adjust here)'!$E$3:$E$189,0),MATCH('Tenant Analysis (Formulas) '!BB$5,'Combined (Adjust here)'!$E$3:$BB$3,0)),0)</f>
        <v>0</v>
      </c>
      <c r="BC58" s="77">
        <f>IFERROR(INDEX('Combined (Adjust here)'!$E$3:$BB$189,MATCH('Tenant Analysis (Formulas) '!$D58,'Combined (Adjust here)'!$E$3:$E$189,0),MATCH('Tenant Analysis (Formulas) '!BC$5,'Combined (Adjust here)'!$E$3:$BB$3,0)),0)</f>
        <v>0</v>
      </c>
      <c r="BD58" s="77">
        <f>IFERROR(INDEX('Combined (Adjust here)'!$E$3:$BB$189,MATCH('Tenant Analysis (Formulas) '!$D58,'Combined (Adjust here)'!$E$3:$E$189,0),MATCH('Tenant Analysis (Formulas) '!BD$5,'Combined (Adjust here)'!$E$3:$BB$3,0)),0)</f>
        <v>98893</v>
      </c>
      <c r="BE58" s="77">
        <f>IFERROR(INDEX('Combined (Adjust here)'!$E$3:$BB$189,MATCH('Tenant Analysis (Formulas) '!$D58,'Combined (Adjust here)'!$E$3:$E$189,0),MATCH('Tenant Analysis (Formulas) '!BE$5,'Combined (Adjust here)'!$E$3:$BB$3,0)),0)</f>
        <v>266789</v>
      </c>
      <c r="BF58" s="77">
        <f>IFERROR(INDEX('Combined (Adjust here)'!$E$3:$BB$189,MATCH('Tenant Analysis (Formulas) '!$D58,'Combined (Adjust here)'!$E$3:$E$189,0),MATCH('Tenant Analysis (Formulas) '!BF$5,'Combined (Adjust here)'!$E$3:$BB$3,0)),0)</f>
        <v>0</v>
      </c>
      <c r="BG58" s="77">
        <f>IFERROR(INDEX('Combined (Adjust here)'!$E$3:$BB$189,MATCH('Tenant Analysis (Formulas) '!$D58,'Combined (Adjust here)'!$E$3:$E$189,0),MATCH('Tenant Analysis (Formulas) '!BG$5,'Combined (Adjust here)'!$E$3:$BB$3,0)),0)</f>
        <v>0</v>
      </c>
      <c r="BH58" s="77">
        <f>IFERROR(INDEX('Combined (Adjust here)'!$E$3:$BB$189,MATCH('Tenant Analysis (Formulas) '!$D58,'Combined (Adjust here)'!$E$3:$E$189,0),MATCH('Tenant Analysis (Formulas) '!BH$5,'Combined (Adjust here)'!$E$3:$BB$3,0)),0)</f>
        <v>0</v>
      </c>
      <c r="BI58" s="77">
        <f>IFERROR(INDEX('Combined (Adjust here)'!$E$3:$BB$189,MATCH('Tenant Analysis (Formulas) '!$D58,'Combined (Adjust here)'!$E$3:$E$189,0),MATCH('Tenant Analysis (Formulas) '!BI$5,'Combined (Adjust here)'!$E$3:$BB$3,0)),0)</f>
        <v>0</v>
      </c>
      <c r="BJ58" s="77">
        <f>IFERROR(INDEX('Combined (Adjust here)'!$E$3:$BB$189,MATCH('Tenant Analysis (Formulas) '!$D58,'Combined (Adjust here)'!$E$3:$E$189,0),MATCH('Tenant Analysis (Formulas) '!BJ$5,'Combined (Adjust here)'!$E$3:$BB$3,0)),0)</f>
        <v>0</v>
      </c>
      <c r="BK58" s="77">
        <f>IFERROR(INDEX('Combined (Adjust here)'!$E$3:$BB$189,MATCH('Tenant Analysis (Formulas) '!$D58,'Combined (Adjust here)'!$E$3:$E$189,0),MATCH('Tenant Analysis (Formulas) '!BK$5,'Combined (Adjust here)'!$E$3:$BB$3,0)),0)</f>
        <v>0</v>
      </c>
      <c r="BL58" s="77">
        <f>IFERROR(INDEX('Combined (Adjust here)'!$E$3:$BB$189,MATCH('Tenant Analysis (Formulas) '!$D58,'Combined (Adjust here)'!$E$3:$E$189,0),MATCH('Tenant Analysis (Formulas) '!BL$5,'Combined (Adjust here)'!$E$3:$BB$3,0)),0)</f>
        <v>0</v>
      </c>
      <c r="BM58" s="77">
        <f>IFERROR(INDEX('Combined (Adjust here)'!$E$3:$BB$189,MATCH('Tenant Analysis (Formulas) '!$D58,'Combined (Adjust here)'!$E$3:$E$189,0),MATCH('Tenant Analysis (Formulas) '!BM$5,'Combined (Adjust here)'!$E$3:$BB$3,0)),0)</f>
        <v>0</v>
      </c>
    </row>
    <row r="59" spans="1:65" hidden="1">
      <c r="A59" s="48" t="s">
        <v>162</v>
      </c>
      <c r="B59" s="48" t="s">
        <v>178</v>
      </c>
      <c r="C59" s="46" t="s">
        <v>196</v>
      </c>
      <c r="D59" s="154" t="s">
        <v>122</v>
      </c>
      <c r="E59" s="75">
        <f t="shared" si="12"/>
        <v>9295.99</v>
      </c>
      <c r="F59" s="75">
        <f t="shared" si="14"/>
        <v>21523.01</v>
      </c>
      <c r="G59" s="75">
        <f t="shared" si="14"/>
        <v>0</v>
      </c>
      <c r="H59" s="75">
        <f t="shared" si="14"/>
        <v>0</v>
      </c>
      <c r="I59" s="67">
        <f t="shared" si="11"/>
        <v>0</v>
      </c>
      <c r="J59" s="82"/>
      <c r="L59" s="75">
        <f t="shared" si="15"/>
        <v>0</v>
      </c>
      <c r="M59" s="75">
        <f t="shared" si="15"/>
        <v>0</v>
      </c>
      <c r="N59" s="67">
        <f t="shared" si="13"/>
        <v>0</v>
      </c>
      <c r="R59" s="77">
        <f>IFERROR(INDEX('Combined (Adjust here)'!$E$3:$BB$189,MATCH('Tenant Analysis (Formulas) '!$D59,'Combined (Adjust here)'!$E$3:$E$189,0),MATCH('Tenant Analysis (Formulas) '!R$5,'Combined (Adjust here)'!$E$3:$BB$3,0)),0)</f>
        <v>0</v>
      </c>
      <c r="S59" s="77">
        <f>IFERROR(INDEX('Combined (Adjust here)'!$E$3:$BB$189,MATCH('Tenant Analysis (Formulas) '!$D59,'Combined (Adjust here)'!$E$3:$E$189,0),MATCH('Tenant Analysis (Formulas) '!S$5,'Combined (Adjust here)'!$E$3:$BB$3,0)),0)</f>
        <v>0</v>
      </c>
      <c r="T59" s="77">
        <f>IFERROR(INDEX('Combined (Adjust here)'!$E$3:$BB$189,MATCH('Tenant Analysis (Formulas) '!$D59,'Combined (Adjust here)'!$E$3:$E$189,0),MATCH('Tenant Analysis (Formulas) '!T$5,'Combined (Adjust here)'!$E$3:$BB$3,0)),0)</f>
        <v>0</v>
      </c>
      <c r="U59" s="77">
        <f>IFERROR(INDEX('Combined (Adjust here)'!$E$3:$BB$189,MATCH('Tenant Analysis (Formulas) '!$D59,'Combined (Adjust here)'!$E$3:$E$189,0),MATCH('Tenant Analysis (Formulas) '!U$5,'Combined (Adjust here)'!$E$3:$BB$3,0)),0)</f>
        <v>0</v>
      </c>
      <c r="V59" s="77">
        <f>IFERROR(INDEX('Combined (Adjust here)'!$E$3:$BB$189,MATCH('Tenant Analysis (Formulas) '!$D59,'Combined (Adjust here)'!$E$3:$E$189,0),MATCH('Tenant Analysis (Formulas) '!V$5,'Combined (Adjust here)'!$E$3:$BB$3,0)),0)</f>
        <v>0</v>
      </c>
      <c r="W59" s="77">
        <f>IFERROR(INDEX('Combined (Adjust here)'!$E$3:$BB$189,MATCH('Tenant Analysis (Formulas) '!$D59,'Combined (Adjust here)'!$E$3:$E$189,0),MATCH('Tenant Analysis (Formulas) '!W$5,'Combined (Adjust here)'!$E$3:$BB$3,0)),0)</f>
        <v>0</v>
      </c>
      <c r="X59" s="77">
        <f>IFERROR(INDEX('Combined (Adjust here)'!$E$3:$BB$189,MATCH('Tenant Analysis (Formulas) '!$D59,'Combined (Adjust here)'!$E$3:$E$189,0),MATCH('Tenant Analysis (Formulas) '!X$5,'Combined (Adjust here)'!$E$3:$BB$3,0)),0)</f>
        <v>0</v>
      </c>
      <c r="Y59" s="77">
        <f>IFERROR(INDEX('Combined (Adjust here)'!$E$3:$BB$189,MATCH('Tenant Analysis (Formulas) '!$D59,'Combined (Adjust here)'!$E$3:$E$189,0),MATCH('Tenant Analysis (Formulas) '!Y$5,'Combined (Adjust here)'!$E$3:$BB$3,0)),0)</f>
        <v>0</v>
      </c>
      <c r="Z59" s="77">
        <f>IFERROR(INDEX('Combined (Adjust here)'!$E$3:$BB$189,MATCH('Tenant Analysis (Formulas) '!$D59,'Combined (Adjust here)'!$E$3:$E$189,0),MATCH('Tenant Analysis (Formulas) '!Z$5,'Combined (Adjust here)'!$E$3:$BB$3,0)),0)</f>
        <v>0</v>
      </c>
      <c r="AA59" s="77">
        <f>IFERROR(INDEX('Combined (Adjust here)'!$E$3:$BB$189,MATCH('Tenant Analysis (Formulas) '!$D59,'Combined (Adjust here)'!$E$3:$E$189,0),MATCH('Tenant Analysis (Formulas) '!AA$5,'Combined (Adjust here)'!$E$3:$BB$3,0)),0)</f>
        <v>0</v>
      </c>
      <c r="AB59" s="77">
        <f>IFERROR(INDEX('Combined (Adjust here)'!$E$3:$BB$189,MATCH('Tenant Analysis (Formulas) '!$D59,'Combined (Adjust here)'!$E$3:$E$189,0),MATCH('Tenant Analysis (Formulas) '!AB$5,'Combined (Adjust here)'!$E$3:$BB$3,0)),0)</f>
        <v>0</v>
      </c>
      <c r="AC59" s="77">
        <f>IFERROR(INDEX('Combined (Adjust here)'!$E$3:$BB$189,MATCH('Tenant Analysis (Formulas) '!$D59,'Combined (Adjust here)'!$E$3:$E$189,0),MATCH('Tenant Analysis (Formulas) '!AC$5,'Combined (Adjust here)'!$E$3:$BB$3,0)),0)</f>
        <v>9295.99</v>
      </c>
      <c r="AD59" s="77">
        <f>IFERROR(INDEX('Combined (Adjust here)'!$E$3:$BB$189,MATCH('Tenant Analysis (Formulas) '!$D59,'Combined (Adjust here)'!$E$3:$E$189,0),MATCH('Tenant Analysis (Formulas) '!AD$5,'Combined (Adjust here)'!$E$3:$BB$3,0)),0)</f>
        <v>2934.23</v>
      </c>
      <c r="AE59" s="77">
        <f>IFERROR(INDEX('Combined (Adjust here)'!$E$3:$BB$189,MATCH('Tenant Analysis (Formulas) '!$D59,'Combined (Adjust here)'!$E$3:$E$189,0),MATCH('Tenant Analysis (Formulas) '!AE$5,'Combined (Adjust here)'!$E$3:$BB$3,0)),0)</f>
        <v>11417.57</v>
      </c>
      <c r="AF59" s="77">
        <f>IFERROR(INDEX('Combined (Adjust here)'!$E$3:$BB$189,MATCH('Tenant Analysis (Formulas) '!$D59,'Combined (Adjust here)'!$E$3:$E$189,0),MATCH('Tenant Analysis (Formulas) '!AF$5,'Combined (Adjust here)'!$E$3:$BB$3,0)),0)</f>
        <v>7171.21</v>
      </c>
      <c r="AG59" s="77">
        <f>IFERROR(INDEX('Combined (Adjust here)'!$E$3:$BB$189,MATCH('Tenant Analysis (Formulas) '!$D59,'Combined (Adjust here)'!$E$3:$E$189,0),MATCH('Tenant Analysis (Formulas) '!AG$5,'Combined (Adjust here)'!$E$3:$BB$3,0)),0)</f>
        <v>0</v>
      </c>
      <c r="AH59" s="77">
        <f>IFERROR(INDEX('Combined (Adjust here)'!$E$3:$BB$189,MATCH('Tenant Analysis (Formulas) '!$D59,'Combined (Adjust here)'!$E$3:$E$189,0),MATCH('Tenant Analysis (Formulas) '!AH$5,'Combined (Adjust here)'!$E$3:$BB$3,0)),0)</f>
        <v>0</v>
      </c>
      <c r="AI59" s="77">
        <f>IFERROR(INDEX('Combined (Adjust here)'!$E$3:$BB$189,MATCH('Tenant Analysis (Formulas) '!$D59,'Combined (Adjust here)'!$E$3:$E$189,0),MATCH('Tenant Analysis (Formulas) '!AI$5,'Combined (Adjust here)'!$E$3:$BB$3,0)),0)</f>
        <v>0</v>
      </c>
      <c r="AJ59" s="77">
        <f>IFERROR(INDEX('Combined (Adjust here)'!$E$3:$BB$189,MATCH('Tenant Analysis (Formulas) '!$D59,'Combined (Adjust here)'!$E$3:$E$189,0),MATCH('Tenant Analysis (Formulas) '!AJ$5,'Combined (Adjust here)'!$E$3:$BB$3,0)),0)</f>
        <v>0</v>
      </c>
      <c r="AK59" s="77">
        <f>IFERROR(INDEX('Combined (Adjust here)'!$E$3:$BB$189,MATCH('Tenant Analysis (Formulas) '!$D59,'Combined (Adjust here)'!$E$3:$E$189,0),MATCH('Tenant Analysis (Formulas) '!AK$5,'Combined (Adjust here)'!$E$3:$BB$3,0)),0)</f>
        <v>0</v>
      </c>
      <c r="AL59" s="77">
        <f>IFERROR(INDEX('Combined (Adjust here)'!$E$3:$BB$189,MATCH('Tenant Analysis (Formulas) '!$D59,'Combined (Adjust here)'!$E$3:$E$189,0),MATCH('Tenant Analysis (Formulas) '!AL$5,'Combined (Adjust here)'!$E$3:$BB$3,0)),0)</f>
        <v>0</v>
      </c>
      <c r="AM59" s="77">
        <f>IFERROR(INDEX('Combined (Adjust here)'!$E$3:$BB$189,MATCH('Tenant Analysis (Formulas) '!$D59,'Combined (Adjust here)'!$E$3:$E$189,0),MATCH('Tenant Analysis (Formulas) '!AM$5,'Combined (Adjust here)'!$E$3:$BB$3,0)),0)</f>
        <v>0</v>
      </c>
      <c r="AN59" s="77">
        <f>IFERROR(INDEX('Combined (Adjust here)'!$E$3:$BB$189,MATCH('Tenant Analysis (Formulas) '!$D59,'Combined (Adjust here)'!$E$3:$E$189,0),MATCH('Tenant Analysis (Formulas) '!AN$5,'Combined (Adjust here)'!$E$3:$BB$3,0)),0)</f>
        <v>0</v>
      </c>
      <c r="AO59" s="77">
        <f>IFERROR(INDEX('Combined (Adjust here)'!$E$3:$BB$189,MATCH('Tenant Analysis (Formulas) '!$D59,'Combined (Adjust here)'!$E$3:$E$189,0),MATCH('Tenant Analysis (Formulas) '!AO$5,'Combined (Adjust here)'!$E$3:$BB$3,0)),0)</f>
        <v>0</v>
      </c>
      <c r="AP59" s="77">
        <f>IFERROR(INDEX('Combined (Adjust here)'!$E$3:$BB$189,MATCH('Tenant Analysis (Formulas) '!$D59,'Combined (Adjust here)'!$E$3:$E$189,0),MATCH('Tenant Analysis (Formulas) '!AP$5,'Combined (Adjust here)'!$E$3:$BB$3,0)),0)</f>
        <v>0</v>
      </c>
      <c r="AQ59" s="77">
        <f>IFERROR(INDEX('Combined (Adjust here)'!$E$3:$BB$189,MATCH('Tenant Analysis (Formulas) '!$D59,'Combined (Adjust here)'!$E$3:$E$189,0),MATCH('Tenant Analysis (Formulas) '!AQ$5,'Combined (Adjust here)'!$E$3:$BB$3,0)),0)</f>
        <v>0</v>
      </c>
      <c r="AR59" s="77">
        <f>IFERROR(INDEX('Combined (Adjust here)'!$E$3:$BB$189,MATCH('Tenant Analysis (Formulas) '!$D59,'Combined (Adjust here)'!$E$3:$E$189,0),MATCH('Tenant Analysis (Formulas) '!AR$5,'Combined (Adjust here)'!$E$3:$BB$3,0)),0)</f>
        <v>0</v>
      </c>
      <c r="AS59" s="77">
        <f>IFERROR(INDEX('Combined (Adjust here)'!$E$3:$BB$189,MATCH('Tenant Analysis (Formulas) '!$D59,'Combined (Adjust here)'!$E$3:$E$189,0),MATCH('Tenant Analysis (Formulas) '!AS$5,'Combined (Adjust here)'!$E$3:$BB$3,0)),0)</f>
        <v>0</v>
      </c>
      <c r="AT59" s="77">
        <f>IFERROR(INDEX('Combined (Adjust here)'!$E$3:$BB$189,MATCH('Tenant Analysis (Formulas) '!$D59,'Combined (Adjust here)'!$E$3:$E$189,0),MATCH('Tenant Analysis (Formulas) '!AT$5,'Combined (Adjust here)'!$E$3:$BB$3,0)),0)</f>
        <v>0</v>
      </c>
      <c r="AU59" s="77">
        <f>IFERROR(INDEX('Combined (Adjust here)'!$E$3:$BB$189,MATCH('Tenant Analysis (Formulas) '!$D59,'Combined (Adjust here)'!$E$3:$E$189,0),MATCH('Tenant Analysis (Formulas) '!AU$5,'Combined (Adjust here)'!$E$3:$BB$3,0)),0)</f>
        <v>0</v>
      </c>
      <c r="AV59" s="77">
        <f>IFERROR(INDEX('Combined (Adjust here)'!$E$3:$BB$189,MATCH('Tenant Analysis (Formulas) '!$D59,'Combined (Adjust here)'!$E$3:$E$189,0),MATCH('Tenant Analysis (Formulas) '!AV$5,'Combined (Adjust here)'!$E$3:$BB$3,0)),0)</f>
        <v>0</v>
      </c>
      <c r="AW59" s="77">
        <f>IFERROR(INDEX('Combined (Adjust here)'!$E$3:$BB$189,MATCH('Tenant Analysis (Formulas) '!$D59,'Combined (Adjust here)'!$E$3:$E$189,0),MATCH('Tenant Analysis (Formulas) '!AW$5,'Combined (Adjust here)'!$E$3:$BB$3,0)),0)</f>
        <v>0</v>
      </c>
      <c r="AX59" s="77">
        <f>IFERROR(INDEX('Combined (Adjust here)'!$E$3:$BB$189,MATCH('Tenant Analysis (Formulas) '!$D59,'Combined (Adjust here)'!$E$3:$E$189,0),MATCH('Tenant Analysis (Formulas) '!AX$5,'Combined (Adjust here)'!$E$3:$BB$3,0)),0)</f>
        <v>0</v>
      </c>
      <c r="AY59" s="77">
        <f>IFERROR(INDEX('Combined (Adjust here)'!$E$3:$BB$189,MATCH('Tenant Analysis (Formulas) '!$D59,'Combined (Adjust here)'!$E$3:$E$189,0),MATCH('Tenant Analysis (Formulas) '!AY$5,'Combined (Adjust here)'!$E$3:$BB$3,0)),0)</f>
        <v>0</v>
      </c>
      <c r="AZ59" s="77">
        <f>IFERROR(INDEX('Combined (Adjust here)'!$E$3:$BB$189,MATCH('Tenant Analysis (Formulas) '!$D59,'Combined (Adjust here)'!$E$3:$E$189,0),MATCH('Tenant Analysis (Formulas) '!AZ$5,'Combined (Adjust here)'!$E$3:$BB$3,0)),0)</f>
        <v>0</v>
      </c>
      <c r="BA59" s="77">
        <f>IFERROR(INDEX('Combined (Adjust here)'!$E$3:$BB$189,MATCH('Tenant Analysis (Formulas) '!$D59,'Combined (Adjust here)'!$E$3:$E$189,0),MATCH('Tenant Analysis (Formulas) '!BA$5,'Combined (Adjust here)'!$E$3:$BB$3,0)),0)</f>
        <v>0</v>
      </c>
      <c r="BB59" s="77">
        <f>IFERROR(INDEX('Combined (Adjust here)'!$E$3:$BB$189,MATCH('Tenant Analysis (Formulas) '!$D59,'Combined (Adjust here)'!$E$3:$E$189,0),MATCH('Tenant Analysis (Formulas) '!BB$5,'Combined (Adjust here)'!$E$3:$BB$3,0)),0)</f>
        <v>0</v>
      </c>
      <c r="BC59" s="77">
        <f>IFERROR(INDEX('Combined (Adjust here)'!$E$3:$BB$189,MATCH('Tenant Analysis (Formulas) '!$D59,'Combined (Adjust here)'!$E$3:$E$189,0),MATCH('Tenant Analysis (Formulas) '!BC$5,'Combined (Adjust here)'!$E$3:$BB$3,0)),0)</f>
        <v>0</v>
      </c>
      <c r="BD59" s="77">
        <f>IFERROR(INDEX('Combined (Adjust here)'!$E$3:$BB$189,MATCH('Tenant Analysis (Formulas) '!$D59,'Combined (Adjust here)'!$E$3:$E$189,0),MATCH('Tenant Analysis (Formulas) '!BD$5,'Combined (Adjust here)'!$E$3:$BB$3,0)),0)</f>
        <v>0</v>
      </c>
      <c r="BE59" s="77">
        <f>IFERROR(INDEX('Combined (Adjust here)'!$E$3:$BB$189,MATCH('Tenant Analysis (Formulas) '!$D59,'Combined (Adjust here)'!$E$3:$E$189,0),MATCH('Tenant Analysis (Formulas) '!BE$5,'Combined (Adjust here)'!$E$3:$BB$3,0)),0)</f>
        <v>0</v>
      </c>
      <c r="BF59" s="77">
        <f>IFERROR(INDEX('Combined (Adjust here)'!$E$3:$BB$189,MATCH('Tenant Analysis (Formulas) '!$D59,'Combined (Adjust here)'!$E$3:$E$189,0),MATCH('Tenant Analysis (Formulas) '!BF$5,'Combined (Adjust here)'!$E$3:$BB$3,0)),0)</f>
        <v>0</v>
      </c>
      <c r="BG59" s="77">
        <f>IFERROR(INDEX('Combined (Adjust here)'!$E$3:$BB$189,MATCH('Tenant Analysis (Formulas) '!$D59,'Combined (Adjust here)'!$E$3:$E$189,0),MATCH('Tenant Analysis (Formulas) '!BG$5,'Combined (Adjust here)'!$E$3:$BB$3,0)),0)</f>
        <v>0</v>
      </c>
      <c r="BH59" s="77">
        <f>IFERROR(INDEX('Combined (Adjust here)'!$E$3:$BB$189,MATCH('Tenant Analysis (Formulas) '!$D59,'Combined (Adjust here)'!$E$3:$E$189,0),MATCH('Tenant Analysis (Formulas) '!BH$5,'Combined (Adjust here)'!$E$3:$BB$3,0)),0)</f>
        <v>0</v>
      </c>
      <c r="BI59" s="77">
        <f>IFERROR(INDEX('Combined (Adjust here)'!$E$3:$BB$189,MATCH('Tenant Analysis (Formulas) '!$D59,'Combined (Adjust here)'!$E$3:$E$189,0),MATCH('Tenant Analysis (Formulas) '!BI$5,'Combined (Adjust here)'!$E$3:$BB$3,0)),0)</f>
        <v>0</v>
      </c>
      <c r="BJ59" s="77">
        <f>IFERROR(INDEX('Combined (Adjust here)'!$E$3:$BB$189,MATCH('Tenant Analysis (Formulas) '!$D59,'Combined (Adjust here)'!$E$3:$E$189,0),MATCH('Tenant Analysis (Formulas) '!BJ$5,'Combined (Adjust here)'!$E$3:$BB$3,0)),0)</f>
        <v>0</v>
      </c>
      <c r="BK59" s="77">
        <f>IFERROR(INDEX('Combined (Adjust here)'!$E$3:$BB$189,MATCH('Tenant Analysis (Formulas) '!$D59,'Combined (Adjust here)'!$E$3:$E$189,0),MATCH('Tenant Analysis (Formulas) '!BK$5,'Combined (Adjust here)'!$E$3:$BB$3,0)),0)</f>
        <v>0</v>
      </c>
      <c r="BL59" s="77">
        <f>IFERROR(INDEX('Combined (Adjust here)'!$E$3:$BB$189,MATCH('Tenant Analysis (Formulas) '!$D59,'Combined (Adjust here)'!$E$3:$E$189,0),MATCH('Tenant Analysis (Formulas) '!BL$5,'Combined (Adjust here)'!$E$3:$BB$3,0)),0)</f>
        <v>0</v>
      </c>
      <c r="BM59" s="77">
        <f>IFERROR(INDEX('Combined (Adjust here)'!$E$3:$BB$189,MATCH('Tenant Analysis (Formulas) '!$D59,'Combined (Adjust here)'!$E$3:$E$189,0),MATCH('Tenant Analysis (Formulas) '!BM$5,'Combined (Adjust here)'!$E$3:$BB$3,0)),0)</f>
        <v>0</v>
      </c>
    </row>
    <row r="60" spans="1:65" hidden="1">
      <c r="A60" s="48" t="s">
        <v>162</v>
      </c>
      <c r="B60" s="48" t="s">
        <v>178</v>
      </c>
      <c r="C60" s="46" t="s">
        <v>197</v>
      </c>
      <c r="D60" s="49" t="s">
        <v>123</v>
      </c>
      <c r="E60" s="75">
        <f t="shared" si="12"/>
        <v>540.25</v>
      </c>
      <c r="F60" s="75">
        <f t="shared" si="14"/>
        <v>10354.559999999998</v>
      </c>
      <c r="G60" s="75">
        <f t="shared" si="14"/>
        <v>3085.4</v>
      </c>
      <c r="H60" s="75">
        <f t="shared" si="14"/>
        <v>0</v>
      </c>
      <c r="I60" s="67">
        <f t="shared" si="11"/>
        <v>-0.70202500154521286</v>
      </c>
      <c r="J60" s="82"/>
      <c r="L60" s="75">
        <f t="shared" si="15"/>
        <v>1320.8</v>
      </c>
      <c r="M60" s="75">
        <f t="shared" si="15"/>
        <v>0</v>
      </c>
      <c r="N60" s="67">
        <f t="shared" si="13"/>
        <v>0</v>
      </c>
      <c r="R60" s="77">
        <f>IFERROR(INDEX('Combined (Adjust here)'!$E$3:$BB$189,MATCH('Tenant Analysis (Formulas) '!$D60,'Combined (Adjust here)'!$E$3:$E$189,0),MATCH('Tenant Analysis (Formulas) '!R$5,'Combined (Adjust here)'!$E$3:$BB$3,0)),0)</f>
        <v>0</v>
      </c>
      <c r="S60" s="77">
        <f>IFERROR(INDEX('Combined (Adjust here)'!$E$3:$BB$189,MATCH('Tenant Analysis (Formulas) '!$D60,'Combined (Adjust here)'!$E$3:$E$189,0),MATCH('Tenant Analysis (Formulas) '!S$5,'Combined (Adjust here)'!$E$3:$BB$3,0)),0)</f>
        <v>0</v>
      </c>
      <c r="T60" s="77">
        <f>IFERROR(INDEX('Combined (Adjust here)'!$E$3:$BB$189,MATCH('Tenant Analysis (Formulas) '!$D60,'Combined (Adjust here)'!$E$3:$E$189,0),MATCH('Tenant Analysis (Formulas) '!T$5,'Combined (Adjust here)'!$E$3:$BB$3,0)),0)</f>
        <v>0</v>
      </c>
      <c r="U60" s="77">
        <f>IFERROR(INDEX('Combined (Adjust here)'!$E$3:$BB$189,MATCH('Tenant Analysis (Formulas) '!$D60,'Combined (Adjust here)'!$E$3:$E$189,0),MATCH('Tenant Analysis (Formulas) '!U$5,'Combined (Adjust here)'!$E$3:$BB$3,0)),0)</f>
        <v>0</v>
      </c>
      <c r="V60" s="77">
        <f>IFERROR(INDEX('Combined (Adjust here)'!$E$3:$BB$189,MATCH('Tenant Analysis (Formulas) '!$D60,'Combined (Adjust here)'!$E$3:$E$189,0),MATCH('Tenant Analysis (Formulas) '!V$5,'Combined (Adjust here)'!$E$3:$BB$3,0)),0)</f>
        <v>0</v>
      </c>
      <c r="W60" s="77">
        <f>IFERROR(INDEX('Combined (Adjust here)'!$E$3:$BB$189,MATCH('Tenant Analysis (Formulas) '!$D60,'Combined (Adjust here)'!$E$3:$E$189,0),MATCH('Tenant Analysis (Formulas) '!W$5,'Combined (Adjust here)'!$E$3:$BB$3,0)),0)</f>
        <v>0</v>
      </c>
      <c r="X60" s="77">
        <f>IFERROR(INDEX('Combined (Adjust here)'!$E$3:$BB$189,MATCH('Tenant Analysis (Formulas) '!$D60,'Combined (Adjust here)'!$E$3:$E$189,0),MATCH('Tenant Analysis (Formulas) '!X$5,'Combined (Adjust here)'!$E$3:$BB$3,0)),0)</f>
        <v>0</v>
      </c>
      <c r="Y60" s="77">
        <f>IFERROR(INDEX('Combined (Adjust here)'!$E$3:$BB$189,MATCH('Tenant Analysis (Formulas) '!$D60,'Combined (Adjust here)'!$E$3:$E$189,0),MATCH('Tenant Analysis (Formulas) '!Y$5,'Combined (Adjust here)'!$E$3:$BB$3,0)),0)</f>
        <v>0</v>
      </c>
      <c r="Z60" s="77">
        <f>IFERROR(INDEX('Combined (Adjust here)'!$E$3:$BB$189,MATCH('Tenant Analysis (Formulas) '!$D60,'Combined (Adjust here)'!$E$3:$E$189,0),MATCH('Tenant Analysis (Formulas) '!Z$5,'Combined (Adjust here)'!$E$3:$BB$3,0)),0)</f>
        <v>0</v>
      </c>
      <c r="AA60" s="77">
        <f>IFERROR(INDEX('Combined (Adjust here)'!$E$3:$BB$189,MATCH('Tenant Analysis (Formulas) '!$D60,'Combined (Adjust here)'!$E$3:$E$189,0),MATCH('Tenant Analysis (Formulas) '!AA$5,'Combined (Adjust here)'!$E$3:$BB$3,0)),0)</f>
        <v>0</v>
      </c>
      <c r="AB60" s="77">
        <f>IFERROR(INDEX('Combined (Adjust here)'!$E$3:$BB$189,MATCH('Tenant Analysis (Formulas) '!$D60,'Combined (Adjust here)'!$E$3:$E$189,0),MATCH('Tenant Analysis (Formulas) '!AB$5,'Combined (Adjust here)'!$E$3:$BB$3,0)),0)</f>
        <v>0</v>
      </c>
      <c r="AC60" s="77">
        <f>IFERROR(INDEX('Combined (Adjust here)'!$E$3:$BB$189,MATCH('Tenant Analysis (Formulas) '!$D60,'Combined (Adjust here)'!$E$3:$E$189,0),MATCH('Tenant Analysis (Formulas) '!AC$5,'Combined (Adjust here)'!$E$3:$BB$3,0)),0)</f>
        <v>540.25</v>
      </c>
      <c r="AD60" s="77">
        <f>IFERROR(INDEX('Combined (Adjust here)'!$E$3:$BB$189,MATCH('Tenant Analysis (Formulas) '!$D60,'Combined (Adjust here)'!$E$3:$E$189,0),MATCH('Tenant Analysis (Formulas) '!AD$5,'Combined (Adjust here)'!$E$3:$BB$3,0)),0)</f>
        <v>1264</v>
      </c>
      <c r="AE60" s="77">
        <f>IFERROR(INDEX('Combined (Adjust here)'!$E$3:$BB$189,MATCH('Tenant Analysis (Formulas) '!$D60,'Combined (Adjust here)'!$E$3:$E$189,0),MATCH('Tenant Analysis (Formulas) '!AE$5,'Combined (Adjust here)'!$E$3:$BB$3,0)),0)</f>
        <v>1712</v>
      </c>
      <c r="AF60" s="77">
        <f>IFERROR(INDEX('Combined (Adjust here)'!$E$3:$BB$189,MATCH('Tenant Analysis (Formulas) '!$D60,'Combined (Adjust here)'!$E$3:$E$189,0),MATCH('Tenant Analysis (Formulas) '!AF$5,'Combined (Adjust here)'!$E$3:$BB$3,0)),0)</f>
        <v>1003</v>
      </c>
      <c r="AG60" s="77">
        <f>IFERROR(INDEX('Combined (Adjust here)'!$E$3:$BB$189,MATCH('Tenant Analysis (Formulas) '!$D60,'Combined (Adjust here)'!$E$3:$E$189,0),MATCH('Tenant Analysis (Formulas) '!AG$5,'Combined (Adjust here)'!$E$3:$BB$3,0)),0)</f>
        <v>1003</v>
      </c>
      <c r="AH60" s="77">
        <f>IFERROR(INDEX('Combined (Adjust here)'!$E$3:$BB$189,MATCH('Tenant Analysis (Formulas) '!$D60,'Combined (Adjust here)'!$E$3:$E$189,0),MATCH('Tenant Analysis (Formulas) '!AH$5,'Combined (Adjust here)'!$E$3:$BB$3,0)),0)</f>
        <v>1341.46</v>
      </c>
      <c r="AI60" s="77">
        <f>IFERROR(INDEX('Combined (Adjust here)'!$E$3:$BB$189,MATCH('Tenant Analysis (Formulas) '!$D60,'Combined (Adjust here)'!$E$3:$E$189,0),MATCH('Tenant Analysis (Formulas) '!AI$5,'Combined (Adjust here)'!$E$3:$BB$3,0)),0)</f>
        <v>608</v>
      </c>
      <c r="AJ60" s="77">
        <f>IFERROR(INDEX('Combined (Adjust here)'!$E$3:$BB$189,MATCH('Tenant Analysis (Formulas) '!$D60,'Combined (Adjust here)'!$E$3:$E$189,0),MATCH('Tenant Analysis (Formulas) '!AJ$5,'Combined (Adjust here)'!$E$3:$BB$3,0)),0)</f>
        <v>606</v>
      </c>
      <c r="AK60" s="77">
        <f>IFERROR(INDEX('Combined (Adjust here)'!$E$3:$BB$189,MATCH('Tenant Analysis (Formulas) '!$D60,'Combined (Adjust here)'!$E$3:$E$189,0),MATCH('Tenant Analysis (Formulas) '!AK$5,'Combined (Adjust here)'!$E$3:$BB$3,0)),0)</f>
        <v>644</v>
      </c>
      <c r="AL60" s="77">
        <f>IFERROR(INDEX('Combined (Adjust here)'!$E$3:$BB$189,MATCH('Tenant Analysis (Formulas) '!$D60,'Combined (Adjust here)'!$E$3:$E$189,0),MATCH('Tenant Analysis (Formulas) '!AL$5,'Combined (Adjust here)'!$E$3:$BB$3,0)),0)</f>
        <v>596</v>
      </c>
      <c r="AM60" s="77">
        <f>IFERROR(INDEX('Combined (Adjust here)'!$E$3:$BB$189,MATCH('Tenant Analysis (Formulas) '!$D60,'Combined (Adjust here)'!$E$3:$E$189,0),MATCH('Tenant Analysis (Formulas) '!AM$5,'Combined (Adjust here)'!$E$3:$BB$3,0)),0)</f>
        <v>672.3</v>
      </c>
      <c r="AN60" s="77">
        <f>IFERROR(INDEX('Combined (Adjust here)'!$E$3:$BB$189,MATCH('Tenant Analysis (Formulas) '!$D60,'Combined (Adjust here)'!$E$3:$E$189,0),MATCH('Tenant Analysis (Formulas) '!AN$5,'Combined (Adjust here)'!$E$3:$BB$3,0)),0)</f>
        <v>474</v>
      </c>
      <c r="AO60" s="77">
        <f>IFERROR(INDEX('Combined (Adjust here)'!$E$3:$BB$189,MATCH('Tenant Analysis (Formulas) '!$D60,'Combined (Adjust here)'!$E$3:$E$189,0),MATCH('Tenant Analysis (Formulas) '!AO$5,'Combined (Adjust here)'!$E$3:$BB$3,0)),0)</f>
        <v>430.8</v>
      </c>
      <c r="AP60" s="77">
        <f>IFERROR(INDEX('Combined (Adjust here)'!$E$3:$BB$189,MATCH('Tenant Analysis (Formulas) '!$D60,'Combined (Adjust here)'!$E$3:$E$189,0),MATCH('Tenant Analysis (Formulas) '!AP$5,'Combined (Adjust here)'!$E$3:$BB$3,0)),0)</f>
        <v>1145.5999999999999</v>
      </c>
      <c r="AQ60" s="77">
        <f>IFERROR(INDEX('Combined (Adjust here)'!$E$3:$BB$189,MATCH('Tenant Analysis (Formulas) '!$D60,'Combined (Adjust here)'!$E$3:$E$189,0),MATCH('Tenant Analysis (Formulas) '!AQ$5,'Combined (Adjust here)'!$E$3:$BB$3,0)),0)</f>
        <v>106.2</v>
      </c>
      <c r="AR60" s="77">
        <f>IFERROR(INDEX('Combined (Adjust here)'!$E$3:$BB$189,MATCH('Tenant Analysis (Formulas) '!$D60,'Combined (Adjust here)'!$E$3:$E$189,0),MATCH('Tenant Analysis (Formulas) '!AR$5,'Combined (Adjust here)'!$E$3:$BB$3,0)),0)</f>
        <v>69</v>
      </c>
      <c r="AS60" s="77">
        <f>IFERROR(INDEX('Combined (Adjust here)'!$E$3:$BB$189,MATCH('Tenant Analysis (Formulas) '!$D60,'Combined (Adjust here)'!$E$3:$E$189,0),MATCH('Tenant Analysis (Formulas) '!AS$5,'Combined (Adjust here)'!$E$3:$BB$3,0)),0)</f>
        <v>0</v>
      </c>
      <c r="AT60" s="77">
        <f>IFERROR(INDEX('Combined (Adjust here)'!$E$3:$BB$189,MATCH('Tenant Analysis (Formulas) '!$D60,'Combined (Adjust here)'!$E$3:$E$189,0),MATCH('Tenant Analysis (Formulas) '!AT$5,'Combined (Adjust here)'!$E$3:$BB$3,0)),0)</f>
        <v>0</v>
      </c>
      <c r="AU60" s="77">
        <f>IFERROR(INDEX('Combined (Adjust here)'!$E$3:$BB$189,MATCH('Tenant Analysis (Formulas) '!$D60,'Combined (Adjust here)'!$E$3:$E$189,0),MATCH('Tenant Analysis (Formulas) '!AU$5,'Combined (Adjust here)'!$E$3:$BB$3,0)),0)</f>
        <v>242.3</v>
      </c>
      <c r="AV60" s="77">
        <f>IFERROR(INDEX('Combined (Adjust here)'!$E$3:$BB$189,MATCH('Tenant Analysis (Formulas) '!$D60,'Combined (Adjust here)'!$E$3:$E$189,0),MATCH('Tenant Analysis (Formulas) '!AV$5,'Combined (Adjust here)'!$E$3:$BB$3,0)),0)</f>
        <v>905</v>
      </c>
      <c r="AW60" s="77">
        <f>IFERROR(INDEX('Combined (Adjust here)'!$E$3:$BB$189,MATCH('Tenant Analysis (Formulas) '!$D60,'Combined (Adjust here)'!$E$3:$E$189,0),MATCH('Tenant Analysis (Formulas) '!AW$5,'Combined (Adjust here)'!$E$3:$BB$3,0)),0)</f>
        <v>365</v>
      </c>
      <c r="AX60" s="77">
        <f>IFERROR(INDEX('Combined (Adjust here)'!$E$3:$BB$189,MATCH('Tenant Analysis (Formulas) '!$D60,'Combined (Adjust here)'!$E$3:$E$189,0),MATCH('Tenant Analysis (Formulas) '!AX$5,'Combined (Adjust here)'!$E$3:$BB$3,0)),0)</f>
        <v>252.3</v>
      </c>
      <c r="AY60" s="77">
        <f>IFERROR(INDEX('Combined (Adjust here)'!$E$3:$BB$189,MATCH('Tenant Analysis (Formulas) '!$D60,'Combined (Adjust here)'!$E$3:$E$189,0),MATCH('Tenant Analysis (Formulas) '!AY$5,'Combined (Adjust here)'!$E$3:$BB$3,0)),0)</f>
        <v>0</v>
      </c>
      <c r="AZ60" s="77">
        <f>IFERROR(INDEX('Combined (Adjust here)'!$E$3:$BB$189,MATCH('Tenant Analysis (Formulas) '!$D60,'Combined (Adjust here)'!$E$3:$E$189,0),MATCH('Tenant Analysis (Formulas) '!AZ$5,'Combined (Adjust here)'!$E$3:$BB$3,0)),0)</f>
        <v>0</v>
      </c>
      <c r="BA60" s="77">
        <f>IFERROR(INDEX('Combined (Adjust here)'!$E$3:$BB$189,MATCH('Tenant Analysis (Formulas) '!$D60,'Combined (Adjust here)'!$E$3:$E$189,0),MATCH('Tenant Analysis (Formulas) '!BA$5,'Combined (Adjust here)'!$E$3:$BB$3,0)),0)</f>
        <v>0</v>
      </c>
      <c r="BB60" s="77">
        <f>IFERROR(INDEX('Combined (Adjust here)'!$E$3:$BB$189,MATCH('Tenant Analysis (Formulas) '!$D60,'Combined (Adjust here)'!$E$3:$E$189,0),MATCH('Tenant Analysis (Formulas) '!BB$5,'Combined (Adjust here)'!$E$3:$BB$3,0)),0)</f>
        <v>0</v>
      </c>
      <c r="BC60" s="77">
        <f>IFERROR(INDEX('Combined (Adjust here)'!$E$3:$BB$189,MATCH('Tenant Analysis (Formulas) '!$D60,'Combined (Adjust here)'!$E$3:$E$189,0),MATCH('Tenant Analysis (Formulas) '!BC$5,'Combined (Adjust here)'!$E$3:$BB$3,0)),0)</f>
        <v>0</v>
      </c>
      <c r="BD60" s="77">
        <f>IFERROR(INDEX('Combined (Adjust here)'!$E$3:$BB$189,MATCH('Tenant Analysis (Formulas) '!$D60,'Combined (Adjust here)'!$E$3:$E$189,0),MATCH('Tenant Analysis (Formulas) '!BD$5,'Combined (Adjust here)'!$E$3:$BB$3,0)),0)</f>
        <v>0</v>
      </c>
      <c r="BE60" s="77">
        <f>IFERROR(INDEX('Combined (Adjust here)'!$E$3:$BB$189,MATCH('Tenant Analysis (Formulas) '!$D60,'Combined (Adjust here)'!$E$3:$E$189,0),MATCH('Tenant Analysis (Formulas) '!BE$5,'Combined (Adjust here)'!$E$3:$BB$3,0)),0)</f>
        <v>0</v>
      </c>
      <c r="BF60" s="77">
        <f>IFERROR(INDEX('Combined (Adjust here)'!$E$3:$BB$189,MATCH('Tenant Analysis (Formulas) '!$D60,'Combined (Adjust here)'!$E$3:$E$189,0),MATCH('Tenant Analysis (Formulas) '!BF$5,'Combined (Adjust here)'!$E$3:$BB$3,0)),0)</f>
        <v>0</v>
      </c>
      <c r="BG60" s="77">
        <f>IFERROR(INDEX('Combined (Adjust here)'!$E$3:$BB$189,MATCH('Tenant Analysis (Formulas) '!$D60,'Combined (Adjust here)'!$E$3:$E$189,0),MATCH('Tenant Analysis (Formulas) '!BG$5,'Combined (Adjust here)'!$E$3:$BB$3,0)),0)</f>
        <v>0</v>
      </c>
      <c r="BH60" s="77">
        <f>IFERROR(INDEX('Combined (Adjust here)'!$E$3:$BB$189,MATCH('Tenant Analysis (Formulas) '!$D60,'Combined (Adjust here)'!$E$3:$E$189,0),MATCH('Tenant Analysis (Formulas) '!BH$5,'Combined (Adjust here)'!$E$3:$BB$3,0)),0)</f>
        <v>0</v>
      </c>
      <c r="BI60" s="77">
        <f>IFERROR(INDEX('Combined (Adjust here)'!$E$3:$BB$189,MATCH('Tenant Analysis (Formulas) '!$D60,'Combined (Adjust here)'!$E$3:$E$189,0),MATCH('Tenant Analysis (Formulas) '!BI$5,'Combined (Adjust here)'!$E$3:$BB$3,0)),0)</f>
        <v>0</v>
      </c>
      <c r="BJ60" s="77">
        <f>IFERROR(INDEX('Combined (Adjust here)'!$E$3:$BB$189,MATCH('Tenant Analysis (Formulas) '!$D60,'Combined (Adjust here)'!$E$3:$E$189,0),MATCH('Tenant Analysis (Formulas) '!BJ$5,'Combined (Adjust here)'!$E$3:$BB$3,0)),0)</f>
        <v>0</v>
      </c>
      <c r="BK60" s="77">
        <f>IFERROR(INDEX('Combined (Adjust here)'!$E$3:$BB$189,MATCH('Tenant Analysis (Formulas) '!$D60,'Combined (Adjust here)'!$E$3:$E$189,0),MATCH('Tenant Analysis (Formulas) '!BK$5,'Combined (Adjust here)'!$E$3:$BB$3,0)),0)</f>
        <v>0</v>
      </c>
      <c r="BL60" s="77">
        <f>IFERROR(INDEX('Combined (Adjust here)'!$E$3:$BB$189,MATCH('Tenant Analysis (Formulas) '!$D60,'Combined (Adjust here)'!$E$3:$E$189,0),MATCH('Tenant Analysis (Formulas) '!BL$5,'Combined (Adjust here)'!$E$3:$BB$3,0)),0)</f>
        <v>0</v>
      </c>
      <c r="BM60" s="77">
        <f>IFERROR(INDEX('Combined (Adjust here)'!$E$3:$BB$189,MATCH('Tenant Analysis (Formulas) '!$D60,'Combined (Adjust here)'!$E$3:$E$189,0),MATCH('Tenant Analysis (Formulas) '!BM$5,'Combined (Adjust here)'!$E$3:$BB$3,0)),0)</f>
        <v>0</v>
      </c>
    </row>
    <row r="61" spans="1:65" hidden="1">
      <c r="A61" s="155" t="s">
        <v>162</v>
      </c>
      <c r="B61" s="155" t="s">
        <v>178</v>
      </c>
      <c r="C61" s="46" t="s">
        <v>189</v>
      </c>
      <c r="D61" s="49" t="s">
        <v>183</v>
      </c>
      <c r="E61" s="75">
        <f t="shared" si="12"/>
        <v>0</v>
      </c>
      <c r="F61" s="75">
        <f t="shared" si="14"/>
        <v>0</v>
      </c>
      <c r="G61" s="75">
        <f t="shared" si="14"/>
        <v>42070.79</v>
      </c>
      <c r="H61" s="75">
        <f t="shared" si="14"/>
        <v>49055.16</v>
      </c>
      <c r="I61" s="67">
        <f t="shared" si="11"/>
        <v>0</v>
      </c>
      <c r="J61" s="82"/>
      <c r="L61" s="75">
        <f t="shared" si="15"/>
        <v>0</v>
      </c>
      <c r="M61" s="75">
        <f t="shared" si="15"/>
        <v>49055.16</v>
      </c>
      <c r="N61" s="67">
        <f t="shared" si="13"/>
        <v>0</v>
      </c>
      <c r="R61" s="77">
        <f>IFERROR(INDEX('Combined (Adjust here)'!$E$3:$BB$189,MATCH('Tenant Analysis (Formulas) '!$D61,'Combined (Adjust here)'!$E$3:$E$189,0),MATCH('Tenant Analysis (Formulas) '!R$5,'Combined (Adjust here)'!$E$3:$BB$3,0)),0)</f>
        <v>0</v>
      </c>
      <c r="S61" s="77">
        <f>IFERROR(INDEX('Combined (Adjust here)'!$E$3:$BB$189,MATCH('Tenant Analysis (Formulas) '!$D61,'Combined (Adjust here)'!$E$3:$E$189,0),MATCH('Tenant Analysis (Formulas) '!S$5,'Combined (Adjust here)'!$E$3:$BB$3,0)),0)</f>
        <v>0</v>
      </c>
      <c r="T61" s="77">
        <f>IFERROR(INDEX('Combined (Adjust here)'!$E$3:$BB$189,MATCH('Tenant Analysis (Formulas) '!$D61,'Combined (Adjust here)'!$E$3:$E$189,0),MATCH('Tenant Analysis (Formulas) '!T$5,'Combined (Adjust here)'!$E$3:$BB$3,0)),0)</f>
        <v>0</v>
      </c>
      <c r="U61" s="77">
        <f>IFERROR(INDEX('Combined (Adjust here)'!$E$3:$BB$189,MATCH('Tenant Analysis (Formulas) '!$D61,'Combined (Adjust here)'!$E$3:$E$189,0),MATCH('Tenant Analysis (Formulas) '!U$5,'Combined (Adjust here)'!$E$3:$BB$3,0)),0)</f>
        <v>0</v>
      </c>
      <c r="V61" s="77">
        <f>IFERROR(INDEX('Combined (Adjust here)'!$E$3:$BB$189,MATCH('Tenant Analysis (Formulas) '!$D61,'Combined (Adjust here)'!$E$3:$E$189,0),MATCH('Tenant Analysis (Formulas) '!V$5,'Combined (Adjust here)'!$E$3:$BB$3,0)),0)</f>
        <v>0</v>
      </c>
      <c r="W61" s="77">
        <f>IFERROR(INDEX('Combined (Adjust here)'!$E$3:$BB$189,MATCH('Tenant Analysis (Formulas) '!$D61,'Combined (Adjust here)'!$E$3:$E$189,0),MATCH('Tenant Analysis (Formulas) '!W$5,'Combined (Adjust here)'!$E$3:$BB$3,0)),0)</f>
        <v>0</v>
      </c>
      <c r="X61" s="77">
        <f>IFERROR(INDEX('Combined (Adjust here)'!$E$3:$BB$189,MATCH('Tenant Analysis (Formulas) '!$D61,'Combined (Adjust here)'!$E$3:$E$189,0),MATCH('Tenant Analysis (Formulas) '!X$5,'Combined (Adjust here)'!$E$3:$BB$3,0)),0)</f>
        <v>0</v>
      </c>
      <c r="Y61" s="77">
        <f>IFERROR(INDEX('Combined (Adjust here)'!$E$3:$BB$189,MATCH('Tenant Analysis (Formulas) '!$D61,'Combined (Adjust here)'!$E$3:$E$189,0),MATCH('Tenant Analysis (Formulas) '!Y$5,'Combined (Adjust here)'!$E$3:$BB$3,0)),0)</f>
        <v>0</v>
      </c>
      <c r="Z61" s="77">
        <f>IFERROR(INDEX('Combined (Adjust here)'!$E$3:$BB$189,MATCH('Tenant Analysis (Formulas) '!$D61,'Combined (Adjust here)'!$E$3:$E$189,0),MATCH('Tenant Analysis (Formulas) '!Z$5,'Combined (Adjust here)'!$E$3:$BB$3,0)),0)</f>
        <v>0</v>
      </c>
      <c r="AA61" s="77">
        <f>IFERROR(INDEX('Combined (Adjust here)'!$E$3:$BB$189,MATCH('Tenant Analysis (Formulas) '!$D61,'Combined (Adjust here)'!$E$3:$E$189,0),MATCH('Tenant Analysis (Formulas) '!AA$5,'Combined (Adjust here)'!$E$3:$BB$3,0)),0)</f>
        <v>0</v>
      </c>
      <c r="AB61" s="77">
        <f>IFERROR(INDEX('Combined (Adjust here)'!$E$3:$BB$189,MATCH('Tenant Analysis (Formulas) '!$D61,'Combined (Adjust here)'!$E$3:$E$189,0),MATCH('Tenant Analysis (Formulas) '!AB$5,'Combined (Adjust here)'!$E$3:$BB$3,0)),0)</f>
        <v>0</v>
      </c>
      <c r="AC61" s="77">
        <f>IFERROR(INDEX('Combined (Adjust here)'!$E$3:$BB$189,MATCH('Tenant Analysis (Formulas) '!$D61,'Combined (Adjust here)'!$E$3:$E$189,0),MATCH('Tenant Analysis (Formulas) '!AC$5,'Combined (Adjust here)'!$E$3:$BB$3,0)),0)</f>
        <v>0</v>
      </c>
      <c r="AD61" s="77">
        <f>IFERROR(INDEX('Combined (Adjust here)'!$E$3:$BB$189,MATCH('Tenant Analysis (Formulas) '!$D61,'Combined (Adjust here)'!$E$3:$E$189,0),MATCH('Tenant Analysis (Formulas) '!AD$5,'Combined (Adjust here)'!$E$3:$BB$3,0)),0)</f>
        <v>0</v>
      </c>
      <c r="AE61" s="77">
        <f>IFERROR(INDEX('Combined (Adjust here)'!$E$3:$BB$189,MATCH('Tenant Analysis (Formulas) '!$D61,'Combined (Adjust here)'!$E$3:$E$189,0),MATCH('Tenant Analysis (Formulas) '!AE$5,'Combined (Adjust here)'!$E$3:$BB$3,0)),0)</f>
        <v>0</v>
      </c>
      <c r="AF61" s="77">
        <f>IFERROR(INDEX('Combined (Adjust here)'!$E$3:$BB$189,MATCH('Tenant Analysis (Formulas) '!$D61,'Combined (Adjust here)'!$E$3:$E$189,0),MATCH('Tenant Analysis (Formulas) '!AF$5,'Combined (Adjust here)'!$E$3:$BB$3,0)),0)</f>
        <v>0</v>
      </c>
      <c r="AG61" s="77">
        <f>IFERROR(INDEX('Combined (Adjust here)'!$E$3:$BB$189,MATCH('Tenant Analysis (Formulas) '!$D61,'Combined (Adjust here)'!$E$3:$E$189,0),MATCH('Tenant Analysis (Formulas) '!AG$5,'Combined (Adjust here)'!$E$3:$BB$3,0)),0)</f>
        <v>0</v>
      </c>
      <c r="AH61" s="77">
        <f>IFERROR(INDEX('Combined (Adjust here)'!$E$3:$BB$189,MATCH('Tenant Analysis (Formulas) '!$D61,'Combined (Adjust here)'!$E$3:$E$189,0),MATCH('Tenant Analysis (Formulas) '!AH$5,'Combined (Adjust here)'!$E$3:$BB$3,0)),0)</f>
        <v>0</v>
      </c>
      <c r="AI61" s="77">
        <f>IFERROR(INDEX('Combined (Adjust here)'!$E$3:$BB$189,MATCH('Tenant Analysis (Formulas) '!$D61,'Combined (Adjust here)'!$E$3:$E$189,0),MATCH('Tenant Analysis (Formulas) '!AI$5,'Combined (Adjust here)'!$E$3:$BB$3,0)),0)</f>
        <v>0</v>
      </c>
      <c r="AJ61" s="77">
        <f>IFERROR(INDEX('Combined (Adjust here)'!$E$3:$BB$189,MATCH('Tenant Analysis (Formulas) '!$D61,'Combined (Adjust here)'!$E$3:$E$189,0),MATCH('Tenant Analysis (Formulas) '!AJ$5,'Combined (Adjust here)'!$E$3:$BB$3,0)),0)</f>
        <v>0</v>
      </c>
      <c r="AK61" s="77">
        <f>IFERROR(INDEX('Combined (Adjust here)'!$E$3:$BB$189,MATCH('Tenant Analysis (Formulas) '!$D61,'Combined (Adjust here)'!$E$3:$E$189,0),MATCH('Tenant Analysis (Formulas) '!AK$5,'Combined (Adjust here)'!$E$3:$BB$3,0)),0)</f>
        <v>0</v>
      </c>
      <c r="AL61" s="77">
        <f>IFERROR(INDEX('Combined (Adjust here)'!$E$3:$BB$189,MATCH('Tenant Analysis (Formulas) '!$D61,'Combined (Adjust here)'!$E$3:$E$189,0),MATCH('Tenant Analysis (Formulas) '!AL$5,'Combined (Adjust here)'!$E$3:$BB$3,0)),0)</f>
        <v>0</v>
      </c>
      <c r="AM61" s="77">
        <f>IFERROR(INDEX('Combined (Adjust here)'!$E$3:$BB$189,MATCH('Tenant Analysis (Formulas) '!$D61,'Combined (Adjust here)'!$E$3:$E$189,0),MATCH('Tenant Analysis (Formulas) '!AM$5,'Combined (Adjust here)'!$E$3:$BB$3,0)),0)</f>
        <v>0</v>
      </c>
      <c r="AN61" s="77">
        <f>IFERROR(INDEX('Combined (Adjust here)'!$E$3:$BB$189,MATCH('Tenant Analysis (Formulas) '!$D61,'Combined (Adjust here)'!$E$3:$E$189,0),MATCH('Tenant Analysis (Formulas) '!AN$5,'Combined (Adjust here)'!$E$3:$BB$3,0)),0)</f>
        <v>0</v>
      </c>
      <c r="AO61" s="77">
        <f>IFERROR(INDEX('Combined (Adjust here)'!$E$3:$BB$189,MATCH('Tenant Analysis (Formulas) '!$D61,'Combined (Adjust here)'!$E$3:$E$189,0),MATCH('Tenant Analysis (Formulas) '!AO$5,'Combined (Adjust here)'!$E$3:$BB$3,0)),0)</f>
        <v>0</v>
      </c>
      <c r="AP61" s="77">
        <f>IFERROR(INDEX('Combined (Adjust here)'!$E$3:$BB$189,MATCH('Tenant Analysis (Formulas) '!$D61,'Combined (Adjust here)'!$E$3:$E$189,0),MATCH('Tenant Analysis (Formulas) '!AP$5,'Combined (Adjust here)'!$E$3:$BB$3,0)),0)</f>
        <v>0</v>
      </c>
      <c r="AQ61" s="77">
        <f>IFERROR(INDEX('Combined (Adjust here)'!$E$3:$BB$189,MATCH('Tenant Analysis (Formulas) '!$D61,'Combined (Adjust here)'!$E$3:$E$189,0),MATCH('Tenant Analysis (Formulas) '!AQ$5,'Combined (Adjust here)'!$E$3:$BB$3,0)),0)</f>
        <v>0</v>
      </c>
      <c r="AR61" s="77">
        <f>IFERROR(INDEX('Combined (Adjust here)'!$E$3:$BB$189,MATCH('Tenant Analysis (Formulas) '!$D61,'Combined (Adjust here)'!$E$3:$E$189,0),MATCH('Tenant Analysis (Formulas) '!AR$5,'Combined (Adjust here)'!$E$3:$BB$3,0)),0)</f>
        <v>0</v>
      </c>
      <c r="AS61" s="77">
        <f>IFERROR(INDEX('Combined (Adjust here)'!$E$3:$BB$189,MATCH('Tenant Analysis (Formulas) '!$D61,'Combined (Adjust here)'!$E$3:$E$189,0),MATCH('Tenant Analysis (Formulas) '!AS$5,'Combined (Adjust here)'!$E$3:$BB$3,0)),0)</f>
        <v>0</v>
      </c>
      <c r="AT61" s="77">
        <f>IFERROR(INDEX('Combined (Adjust here)'!$E$3:$BB$189,MATCH('Tenant Analysis (Formulas) '!$D61,'Combined (Adjust here)'!$E$3:$E$189,0),MATCH('Tenant Analysis (Formulas) '!AT$5,'Combined (Adjust here)'!$E$3:$BB$3,0)),0)</f>
        <v>0</v>
      </c>
      <c r="AU61" s="77">
        <f>IFERROR(INDEX('Combined (Adjust here)'!$E$3:$BB$189,MATCH('Tenant Analysis (Formulas) '!$D61,'Combined (Adjust here)'!$E$3:$E$189,0),MATCH('Tenant Analysis (Formulas) '!AU$5,'Combined (Adjust here)'!$E$3:$BB$3,0)),0)</f>
        <v>0</v>
      </c>
      <c r="AV61" s="77">
        <f>IFERROR(INDEX('Combined (Adjust here)'!$E$3:$BB$189,MATCH('Tenant Analysis (Formulas) '!$D61,'Combined (Adjust here)'!$E$3:$E$189,0),MATCH('Tenant Analysis (Formulas) '!AV$5,'Combined (Adjust here)'!$E$3:$BB$3,0)),0)</f>
        <v>0</v>
      </c>
      <c r="AW61" s="77">
        <f>IFERROR(INDEX('Combined (Adjust here)'!$E$3:$BB$189,MATCH('Tenant Analysis (Formulas) '!$D61,'Combined (Adjust here)'!$E$3:$E$189,0),MATCH('Tenant Analysis (Formulas) '!AW$5,'Combined (Adjust here)'!$E$3:$BB$3,0)),0)</f>
        <v>0</v>
      </c>
      <c r="AX61" s="77">
        <f>IFERROR(INDEX('Combined (Adjust here)'!$E$3:$BB$189,MATCH('Tenant Analysis (Formulas) '!$D61,'Combined (Adjust here)'!$E$3:$E$189,0),MATCH('Tenant Analysis (Formulas) '!AX$5,'Combined (Adjust here)'!$E$3:$BB$3,0)),0)</f>
        <v>4329.05</v>
      </c>
      <c r="AY61" s="77">
        <f>IFERROR(INDEX('Combined (Adjust here)'!$E$3:$BB$189,MATCH('Tenant Analysis (Formulas) '!$D61,'Combined (Adjust here)'!$E$3:$E$189,0),MATCH('Tenant Analysis (Formulas) '!AY$5,'Combined (Adjust here)'!$E$3:$BB$3,0)),0)</f>
        <v>0</v>
      </c>
      <c r="AZ61" s="77">
        <f>IFERROR(INDEX('Combined (Adjust here)'!$E$3:$BB$189,MATCH('Tenant Analysis (Formulas) '!$D61,'Combined (Adjust here)'!$E$3:$E$189,0),MATCH('Tenant Analysis (Formulas) '!AZ$5,'Combined (Adjust here)'!$E$3:$BB$3,0)),0)</f>
        <v>0</v>
      </c>
      <c r="BA61" s="77">
        <f>IFERROR(INDEX('Combined (Adjust here)'!$E$3:$BB$189,MATCH('Tenant Analysis (Formulas) '!$D61,'Combined (Adjust here)'!$E$3:$E$189,0),MATCH('Tenant Analysis (Formulas) '!BA$5,'Combined (Adjust here)'!$E$3:$BB$3,0)),0)</f>
        <v>37741.74</v>
      </c>
      <c r="BB61" s="77">
        <f>IFERROR(INDEX('Combined (Adjust here)'!$E$3:$BB$189,MATCH('Tenant Analysis (Formulas) '!$D61,'Combined (Adjust here)'!$E$3:$E$189,0),MATCH('Tenant Analysis (Formulas) '!BB$5,'Combined (Adjust here)'!$E$3:$BB$3,0)),0)</f>
        <v>0</v>
      </c>
      <c r="BC61" s="77">
        <f>IFERROR(INDEX('Combined (Adjust here)'!$E$3:$BB$189,MATCH('Tenant Analysis (Formulas) '!$D61,'Combined (Adjust here)'!$E$3:$E$189,0),MATCH('Tenant Analysis (Formulas) '!BC$5,'Combined (Adjust here)'!$E$3:$BB$3,0)),0)</f>
        <v>0</v>
      </c>
      <c r="BD61" s="77">
        <f>IFERROR(INDEX('Combined (Adjust here)'!$E$3:$BB$189,MATCH('Tenant Analysis (Formulas) '!$D61,'Combined (Adjust here)'!$E$3:$E$189,0),MATCH('Tenant Analysis (Formulas) '!BD$5,'Combined (Adjust here)'!$E$3:$BB$3,0)),0)</f>
        <v>49055.16</v>
      </c>
      <c r="BE61" s="77">
        <f>IFERROR(INDEX('Combined (Adjust here)'!$E$3:$BB$189,MATCH('Tenant Analysis (Formulas) '!$D61,'Combined (Adjust here)'!$E$3:$E$189,0),MATCH('Tenant Analysis (Formulas) '!BE$5,'Combined (Adjust here)'!$E$3:$BB$3,0)),0)</f>
        <v>0</v>
      </c>
      <c r="BF61" s="77">
        <f>IFERROR(INDEX('Combined (Adjust here)'!$E$3:$BB$189,MATCH('Tenant Analysis (Formulas) '!$D61,'Combined (Adjust here)'!$E$3:$E$189,0),MATCH('Tenant Analysis (Formulas) '!BF$5,'Combined (Adjust here)'!$E$3:$BB$3,0)),0)</f>
        <v>0</v>
      </c>
      <c r="BG61" s="77">
        <f>IFERROR(INDEX('Combined (Adjust here)'!$E$3:$BB$189,MATCH('Tenant Analysis (Formulas) '!$D61,'Combined (Adjust here)'!$E$3:$E$189,0),MATCH('Tenant Analysis (Formulas) '!BG$5,'Combined (Adjust here)'!$E$3:$BB$3,0)),0)</f>
        <v>0</v>
      </c>
      <c r="BH61" s="77">
        <f>IFERROR(INDEX('Combined (Adjust here)'!$E$3:$BB$189,MATCH('Tenant Analysis (Formulas) '!$D61,'Combined (Adjust here)'!$E$3:$E$189,0),MATCH('Tenant Analysis (Formulas) '!BH$5,'Combined (Adjust here)'!$E$3:$BB$3,0)),0)</f>
        <v>0</v>
      </c>
      <c r="BI61" s="77">
        <f>IFERROR(INDEX('Combined (Adjust here)'!$E$3:$BB$189,MATCH('Tenant Analysis (Formulas) '!$D61,'Combined (Adjust here)'!$E$3:$E$189,0),MATCH('Tenant Analysis (Formulas) '!BI$5,'Combined (Adjust here)'!$E$3:$BB$3,0)),0)</f>
        <v>0</v>
      </c>
      <c r="BJ61" s="77">
        <f>IFERROR(INDEX('Combined (Adjust here)'!$E$3:$BB$189,MATCH('Tenant Analysis (Formulas) '!$D61,'Combined (Adjust here)'!$E$3:$E$189,0),MATCH('Tenant Analysis (Formulas) '!BJ$5,'Combined (Adjust here)'!$E$3:$BB$3,0)),0)</f>
        <v>0</v>
      </c>
      <c r="BK61" s="77">
        <f>IFERROR(INDEX('Combined (Adjust here)'!$E$3:$BB$189,MATCH('Tenant Analysis (Formulas) '!$D61,'Combined (Adjust here)'!$E$3:$E$189,0),MATCH('Tenant Analysis (Formulas) '!BK$5,'Combined (Adjust here)'!$E$3:$BB$3,0)),0)</f>
        <v>0</v>
      </c>
      <c r="BL61" s="77">
        <f>IFERROR(INDEX('Combined (Adjust here)'!$E$3:$BB$189,MATCH('Tenant Analysis (Formulas) '!$D61,'Combined (Adjust here)'!$E$3:$E$189,0),MATCH('Tenant Analysis (Formulas) '!BL$5,'Combined (Adjust here)'!$E$3:$BB$3,0)),0)</f>
        <v>0</v>
      </c>
      <c r="BM61" s="77">
        <f>IFERROR(INDEX('Combined (Adjust here)'!$E$3:$BB$189,MATCH('Tenant Analysis (Formulas) '!$D61,'Combined (Adjust here)'!$E$3:$E$189,0),MATCH('Tenant Analysis (Formulas) '!BM$5,'Combined (Adjust here)'!$E$3:$BB$3,0)),0)</f>
        <v>0</v>
      </c>
    </row>
    <row r="62" spans="1:65" hidden="1">
      <c r="A62" s="155" t="s">
        <v>162</v>
      </c>
      <c r="B62" s="155" t="s">
        <v>178</v>
      </c>
      <c r="C62" s="46" t="s">
        <v>194</v>
      </c>
      <c r="D62" s="144" t="s">
        <v>380</v>
      </c>
      <c r="E62" s="75">
        <f t="shared" si="12"/>
        <v>0</v>
      </c>
      <c r="F62" s="75">
        <f t="shared" si="14"/>
        <v>0</v>
      </c>
      <c r="G62" s="75">
        <f t="shared" si="14"/>
        <v>7013.32</v>
      </c>
      <c r="H62" s="75">
        <f t="shared" si="14"/>
        <v>21438.799999999999</v>
      </c>
      <c r="I62" s="67">
        <f t="shared" si="11"/>
        <v>0</v>
      </c>
      <c r="J62" s="82"/>
      <c r="L62" s="75">
        <f>+SUMIFS($R62:$BM62,$R$5:$BM$5,"&gt;="&amp;L$4,$R$5:$BM$5,"&lt;="&amp;L$5)</f>
        <v>0</v>
      </c>
      <c r="M62" s="75">
        <f t="shared" si="15"/>
        <v>21438.799999999999</v>
      </c>
      <c r="N62" s="67">
        <f t="shared" ref="N62" si="17">IFERROR(IF(M62=0,0,(M62-L62)/L62),0)</f>
        <v>0</v>
      </c>
      <c r="R62" s="313">
        <f>IFERROR(INDEX('Combined (Adjust here)'!$E$3:$BB$189,MATCH('Tenant Analysis (Formulas) '!$D62,'Combined (Adjust here)'!$E$3:$E$189,0),MATCH('Tenant Analysis (Formulas) '!R$5,'Combined (Adjust here)'!$E$3:$BB$3,0)),0)</f>
        <v>0</v>
      </c>
      <c r="S62" s="313">
        <f>IFERROR(INDEX('Combined (Adjust here)'!$E$3:$BB$189,MATCH('Tenant Analysis (Formulas) '!$D62,'Combined (Adjust here)'!$E$3:$E$189,0),MATCH('Tenant Analysis (Formulas) '!S$5,'Combined (Adjust here)'!$E$3:$BB$3,0)),0)</f>
        <v>0</v>
      </c>
      <c r="T62" s="313">
        <f>IFERROR(INDEX('Combined (Adjust here)'!$E$3:$BB$189,MATCH('Tenant Analysis (Formulas) '!$D62,'Combined (Adjust here)'!$E$3:$E$189,0),MATCH('Tenant Analysis (Formulas) '!T$5,'Combined (Adjust here)'!$E$3:$BB$3,0)),0)</f>
        <v>0</v>
      </c>
      <c r="U62" s="313">
        <f>IFERROR(INDEX('Combined (Adjust here)'!$E$3:$BB$189,MATCH('Tenant Analysis (Formulas) '!$D62,'Combined (Adjust here)'!$E$3:$E$189,0),MATCH('Tenant Analysis (Formulas) '!U$5,'Combined (Adjust here)'!$E$3:$BB$3,0)),0)</f>
        <v>0</v>
      </c>
      <c r="V62" s="313">
        <f>IFERROR(INDEX('Combined (Adjust here)'!$E$3:$BB$189,MATCH('Tenant Analysis (Formulas) '!$D62,'Combined (Adjust here)'!$E$3:$E$189,0),MATCH('Tenant Analysis (Formulas) '!V$5,'Combined (Adjust here)'!$E$3:$BB$3,0)),0)</f>
        <v>0</v>
      </c>
      <c r="W62" s="313">
        <f>IFERROR(INDEX('Combined (Adjust here)'!$E$3:$BB$189,MATCH('Tenant Analysis (Formulas) '!$D62,'Combined (Adjust here)'!$E$3:$E$189,0),MATCH('Tenant Analysis (Formulas) '!W$5,'Combined (Adjust here)'!$E$3:$BB$3,0)),0)</f>
        <v>0</v>
      </c>
      <c r="X62" s="313">
        <f>IFERROR(INDEX('Combined (Adjust here)'!$E$3:$BB$189,MATCH('Tenant Analysis (Formulas) '!$D62,'Combined (Adjust here)'!$E$3:$E$189,0),MATCH('Tenant Analysis (Formulas) '!X$5,'Combined (Adjust here)'!$E$3:$BB$3,0)),0)</f>
        <v>0</v>
      </c>
      <c r="Y62" s="313">
        <f>IFERROR(INDEX('Combined (Adjust here)'!$E$3:$BB$189,MATCH('Tenant Analysis (Formulas) '!$D62,'Combined (Adjust here)'!$E$3:$E$189,0),MATCH('Tenant Analysis (Formulas) '!Y$5,'Combined (Adjust here)'!$E$3:$BB$3,0)),0)</f>
        <v>0</v>
      </c>
      <c r="Z62" s="313">
        <f>IFERROR(INDEX('Combined (Adjust here)'!$E$3:$BB$189,MATCH('Tenant Analysis (Formulas) '!$D62,'Combined (Adjust here)'!$E$3:$E$189,0),MATCH('Tenant Analysis (Formulas) '!Z$5,'Combined (Adjust here)'!$E$3:$BB$3,0)),0)</f>
        <v>0</v>
      </c>
      <c r="AA62" s="313">
        <f>IFERROR(INDEX('Combined (Adjust here)'!$E$3:$BB$189,MATCH('Tenant Analysis (Formulas) '!$D62,'Combined (Adjust here)'!$E$3:$E$189,0),MATCH('Tenant Analysis (Formulas) '!AA$5,'Combined (Adjust here)'!$E$3:$BB$3,0)),0)</f>
        <v>0</v>
      </c>
      <c r="AB62" s="313">
        <f>IFERROR(INDEX('Combined (Adjust here)'!$E$3:$BB$189,MATCH('Tenant Analysis (Formulas) '!$D62,'Combined (Adjust here)'!$E$3:$E$189,0),MATCH('Tenant Analysis (Formulas) '!AB$5,'Combined (Adjust here)'!$E$3:$BB$3,0)),0)</f>
        <v>0</v>
      </c>
      <c r="AC62" s="313">
        <f>IFERROR(INDEX('Combined (Adjust here)'!$E$3:$BB$189,MATCH('Tenant Analysis (Formulas) '!$D62,'Combined (Adjust here)'!$E$3:$E$189,0),MATCH('Tenant Analysis (Formulas) '!AC$5,'Combined (Adjust here)'!$E$3:$BB$3,0)),0)</f>
        <v>0</v>
      </c>
      <c r="AD62" s="313">
        <f>IFERROR(INDEX('Combined (Adjust here)'!$E$3:$BB$189,MATCH('Tenant Analysis (Formulas) '!$D62,'Combined (Adjust here)'!$E$3:$E$189,0),MATCH('Tenant Analysis (Formulas) '!AD$5,'Combined (Adjust here)'!$E$3:$BB$3,0)),0)</f>
        <v>0</v>
      </c>
      <c r="AE62" s="313">
        <f>IFERROR(INDEX('Combined (Adjust here)'!$E$3:$BB$189,MATCH('Tenant Analysis (Formulas) '!$D62,'Combined (Adjust here)'!$E$3:$E$189,0),MATCH('Tenant Analysis (Formulas) '!AE$5,'Combined (Adjust here)'!$E$3:$BB$3,0)),0)</f>
        <v>0</v>
      </c>
      <c r="AF62" s="313">
        <f>IFERROR(INDEX('Combined (Adjust here)'!$E$3:$BB$189,MATCH('Tenant Analysis (Formulas) '!$D62,'Combined (Adjust here)'!$E$3:$E$189,0),MATCH('Tenant Analysis (Formulas) '!AF$5,'Combined (Adjust here)'!$E$3:$BB$3,0)),0)</f>
        <v>0</v>
      </c>
      <c r="AG62" s="313">
        <f>IFERROR(INDEX('Combined (Adjust here)'!$E$3:$BB$189,MATCH('Tenant Analysis (Formulas) '!$D62,'Combined (Adjust here)'!$E$3:$E$189,0),MATCH('Tenant Analysis (Formulas) '!AG$5,'Combined (Adjust here)'!$E$3:$BB$3,0)),0)</f>
        <v>0</v>
      </c>
      <c r="AH62" s="313">
        <f>IFERROR(INDEX('Combined (Adjust here)'!$E$3:$BB$189,MATCH('Tenant Analysis (Formulas) '!$D62,'Combined (Adjust here)'!$E$3:$E$189,0),MATCH('Tenant Analysis (Formulas) '!AH$5,'Combined (Adjust here)'!$E$3:$BB$3,0)),0)</f>
        <v>0</v>
      </c>
      <c r="AI62" s="313">
        <f>IFERROR(INDEX('Combined (Adjust here)'!$E$3:$BB$189,MATCH('Tenant Analysis (Formulas) '!$D62,'Combined (Adjust here)'!$E$3:$E$189,0),MATCH('Tenant Analysis (Formulas) '!AI$5,'Combined (Adjust here)'!$E$3:$BB$3,0)),0)</f>
        <v>0</v>
      </c>
      <c r="AJ62" s="313">
        <f>IFERROR(INDEX('Combined (Adjust here)'!$E$3:$BB$189,MATCH('Tenant Analysis (Formulas) '!$D62,'Combined (Adjust here)'!$E$3:$E$189,0),MATCH('Tenant Analysis (Formulas) '!AJ$5,'Combined (Adjust here)'!$E$3:$BB$3,0)),0)</f>
        <v>0</v>
      </c>
      <c r="AK62" s="313">
        <f>IFERROR(INDEX('Combined (Adjust here)'!$E$3:$BB$189,MATCH('Tenant Analysis (Formulas) '!$D62,'Combined (Adjust here)'!$E$3:$E$189,0),MATCH('Tenant Analysis (Formulas) '!AK$5,'Combined (Adjust here)'!$E$3:$BB$3,0)),0)</f>
        <v>0</v>
      </c>
      <c r="AL62" s="313">
        <f>IFERROR(INDEX('Combined (Adjust here)'!$E$3:$BB$189,MATCH('Tenant Analysis (Formulas) '!$D62,'Combined (Adjust here)'!$E$3:$E$189,0),MATCH('Tenant Analysis (Formulas) '!AL$5,'Combined (Adjust here)'!$E$3:$BB$3,0)),0)</f>
        <v>0</v>
      </c>
      <c r="AM62" s="313">
        <f>IFERROR(INDEX('Combined (Adjust here)'!$E$3:$BB$189,MATCH('Tenant Analysis (Formulas) '!$D62,'Combined (Adjust here)'!$E$3:$E$189,0),MATCH('Tenant Analysis (Formulas) '!AM$5,'Combined (Adjust here)'!$E$3:$BB$3,0)),0)</f>
        <v>0</v>
      </c>
      <c r="AN62" s="313">
        <f>IFERROR(INDEX('Combined (Adjust here)'!$E$3:$BB$189,MATCH('Tenant Analysis (Formulas) '!$D62,'Combined (Adjust here)'!$E$3:$E$189,0),MATCH('Tenant Analysis (Formulas) '!AN$5,'Combined (Adjust here)'!$E$3:$BB$3,0)),0)</f>
        <v>0</v>
      </c>
      <c r="AO62" s="313">
        <f>IFERROR(INDEX('Combined (Adjust here)'!$E$3:$BB$189,MATCH('Tenant Analysis (Formulas) '!$D62,'Combined (Adjust here)'!$E$3:$E$189,0),MATCH('Tenant Analysis (Formulas) '!AO$5,'Combined (Adjust here)'!$E$3:$BB$3,0)),0)</f>
        <v>0</v>
      </c>
      <c r="AP62" s="313">
        <f>IFERROR(INDEX('Combined (Adjust here)'!$E$3:$BB$189,MATCH('Tenant Analysis (Formulas) '!$D62,'Combined (Adjust here)'!$E$3:$E$189,0),MATCH('Tenant Analysis (Formulas) '!AP$5,'Combined (Adjust here)'!$E$3:$BB$3,0)),0)</f>
        <v>0</v>
      </c>
      <c r="AQ62" s="313">
        <f>IFERROR(INDEX('Combined (Adjust here)'!$E$3:$BB$189,MATCH('Tenant Analysis (Formulas) '!$D62,'Combined (Adjust here)'!$E$3:$E$189,0),MATCH('Tenant Analysis (Formulas) '!AQ$5,'Combined (Adjust here)'!$E$3:$BB$3,0)),0)</f>
        <v>0</v>
      </c>
      <c r="AR62" s="313">
        <f>IFERROR(INDEX('Combined (Adjust here)'!$E$3:$BB$189,MATCH('Tenant Analysis (Formulas) '!$D62,'Combined (Adjust here)'!$E$3:$E$189,0),MATCH('Tenant Analysis (Formulas) '!AR$5,'Combined (Adjust here)'!$E$3:$BB$3,0)),0)</f>
        <v>0</v>
      </c>
      <c r="AS62" s="313">
        <f>IFERROR(INDEX('Combined (Adjust here)'!$E$3:$BB$189,MATCH('Tenant Analysis (Formulas) '!$D62,'Combined (Adjust here)'!$E$3:$E$189,0),MATCH('Tenant Analysis (Formulas) '!AS$5,'Combined (Adjust here)'!$E$3:$BB$3,0)),0)</f>
        <v>0</v>
      </c>
      <c r="AT62" s="313">
        <f>IFERROR(INDEX('Combined (Adjust here)'!$E$3:$BB$189,MATCH('Tenant Analysis (Formulas) '!$D62,'Combined (Adjust here)'!$E$3:$E$189,0),MATCH('Tenant Analysis (Formulas) '!AT$5,'Combined (Adjust here)'!$E$3:$BB$3,0)),0)</f>
        <v>0</v>
      </c>
      <c r="AU62" s="313">
        <f>IFERROR(INDEX('Combined (Adjust here)'!$E$3:$BB$189,MATCH('Tenant Analysis (Formulas) '!$D62,'Combined (Adjust here)'!$E$3:$E$189,0),MATCH('Tenant Analysis (Formulas) '!AU$5,'Combined (Adjust here)'!$E$3:$BB$3,0)),0)</f>
        <v>0</v>
      </c>
      <c r="AV62" s="313">
        <f>IFERROR(INDEX('Combined (Adjust here)'!$E$3:$BB$189,MATCH('Tenant Analysis (Formulas) '!$D62,'Combined (Adjust here)'!$E$3:$E$189,0),MATCH('Tenant Analysis (Formulas) '!AV$5,'Combined (Adjust here)'!$E$3:$BB$3,0)),0)</f>
        <v>0</v>
      </c>
      <c r="AW62" s="313">
        <f>IFERROR(INDEX('Combined (Adjust here)'!$E$3:$BB$189,MATCH('Tenant Analysis (Formulas) '!$D62,'Combined (Adjust here)'!$E$3:$E$189,0),MATCH('Tenant Analysis (Formulas) '!AW$5,'Combined (Adjust here)'!$E$3:$BB$3,0)),0)</f>
        <v>0</v>
      </c>
      <c r="AX62" s="313">
        <f>IFERROR(INDEX('Combined (Adjust here)'!$E$3:$BB$189,MATCH('Tenant Analysis (Formulas) '!$D62,'Combined (Adjust here)'!$E$3:$E$189,0),MATCH('Tenant Analysis (Formulas) '!AX$5,'Combined (Adjust here)'!$E$3:$BB$3,0)),0)</f>
        <v>0</v>
      </c>
      <c r="AY62" s="313">
        <f>IFERROR(INDEX('Combined (Adjust here)'!$E$3:$BB$189,MATCH('Tenant Analysis (Formulas) '!$D62,'Combined (Adjust here)'!$E$3:$E$189,0),MATCH('Tenant Analysis (Formulas) '!AY$5,'Combined (Adjust here)'!$E$3:$BB$3,0)),0)</f>
        <v>0</v>
      </c>
      <c r="AZ62" s="314">
        <f>IFERROR(INDEX('Combined (Adjust here)'!$E$3:$BB$189,MATCH('Tenant Analysis (Formulas) '!$D62,'Combined (Adjust here)'!$E$3:$E$189,0),MATCH('Tenant Analysis (Formulas) '!AZ$5,'Combined (Adjust here)'!$E$3:$BB$3,0)),0)</f>
        <v>0</v>
      </c>
      <c r="BA62" s="314">
        <f>IFERROR(INDEX('Combined (Adjust here)'!$E$3:$BB$189,MATCH('Tenant Analysis (Formulas) '!$D62,'Combined (Adjust here)'!$E$3:$E$189,0),MATCH('Tenant Analysis (Formulas) '!BA$5,'Combined (Adjust here)'!$E$3:$BB$3,0)),0)</f>
        <v>7013.32</v>
      </c>
      <c r="BB62" s="314">
        <f>IFERROR(INDEX('Combined (Adjust here)'!$E$3:$BB$189,MATCH('Tenant Analysis (Formulas) '!$D62,'Combined (Adjust here)'!$E$3:$E$189,0),MATCH('Tenant Analysis (Formulas) '!BB$5,'Combined (Adjust here)'!$E$3:$BB$3,0)),0)</f>
        <v>4255.84</v>
      </c>
      <c r="BC62" s="314">
        <f>IFERROR(INDEX('Combined (Adjust here)'!$E$3:$BB$189,MATCH('Tenant Analysis (Formulas) '!$D62,'Combined (Adjust here)'!$E$3:$E$189,0),MATCH('Tenant Analysis (Formulas) '!BC$5,'Combined (Adjust here)'!$E$3:$BB$3,0)),0)</f>
        <v>7953.28</v>
      </c>
      <c r="BD62" s="314">
        <f>IFERROR(INDEX('Combined (Adjust here)'!$E$3:$BB$189,MATCH('Tenant Analysis (Formulas) '!$D62,'Combined (Adjust here)'!$E$3:$E$189,0),MATCH('Tenant Analysis (Formulas) '!BD$5,'Combined (Adjust here)'!$E$3:$BB$3,0)),0)</f>
        <v>9229.68</v>
      </c>
      <c r="BE62" s="313">
        <f>IFERROR(INDEX('Combined (Adjust here)'!$E$3:$BB$189,MATCH('Tenant Analysis (Formulas) '!$D62,'Combined (Adjust here)'!$E$3:$E$189,0),MATCH('Tenant Analysis (Formulas) '!BE$5,'Combined (Adjust here)'!$E$3:$BB$3,0)),0)</f>
        <v>0</v>
      </c>
      <c r="BF62" s="313">
        <f>IFERROR(INDEX('Combined (Adjust here)'!$E$3:$BB$189,MATCH('Tenant Analysis (Formulas) '!$D62,'Combined (Adjust here)'!$E$3:$E$189,0),MATCH('Tenant Analysis (Formulas) '!BF$5,'Combined (Adjust here)'!$E$3:$BB$3,0)),0)</f>
        <v>0</v>
      </c>
      <c r="BG62" s="313">
        <f>IFERROR(INDEX('Combined (Adjust here)'!$E$3:$BB$189,MATCH('Tenant Analysis (Formulas) '!$D62,'Combined (Adjust here)'!$E$3:$E$189,0),MATCH('Tenant Analysis (Formulas) '!BG$5,'Combined (Adjust here)'!$E$3:$BB$3,0)),0)</f>
        <v>0</v>
      </c>
      <c r="BH62" s="313">
        <f>IFERROR(INDEX('Combined (Adjust here)'!$E$3:$BB$189,MATCH('Tenant Analysis (Formulas) '!$D62,'Combined (Adjust here)'!$E$3:$E$189,0),MATCH('Tenant Analysis (Formulas) '!BH$5,'Combined (Adjust here)'!$E$3:$BB$3,0)),0)</f>
        <v>0</v>
      </c>
      <c r="BI62" s="313">
        <f>IFERROR(INDEX('Combined (Adjust here)'!$E$3:$BB$189,MATCH('Tenant Analysis (Formulas) '!$D62,'Combined (Adjust here)'!$E$3:$E$189,0),MATCH('Tenant Analysis (Formulas) '!BI$5,'Combined (Adjust here)'!$E$3:$BB$3,0)),0)</f>
        <v>0</v>
      </c>
      <c r="BJ62" s="313">
        <f>IFERROR(INDEX('Combined (Adjust here)'!$E$3:$BB$189,MATCH('Tenant Analysis (Formulas) '!$D62,'Combined (Adjust here)'!$E$3:$E$189,0),MATCH('Tenant Analysis (Formulas) '!BJ$5,'Combined (Adjust here)'!$E$3:$BB$3,0)),0)</f>
        <v>0</v>
      </c>
      <c r="BK62" s="313">
        <f>IFERROR(INDEX('Combined (Adjust here)'!$E$3:$BB$189,MATCH('Tenant Analysis (Formulas) '!$D62,'Combined (Adjust here)'!$E$3:$E$189,0),MATCH('Tenant Analysis (Formulas) '!BK$5,'Combined (Adjust here)'!$E$3:$BB$3,0)),0)</f>
        <v>0</v>
      </c>
      <c r="BL62" s="313">
        <f>IFERROR(INDEX('Combined (Adjust here)'!$E$3:$BB$189,MATCH('Tenant Analysis (Formulas) '!$D62,'Combined (Adjust here)'!$E$3:$E$189,0),MATCH('Tenant Analysis (Formulas) '!BL$5,'Combined (Adjust here)'!$E$3:$BB$3,0)),0)</f>
        <v>0</v>
      </c>
      <c r="BM62" s="313">
        <f>IFERROR(INDEX('Combined (Adjust here)'!$E$3:$BB$189,MATCH('Tenant Analysis (Formulas) '!$D62,'Combined (Adjust here)'!$E$3:$E$189,0),MATCH('Tenant Analysis (Formulas) '!BM$5,'Combined (Adjust here)'!$E$3:$BB$3,0)),0)</f>
        <v>0</v>
      </c>
    </row>
    <row r="63" spans="1:65" hidden="1">
      <c r="A63" s="155" t="s">
        <v>162</v>
      </c>
      <c r="B63" s="155" t="s">
        <v>178</v>
      </c>
      <c r="C63" s="46" t="s">
        <v>193</v>
      </c>
      <c r="D63" s="144" t="s">
        <v>373</v>
      </c>
      <c r="E63" s="75">
        <f t="shared" si="12"/>
        <v>0</v>
      </c>
      <c r="F63" s="75">
        <f t="shared" si="14"/>
        <v>0</v>
      </c>
      <c r="G63" s="75">
        <f t="shared" si="14"/>
        <v>72409</v>
      </c>
      <c r="H63" s="75">
        <f t="shared" si="14"/>
        <v>300289</v>
      </c>
      <c r="I63" s="67">
        <f t="shared" si="11"/>
        <v>0</v>
      </c>
      <c r="J63" s="82"/>
      <c r="L63" s="75">
        <f>+SUMIFS($R63:$BM63,$R$5:$BM$5,"&gt;="&amp;L$4,$R$5:$BM$5,"&lt;="&amp;L$5)</f>
        <v>0</v>
      </c>
      <c r="M63" s="75">
        <f>+SUMIFS($R63:$BM63,$R$5:$BM$5,"&gt;="&amp;M$4,$R$5:$BM$5,"&lt;="&amp;M$5)</f>
        <v>300289</v>
      </c>
      <c r="N63" s="67">
        <f t="shared" ref="N63" si="18">IFERROR(IF(M63=0,0,(M63-L63)/L63),0)</f>
        <v>0</v>
      </c>
      <c r="R63" s="313">
        <f>IFERROR(INDEX('Combined (Adjust here)'!$E$3:$BB$189,MATCH('Tenant Analysis (Formulas) '!$D63,'Combined (Adjust here)'!$E$3:$E$189,0),MATCH('Tenant Analysis (Formulas) '!R$5,'Combined (Adjust here)'!$E$3:$BB$3,0)),0)</f>
        <v>0</v>
      </c>
      <c r="S63" s="313">
        <f>IFERROR(INDEX('Combined (Adjust here)'!$E$3:$BB$189,MATCH('Tenant Analysis (Formulas) '!$D63,'Combined (Adjust here)'!$E$3:$E$189,0),MATCH('Tenant Analysis (Formulas) '!S$5,'Combined (Adjust here)'!$E$3:$BB$3,0)),0)</f>
        <v>0</v>
      </c>
      <c r="T63" s="313">
        <f>IFERROR(INDEX('Combined (Adjust here)'!$E$3:$BB$189,MATCH('Tenant Analysis (Formulas) '!$D63,'Combined (Adjust here)'!$E$3:$E$189,0),MATCH('Tenant Analysis (Formulas) '!T$5,'Combined (Adjust here)'!$E$3:$BB$3,0)),0)</f>
        <v>0</v>
      </c>
      <c r="U63" s="313">
        <f>IFERROR(INDEX('Combined (Adjust here)'!$E$3:$BB$189,MATCH('Tenant Analysis (Formulas) '!$D63,'Combined (Adjust here)'!$E$3:$E$189,0),MATCH('Tenant Analysis (Formulas) '!U$5,'Combined (Adjust here)'!$E$3:$BB$3,0)),0)</f>
        <v>0</v>
      </c>
      <c r="V63" s="313">
        <f>IFERROR(INDEX('Combined (Adjust here)'!$E$3:$BB$189,MATCH('Tenant Analysis (Formulas) '!$D63,'Combined (Adjust here)'!$E$3:$E$189,0),MATCH('Tenant Analysis (Formulas) '!V$5,'Combined (Adjust here)'!$E$3:$BB$3,0)),0)</f>
        <v>0</v>
      </c>
      <c r="W63" s="313">
        <f>IFERROR(INDEX('Combined (Adjust here)'!$E$3:$BB$189,MATCH('Tenant Analysis (Formulas) '!$D63,'Combined (Adjust here)'!$E$3:$E$189,0),MATCH('Tenant Analysis (Formulas) '!W$5,'Combined (Adjust here)'!$E$3:$BB$3,0)),0)</f>
        <v>0</v>
      </c>
      <c r="X63" s="313">
        <f>IFERROR(INDEX('Combined (Adjust here)'!$E$3:$BB$189,MATCH('Tenant Analysis (Formulas) '!$D63,'Combined (Adjust here)'!$E$3:$E$189,0),MATCH('Tenant Analysis (Formulas) '!X$5,'Combined (Adjust here)'!$E$3:$BB$3,0)),0)</f>
        <v>0</v>
      </c>
      <c r="Y63" s="313">
        <f>IFERROR(INDEX('Combined (Adjust here)'!$E$3:$BB$189,MATCH('Tenant Analysis (Formulas) '!$D63,'Combined (Adjust here)'!$E$3:$E$189,0),MATCH('Tenant Analysis (Formulas) '!Y$5,'Combined (Adjust here)'!$E$3:$BB$3,0)),0)</f>
        <v>0</v>
      </c>
      <c r="Z63" s="313">
        <f>IFERROR(INDEX('Combined (Adjust here)'!$E$3:$BB$189,MATCH('Tenant Analysis (Formulas) '!$D63,'Combined (Adjust here)'!$E$3:$E$189,0),MATCH('Tenant Analysis (Formulas) '!Z$5,'Combined (Adjust here)'!$E$3:$BB$3,0)),0)</f>
        <v>0</v>
      </c>
      <c r="AA63" s="313">
        <f>IFERROR(INDEX('Combined (Adjust here)'!$E$3:$BB$189,MATCH('Tenant Analysis (Formulas) '!$D63,'Combined (Adjust here)'!$E$3:$E$189,0),MATCH('Tenant Analysis (Formulas) '!AA$5,'Combined (Adjust here)'!$E$3:$BB$3,0)),0)</f>
        <v>0</v>
      </c>
      <c r="AB63" s="313">
        <f>IFERROR(INDEX('Combined (Adjust here)'!$E$3:$BB$189,MATCH('Tenant Analysis (Formulas) '!$D63,'Combined (Adjust here)'!$E$3:$E$189,0),MATCH('Tenant Analysis (Formulas) '!AB$5,'Combined (Adjust here)'!$E$3:$BB$3,0)),0)</f>
        <v>0</v>
      </c>
      <c r="AC63" s="313">
        <f>IFERROR(INDEX('Combined (Adjust here)'!$E$3:$BB$189,MATCH('Tenant Analysis (Formulas) '!$D63,'Combined (Adjust here)'!$E$3:$E$189,0),MATCH('Tenant Analysis (Formulas) '!AC$5,'Combined (Adjust here)'!$E$3:$BB$3,0)),0)</f>
        <v>0</v>
      </c>
      <c r="AD63" s="313">
        <f>IFERROR(INDEX('Combined (Adjust here)'!$E$3:$BB$189,MATCH('Tenant Analysis (Formulas) '!$D63,'Combined (Adjust here)'!$E$3:$E$189,0),MATCH('Tenant Analysis (Formulas) '!AD$5,'Combined (Adjust here)'!$E$3:$BB$3,0)),0)</f>
        <v>0</v>
      </c>
      <c r="AE63" s="313">
        <f>IFERROR(INDEX('Combined (Adjust here)'!$E$3:$BB$189,MATCH('Tenant Analysis (Formulas) '!$D63,'Combined (Adjust here)'!$E$3:$E$189,0),MATCH('Tenant Analysis (Formulas) '!AE$5,'Combined (Adjust here)'!$E$3:$BB$3,0)),0)</f>
        <v>0</v>
      </c>
      <c r="AF63" s="313">
        <f>IFERROR(INDEX('Combined (Adjust here)'!$E$3:$BB$189,MATCH('Tenant Analysis (Formulas) '!$D63,'Combined (Adjust here)'!$E$3:$E$189,0),MATCH('Tenant Analysis (Formulas) '!AF$5,'Combined (Adjust here)'!$E$3:$BB$3,0)),0)</f>
        <v>0</v>
      </c>
      <c r="AG63" s="313">
        <f>IFERROR(INDEX('Combined (Adjust here)'!$E$3:$BB$189,MATCH('Tenant Analysis (Formulas) '!$D63,'Combined (Adjust here)'!$E$3:$E$189,0),MATCH('Tenant Analysis (Formulas) '!AG$5,'Combined (Adjust here)'!$E$3:$BB$3,0)),0)</f>
        <v>0</v>
      </c>
      <c r="AH63" s="313">
        <f>IFERROR(INDEX('Combined (Adjust here)'!$E$3:$BB$189,MATCH('Tenant Analysis (Formulas) '!$D63,'Combined (Adjust here)'!$E$3:$E$189,0),MATCH('Tenant Analysis (Formulas) '!AH$5,'Combined (Adjust here)'!$E$3:$BB$3,0)),0)</f>
        <v>0</v>
      </c>
      <c r="AI63" s="313">
        <f>IFERROR(INDEX('Combined (Adjust here)'!$E$3:$BB$189,MATCH('Tenant Analysis (Formulas) '!$D63,'Combined (Adjust here)'!$E$3:$E$189,0),MATCH('Tenant Analysis (Formulas) '!AI$5,'Combined (Adjust here)'!$E$3:$BB$3,0)),0)</f>
        <v>0</v>
      </c>
      <c r="AJ63" s="313">
        <f>IFERROR(INDEX('Combined (Adjust here)'!$E$3:$BB$189,MATCH('Tenant Analysis (Formulas) '!$D63,'Combined (Adjust here)'!$E$3:$E$189,0),MATCH('Tenant Analysis (Formulas) '!AJ$5,'Combined (Adjust here)'!$E$3:$BB$3,0)),0)</f>
        <v>0</v>
      </c>
      <c r="AK63" s="313">
        <f>IFERROR(INDEX('Combined (Adjust here)'!$E$3:$BB$189,MATCH('Tenant Analysis (Formulas) '!$D63,'Combined (Adjust here)'!$E$3:$E$189,0),MATCH('Tenant Analysis (Formulas) '!AK$5,'Combined (Adjust here)'!$E$3:$BB$3,0)),0)</f>
        <v>0</v>
      </c>
      <c r="AL63" s="313">
        <f>IFERROR(INDEX('Combined (Adjust here)'!$E$3:$BB$189,MATCH('Tenant Analysis (Formulas) '!$D63,'Combined (Adjust here)'!$E$3:$E$189,0),MATCH('Tenant Analysis (Formulas) '!AL$5,'Combined (Adjust here)'!$E$3:$BB$3,0)),0)</f>
        <v>0</v>
      </c>
      <c r="AM63" s="313">
        <f>IFERROR(INDEX('Combined (Adjust here)'!$E$3:$BB$189,MATCH('Tenant Analysis (Formulas) '!$D63,'Combined (Adjust here)'!$E$3:$E$189,0),MATCH('Tenant Analysis (Formulas) '!AM$5,'Combined (Adjust here)'!$E$3:$BB$3,0)),0)</f>
        <v>0</v>
      </c>
      <c r="AN63" s="313">
        <f>IFERROR(INDEX('Combined (Adjust here)'!$E$3:$BB$189,MATCH('Tenant Analysis (Formulas) '!$D63,'Combined (Adjust here)'!$E$3:$E$189,0),MATCH('Tenant Analysis (Formulas) '!AN$5,'Combined (Adjust here)'!$E$3:$BB$3,0)),0)</f>
        <v>0</v>
      </c>
      <c r="AO63" s="313">
        <f>IFERROR(INDEX('Combined (Adjust here)'!$E$3:$BB$189,MATCH('Tenant Analysis (Formulas) '!$D63,'Combined (Adjust here)'!$E$3:$E$189,0),MATCH('Tenant Analysis (Formulas) '!AO$5,'Combined (Adjust here)'!$E$3:$BB$3,0)),0)</f>
        <v>0</v>
      </c>
      <c r="AP63" s="313">
        <f>IFERROR(INDEX('Combined (Adjust here)'!$E$3:$BB$189,MATCH('Tenant Analysis (Formulas) '!$D63,'Combined (Adjust here)'!$E$3:$E$189,0),MATCH('Tenant Analysis (Formulas) '!AP$5,'Combined (Adjust here)'!$E$3:$BB$3,0)),0)</f>
        <v>0</v>
      </c>
      <c r="AQ63" s="313">
        <f>IFERROR(INDEX('Combined (Adjust here)'!$E$3:$BB$189,MATCH('Tenant Analysis (Formulas) '!$D63,'Combined (Adjust here)'!$E$3:$E$189,0),MATCH('Tenant Analysis (Formulas) '!AQ$5,'Combined (Adjust here)'!$E$3:$BB$3,0)),0)</f>
        <v>0</v>
      </c>
      <c r="AR63" s="313">
        <f>IFERROR(INDEX('Combined (Adjust here)'!$E$3:$BB$189,MATCH('Tenant Analysis (Formulas) '!$D63,'Combined (Adjust here)'!$E$3:$E$189,0),MATCH('Tenant Analysis (Formulas) '!AR$5,'Combined (Adjust here)'!$E$3:$BB$3,0)),0)</f>
        <v>0</v>
      </c>
      <c r="AS63" s="313">
        <f>IFERROR(INDEX('Combined (Adjust here)'!$E$3:$BB$189,MATCH('Tenant Analysis (Formulas) '!$D63,'Combined (Adjust here)'!$E$3:$E$189,0),MATCH('Tenant Analysis (Formulas) '!AS$5,'Combined (Adjust here)'!$E$3:$BB$3,0)),0)</f>
        <v>0</v>
      </c>
      <c r="AT63" s="313">
        <f>IFERROR(INDEX('Combined (Adjust here)'!$E$3:$BB$189,MATCH('Tenant Analysis (Formulas) '!$D63,'Combined (Adjust here)'!$E$3:$E$189,0),MATCH('Tenant Analysis (Formulas) '!AT$5,'Combined (Adjust here)'!$E$3:$BB$3,0)),0)</f>
        <v>0</v>
      </c>
      <c r="AU63" s="313">
        <f>IFERROR(INDEX('Combined (Adjust here)'!$E$3:$BB$189,MATCH('Tenant Analysis (Formulas) '!$D63,'Combined (Adjust here)'!$E$3:$E$189,0),MATCH('Tenant Analysis (Formulas) '!AU$5,'Combined (Adjust here)'!$E$3:$BB$3,0)),0)</f>
        <v>0</v>
      </c>
      <c r="AV63" s="313">
        <f>IFERROR(INDEX('Combined (Adjust here)'!$E$3:$BB$189,MATCH('Tenant Analysis (Formulas) '!$D63,'Combined (Adjust here)'!$E$3:$E$189,0),MATCH('Tenant Analysis (Formulas) '!AV$5,'Combined (Adjust here)'!$E$3:$BB$3,0)),0)</f>
        <v>0</v>
      </c>
      <c r="AW63" s="313">
        <f>IFERROR(INDEX('Combined (Adjust here)'!$E$3:$BB$189,MATCH('Tenant Analysis (Formulas) '!$D63,'Combined (Adjust here)'!$E$3:$E$189,0),MATCH('Tenant Analysis (Formulas) '!AW$5,'Combined (Adjust here)'!$E$3:$BB$3,0)),0)</f>
        <v>0</v>
      </c>
      <c r="AX63" s="313">
        <f>IFERROR(INDEX('Combined (Adjust here)'!$E$3:$BB$189,MATCH('Tenant Analysis (Formulas) '!$D63,'Combined (Adjust here)'!$E$3:$E$189,0),MATCH('Tenant Analysis (Formulas) '!AX$5,'Combined (Adjust here)'!$E$3:$BB$3,0)),0)</f>
        <v>0</v>
      </c>
      <c r="AY63" s="313">
        <f>IFERROR(INDEX('Combined (Adjust here)'!$E$3:$BB$189,MATCH('Tenant Analysis (Formulas) '!$D63,'Combined (Adjust here)'!$E$3:$E$189,0),MATCH('Tenant Analysis (Formulas) '!AY$5,'Combined (Adjust here)'!$E$3:$BB$3,0)),0)</f>
        <v>0</v>
      </c>
      <c r="AZ63" s="314">
        <f>IFERROR(INDEX('Combined (Adjust here)'!$E$3:$BB$189,MATCH('Tenant Analysis (Formulas) '!$D63,'Combined (Adjust here)'!$E$3:$E$189,0),MATCH('Tenant Analysis (Formulas) '!AZ$5,'Combined (Adjust here)'!$E$3:$BB$3,0)),0)</f>
        <v>36</v>
      </c>
      <c r="BA63" s="314">
        <f>IFERROR(INDEX('Combined (Adjust here)'!$E$3:$BB$189,MATCH('Tenant Analysis (Formulas) '!$D63,'Combined (Adjust here)'!$E$3:$E$189,0),MATCH('Tenant Analysis (Formulas) '!BA$5,'Combined (Adjust here)'!$E$3:$BB$3,0)),0)</f>
        <v>72373</v>
      </c>
      <c r="BB63" s="314">
        <f>IFERROR(INDEX('Combined (Adjust here)'!$E$3:$BB$189,MATCH('Tenant Analysis (Formulas) '!$D63,'Combined (Adjust here)'!$E$3:$E$189,0),MATCH('Tenant Analysis (Formulas) '!BB$5,'Combined (Adjust here)'!$E$3:$BB$3,0)),0)</f>
        <v>132570</v>
      </c>
      <c r="BC63" s="314">
        <f>IFERROR(INDEX('Combined (Adjust here)'!$E$3:$BB$189,MATCH('Tenant Analysis (Formulas) '!$D63,'Combined (Adjust here)'!$E$3:$E$189,0),MATCH('Tenant Analysis (Formulas) '!BC$5,'Combined (Adjust here)'!$E$3:$BB$3,0)),0)</f>
        <v>79354</v>
      </c>
      <c r="BD63" s="314">
        <f>IFERROR(INDEX('Combined (Adjust here)'!$E$3:$BB$189,MATCH('Tenant Analysis (Formulas) '!$D63,'Combined (Adjust here)'!$E$3:$E$189,0),MATCH('Tenant Analysis (Formulas) '!BD$5,'Combined (Adjust here)'!$E$3:$BB$3,0)),0)</f>
        <v>88365</v>
      </c>
      <c r="BE63" s="313">
        <f>IFERROR(INDEX('Combined (Adjust here)'!$E$3:$BB$189,MATCH('Tenant Analysis (Formulas) '!$D63,'Combined (Adjust here)'!$E$3:$E$189,0),MATCH('Tenant Analysis (Formulas) '!BE$5,'Combined (Adjust here)'!$E$3:$BB$3,0)),0)</f>
        <v>0</v>
      </c>
      <c r="BF63" s="313">
        <f>IFERROR(INDEX('Combined (Adjust here)'!$E$3:$BB$189,MATCH('Tenant Analysis (Formulas) '!$D63,'Combined (Adjust here)'!$E$3:$E$189,0),MATCH('Tenant Analysis (Formulas) '!BF$5,'Combined (Adjust here)'!$E$3:$BB$3,0)),0)</f>
        <v>0</v>
      </c>
      <c r="BG63" s="313">
        <f>IFERROR(INDEX('Combined (Adjust here)'!$E$3:$BB$189,MATCH('Tenant Analysis (Formulas) '!$D63,'Combined (Adjust here)'!$E$3:$E$189,0),MATCH('Tenant Analysis (Formulas) '!BG$5,'Combined (Adjust here)'!$E$3:$BB$3,0)),0)</f>
        <v>0</v>
      </c>
      <c r="BH63" s="313">
        <f>IFERROR(INDEX('Combined (Adjust here)'!$E$3:$BB$189,MATCH('Tenant Analysis (Formulas) '!$D63,'Combined (Adjust here)'!$E$3:$E$189,0),MATCH('Tenant Analysis (Formulas) '!BH$5,'Combined (Adjust here)'!$E$3:$BB$3,0)),0)</f>
        <v>0</v>
      </c>
      <c r="BI63" s="313">
        <f>IFERROR(INDEX('Combined (Adjust here)'!$E$3:$BB$189,MATCH('Tenant Analysis (Formulas) '!$D63,'Combined (Adjust here)'!$E$3:$E$189,0),MATCH('Tenant Analysis (Formulas) '!BI$5,'Combined (Adjust here)'!$E$3:$BB$3,0)),0)</f>
        <v>0</v>
      </c>
      <c r="BJ63" s="313">
        <f>IFERROR(INDEX('Combined (Adjust here)'!$E$3:$BB$189,MATCH('Tenant Analysis (Formulas) '!$D63,'Combined (Adjust here)'!$E$3:$E$189,0),MATCH('Tenant Analysis (Formulas) '!BJ$5,'Combined (Adjust here)'!$E$3:$BB$3,0)),0)</f>
        <v>0</v>
      </c>
      <c r="BK63" s="313">
        <f>IFERROR(INDEX('Combined (Adjust here)'!$E$3:$BB$189,MATCH('Tenant Analysis (Formulas) '!$D63,'Combined (Adjust here)'!$E$3:$E$189,0),MATCH('Tenant Analysis (Formulas) '!BK$5,'Combined (Adjust here)'!$E$3:$BB$3,0)),0)</f>
        <v>0</v>
      </c>
      <c r="BL63" s="313">
        <f>IFERROR(INDEX('Combined (Adjust here)'!$E$3:$BB$189,MATCH('Tenant Analysis (Formulas) '!$D63,'Combined (Adjust here)'!$E$3:$E$189,0),MATCH('Tenant Analysis (Formulas) '!BL$5,'Combined (Adjust here)'!$E$3:$BB$3,0)),0)</f>
        <v>0</v>
      </c>
      <c r="BM63" s="313">
        <f>IFERROR(INDEX('Combined (Adjust here)'!$E$3:$BB$189,MATCH('Tenant Analysis (Formulas) '!$D63,'Combined (Adjust here)'!$E$3:$E$189,0),MATCH('Tenant Analysis (Formulas) '!BM$5,'Combined (Adjust here)'!$E$3:$BB$3,0)),0)</f>
        <v>0</v>
      </c>
    </row>
    <row r="64" spans="1:65" hidden="1">
      <c r="A64" s="155" t="s">
        <v>163</v>
      </c>
      <c r="B64" s="155" t="s">
        <v>179</v>
      </c>
      <c r="C64" s="46" t="s">
        <v>191</v>
      </c>
      <c r="D64" s="49" t="s">
        <v>125</v>
      </c>
      <c r="E64" s="75">
        <f t="shared" si="12"/>
        <v>0</v>
      </c>
      <c r="F64" s="75">
        <f t="shared" si="14"/>
        <v>980777</v>
      </c>
      <c r="G64" s="75">
        <f t="shared" si="14"/>
        <v>1885030</v>
      </c>
      <c r="H64" s="75">
        <f t="shared" si="14"/>
        <v>550253</v>
      </c>
      <c r="I64" s="67">
        <f t="shared" si="11"/>
        <v>0.921976147483067</v>
      </c>
      <c r="J64" s="82"/>
      <c r="L64" s="75">
        <f t="shared" si="15"/>
        <v>498847</v>
      </c>
      <c r="M64" s="75">
        <f t="shared" si="15"/>
        <v>550253</v>
      </c>
      <c r="N64" s="67">
        <f t="shared" si="13"/>
        <v>0.10304963245243531</v>
      </c>
      <c r="R64" s="77">
        <f>IFERROR(INDEX('Combined (Adjust here)'!$E$3:$BB$189,MATCH('Tenant Analysis (Formulas) '!$D64,'Combined (Adjust here)'!$E$3:$E$189,0),MATCH('Tenant Analysis (Formulas) '!R$5,'Combined (Adjust here)'!$E$3:$BB$3,0)),0)</f>
        <v>0</v>
      </c>
      <c r="S64" s="77">
        <f>IFERROR(INDEX('Combined (Adjust here)'!$E$3:$BB$189,MATCH('Tenant Analysis (Formulas) '!$D64,'Combined (Adjust here)'!$E$3:$E$189,0),MATCH('Tenant Analysis (Formulas) '!S$5,'Combined (Adjust here)'!$E$3:$BB$3,0)),0)</f>
        <v>0</v>
      </c>
      <c r="T64" s="77">
        <f>IFERROR(INDEX('Combined (Adjust here)'!$E$3:$BB$189,MATCH('Tenant Analysis (Formulas) '!$D64,'Combined (Adjust here)'!$E$3:$E$189,0),MATCH('Tenant Analysis (Formulas) '!T$5,'Combined (Adjust here)'!$E$3:$BB$3,0)),0)</f>
        <v>0</v>
      </c>
      <c r="U64" s="77">
        <f>IFERROR(INDEX('Combined (Adjust here)'!$E$3:$BB$189,MATCH('Tenant Analysis (Formulas) '!$D64,'Combined (Adjust here)'!$E$3:$E$189,0),MATCH('Tenant Analysis (Formulas) '!U$5,'Combined (Adjust here)'!$E$3:$BB$3,0)),0)</f>
        <v>0</v>
      </c>
      <c r="V64" s="77">
        <f>IFERROR(INDEX('Combined (Adjust here)'!$E$3:$BB$189,MATCH('Tenant Analysis (Formulas) '!$D64,'Combined (Adjust here)'!$E$3:$E$189,0),MATCH('Tenant Analysis (Formulas) '!V$5,'Combined (Adjust here)'!$E$3:$BB$3,0)),0)</f>
        <v>0</v>
      </c>
      <c r="W64" s="77">
        <f>IFERROR(INDEX('Combined (Adjust here)'!$E$3:$BB$189,MATCH('Tenant Analysis (Formulas) '!$D64,'Combined (Adjust here)'!$E$3:$E$189,0),MATCH('Tenant Analysis (Formulas) '!W$5,'Combined (Adjust here)'!$E$3:$BB$3,0)),0)</f>
        <v>0</v>
      </c>
      <c r="X64" s="77">
        <f>IFERROR(INDEX('Combined (Adjust here)'!$E$3:$BB$189,MATCH('Tenant Analysis (Formulas) '!$D64,'Combined (Adjust here)'!$E$3:$E$189,0),MATCH('Tenant Analysis (Formulas) '!X$5,'Combined (Adjust here)'!$E$3:$BB$3,0)),0)</f>
        <v>0</v>
      </c>
      <c r="Y64" s="77">
        <f>IFERROR(INDEX('Combined (Adjust here)'!$E$3:$BB$189,MATCH('Tenant Analysis (Formulas) '!$D64,'Combined (Adjust here)'!$E$3:$E$189,0),MATCH('Tenant Analysis (Formulas) '!Y$5,'Combined (Adjust here)'!$E$3:$BB$3,0)),0)</f>
        <v>0</v>
      </c>
      <c r="Z64" s="77">
        <f>IFERROR(INDEX('Combined (Adjust here)'!$E$3:$BB$189,MATCH('Tenant Analysis (Formulas) '!$D64,'Combined (Adjust here)'!$E$3:$E$189,0),MATCH('Tenant Analysis (Formulas) '!Z$5,'Combined (Adjust here)'!$E$3:$BB$3,0)),0)</f>
        <v>0</v>
      </c>
      <c r="AA64" s="77">
        <f>IFERROR(INDEX('Combined (Adjust here)'!$E$3:$BB$189,MATCH('Tenant Analysis (Formulas) '!$D64,'Combined (Adjust here)'!$E$3:$E$189,0),MATCH('Tenant Analysis (Formulas) '!AA$5,'Combined (Adjust here)'!$E$3:$BB$3,0)),0)</f>
        <v>0</v>
      </c>
      <c r="AB64" s="77">
        <f>IFERROR(INDEX('Combined (Adjust here)'!$E$3:$BB$189,MATCH('Tenant Analysis (Formulas) '!$D64,'Combined (Adjust here)'!$E$3:$E$189,0),MATCH('Tenant Analysis (Formulas) '!AB$5,'Combined (Adjust here)'!$E$3:$BB$3,0)),0)</f>
        <v>0</v>
      </c>
      <c r="AC64" s="77">
        <f>IFERROR(INDEX('Combined (Adjust here)'!$E$3:$BB$189,MATCH('Tenant Analysis (Formulas) '!$D64,'Combined (Adjust here)'!$E$3:$E$189,0),MATCH('Tenant Analysis (Formulas) '!AC$5,'Combined (Adjust here)'!$E$3:$BB$3,0)),0)</f>
        <v>0</v>
      </c>
      <c r="AD64" s="77">
        <f>IFERROR(INDEX('Combined (Adjust here)'!$E$3:$BB$189,MATCH('Tenant Analysis (Formulas) '!$D64,'Combined (Adjust here)'!$E$3:$E$189,0),MATCH('Tenant Analysis (Formulas) '!AD$5,'Combined (Adjust here)'!$E$3:$BB$3,0)),0)</f>
        <v>0</v>
      </c>
      <c r="AE64" s="77">
        <f>IFERROR(INDEX('Combined (Adjust here)'!$E$3:$BB$189,MATCH('Tenant Analysis (Formulas) '!$D64,'Combined (Adjust here)'!$E$3:$E$189,0),MATCH('Tenant Analysis (Formulas) '!AE$5,'Combined (Adjust here)'!$E$3:$BB$3,0)),0)</f>
        <v>0</v>
      </c>
      <c r="AF64" s="77">
        <f>IFERROR(INDEX('Combined (Adjust here)'!$E$3:$BB$189,MATCH('Tenant Analysis (Formulas) '!$D64,'Combined (Adjust here)'!$E$3:$E$189,0),MATCH('Tenant Analysis (Formulas) '!AF$5,'Combined (Adjust here)'!$E$3:$BB$3,0)),0)</f>
        <v>0</v>
      </c>
      <c r="AG64" s="77">
        <f>IFERROR(INDEX('Combined (Adjust here)'!$E$3:$BB$189,MATCH('Tenant Analysis (Formulas) '!$D64,'Combined (Adjust here)'!$E$3:$E$189,0),MATCH('Tenant Analysis (Formulas) '!AG$5,'Combined (Adjust here)'!$E$3:$BB$3,0)),0)</f>
        <v>0</v>
      </c>
      <c r="AH64" s="77">
        <f>IFERROR(INDEX('Combined (Adjust here)'!$E$3:$BB$189,MATCH('Tenant Analysis (Formulas) '!$D64,'Combined (Adjust here)'!$E$3:$E$189,0),MATCH('Tenant Analysis (Formulas) '!AH$5,'Combined (Adjust here)'!$E$3:$BB$3,0)),0)</f>
        <v>0</v>
      </c>
      <c r="AI64" s="77">
        <f>IFERROR(INDEX('Combined (Adjust here)'!$E$3:$BB$189,MATCH('Tenant Analysis (Formulas) '!$D64,'Combined (Adjust here)'!$E$3:$E$189,0),MATCH('Tenant Analysis (Formulas) '!AI$5,'Combined (Adjust here)'!$E$3:$BB$3,0)),0)</f>
        <v>0</v>
      </c>
      <c r="AJ64" s="77">
        <f>IFERROR(INDEX('Combined (Adjust here)'!$E$3:$BB$189,MATCH('Tenant Analysis (Formulas) '!$D64,'Combined (Adjust here)'!$E$3:$E$189,0),MATCH('Tenant Analysis (Formulas) '!AJ$5,'Combined (Adjust here)'!$E$3:$BB$3,0)),0)</f>
        <v>0</v>
      </c>
      <c r="AK64" s="77">
        <f>IFERROR(INDEX('Combined (Adjust here)'!$E$3:$BB$189,MATCH('Tenant Analysis (Formulas) '!$D64,'Combined (Adjust here)'!$E$3:$E$189,0),MATCH('Tenant Analysis (Formulas) '!AK$5,'Combined (Adjust here)'!$E$3:$BB$3,0)),0)</f>
        <v>218430</v>
      </c>
      <c r="AL64" s="77">
        <f>IFERROR(INDEX('Combined (Adjust here)'!$E$3:$BB$189,MATCH('Tenant Analysis (Formulas) '!$D64,'Combined (Adjust here)'!$E$3:$E$189,0),MATCH('Tenant Analysis (Formulas) '!AL$5,'Combined (Adjust here)'!$E$3:$BB$3,0)),0)</f>
        <v>252546</v>
      </c>
      <c r="AM64" s="77">
        <f>IFERROR(INDEX('Combined (Adjust here)'!$E$3:$BB$189,MATCH('Tenant Analysis (Formulas) '!$D64,'Combined (Adjust here)'!$E$3:$E$189,0),MATCH('Tenant Analysis (Formulas) '!AM$5,'Combined (Adjust here)'!$E$3:$BB$3,0)),0)</f>
        <v>178668</v>
      </c>
      <c r="AN64" s="77">
        <f>IFERROR(INDEX('Combined (Adjust here)'!$E$3:$BB$189,MATCH('Tenant Analysis (Formulas) '!$D64,'Combined (Adjust here)'!$E$3:$E$189,0),MATCH('Tenant Analysis (Formulas) '!AN$5,'Combined (Adjust here)'!$E$3:$BB$3,0)),0)</f>
        <v>160485</v>
      </c>
      <c r="AO64" s="77">
        <f>IFERROR(INDEX('Combined (Adjust here)'!$E$3:$BB$189,MATCH('Tenant Analysis (Formulas) '!$D64,'Combined (Adjust here)'!$E$3:$E$189,0),MATCH('Tenant Analysis (Formulas) '!AO$5,'Combined (Adjust here)'!$E$3:$BB$3,0)),0)</f>
        <v>170648</v>
      </c>
      <c r="AP64" s="77">
        <f>IFERROR(INDEX('Combined (Adjust here)'!$E$3:$BB$189,MATCH('Tenant Analysis (Formulas) '!$D64,'Combined (Adjust here)'!$E$3:$E$189,0),MATCH('Tenant Analysis (Formulas) '!AP$5,'Combined (Adjust here)'!$E$3:$BB$3,0)),0)</f>
        <v>162285</v>
      </c>
      <c r="AQ64" s="77">
        <f>IFERROR(INDEX('Combined (Adjust here)'!$E$3:$BB$189,MATCH('Tenant Analysis (Formulas) '!$D64,'Combined (Adjust here)'!$E$3:$E$189,0),MATCH('Tenant Analysis (Formulas) '!AQ$5,'Combined (Adjust here)'!$E$3:$BB$3,0)),0)</f>
        <v>174937</v>
      </c>
      <c r="AR64" s="77">
        <f>IFERROR(INDEX('Combined (Adjust here)'!$E$3:$BB$189,MATCH('Tenant Analysis (Formulas) '!$D64,'Combined (Adjust here)'!$E$3:$E$189,0),MATCH('Tenant Analysis (Formulas) '!AR$5,'Combined (Adjust here)'!$E$3:$BB$3,0)),0)</f>
        <v>161625</v>
      </c>
      <c r="AS64" s="77">
        <f>IFERROR(INDEX('Combined (Adjust here)'!$E$3:$BB$189,MATCH('Tenant Analysis (Formulas) '!$D64,'Combined (Adjust here)'!$E$3:$E$189,0),MATCH('Tenant Analysis (Formulas) '!AS$5,'Combined (Adjust here)'!$E$3:$BB$3,0)),0)</f>
        <v>79527</v>
      </c>
      <c r="AT64" s="77">
        <f>IFERROR(INDEX('Combined (Adjust here)'!$E$3:$BB$189,MATCH('Tenant Analysis (Formulas) '!$D64,'Combined (Adjust here)'!$E$3:$E$189,0),MATCH('Tenant Analysis (Formulas) '!AT$5,'Combined (Adjust here)'!$E$3:$BB$3,0)),0)</f>
        <v>122143</v>
      </c>
      <c r="AU64" s="77">
        <f>IFERROR(INDEX('Combined (Adjust here)'!$E$3:$BB$189,MATCH('Tenant Analysis (Formulas) '!$D64,'Combined (Adjust here)'!$E$3:$E$189,0),MATCH('Tenant Analysis (Formulas) '!AU$5,'Combined (Adjust here)'!$E$3:$BB$3,0)),0)</f>
        <v>183269</v>
      </c>
      <c r="AV64" s="77">
        <f>IFERROR(INDEX('Combined (Adjust here)'!$E$3:$BB$189,MATCH('Tenant Analysis (Formulas) '!$D64,'Combined (Adjust here)'!$E$3:$E$189,0),MATCH('Tenant Analysis (Formulas) '!AV$5,'Combined (Adjust here)'!$E$3:$BB$3,0)),0)</f>
        <v>148223</v>
      </c>
      <c r="AW64" s="77">
        <f>IFERROR(INDEX('Combined (Adjust here)'!$E$3:$BB$189,MATCH('Tenant Analysis (Formulas) '!$D64,'Combined (Adjust here)'!$E$3:$E$189,0),MATCH('Tenant Analysis (Formulas) '!AW$5,'Combined (Adjust here)'!$E$3:$BB$3,0)),0)</f>
        <v>159637</v>
      </c>
      <c r="AX64" s="77">
        <f>IFERROR(INDEX('Combined (Adjust here)'!$E$3:$BB$189,MATCH('Tenant Analysis (Formulas) '!$D64,'Combined (Adjust here)'!$E$3:$E$189,0),MATCH('Tenant Analysis (Formulas) '!AX$5,'Combined (Adjust here)'!$E$3:$BB$3,0)),0)</f>
        <v>202627</v>
      </c>
      <c r="AY64" s="77">
        <f>IFERROR(INDEX('Combined (Adjust here)'!$E$3:$BB$189,MATCH('Tenant Analysis (Formulas) '!$D64,'Combined (Adjust here)'!$E$3:$E$189,0),MATCH('Tenant Analysis (Formulas) '!AY$5,'Combined (Adjust here)'!$E$3:$BB$3,0)),0)</f>
        <v>157004</v>
      </c>
      <c r="AZ64" s="314">
        <f>IFERROR(INDEX('Combined (Adjust here)'!$E$3:$BB$189,MATCH('Tenant Analysis (Formulas) '!$D64,'Combined (Adjust here)'!$E$3:$E$189,0),MATCH('Tenant Analysis (Formulas) '!AZ$5,'Combined (Adjust here)'!$E$3:$BB$3,0)),0)</f>
        <v>144251</v>
      </c>
      <c r="BA64" s="314">
        <f>IFERROR(INDEX('Combined (Adjust here)'!$E$3:$BB$189,MATCH('Tenant Analysis (Formulas) '!$D64,'Combined (Adjust here)'!$E$3:$E$189,0),MATCH('Tenant Analysis (Formulas) '!BA$5,'Combined (Adjust here)'!$E$3:$BB$3,0)),0)</f>
        <v>189502</v>
      </c>
      <c r="BB64" s="314">
        <f>IFERROR(INDEX('Combined (Adjust here)'!$E$3:$BB$189,MATCH('Tenant Analysis (Formulas) '!$D64,'Combined (Adjust here)'!$E$3:$E$189,0),MATCH('Tenant Analysis (Formulas) '!BB$5,'Combined (Adjust here)'!$E$3:$BB$3,0)),0)</f>
        <v>152245</v>
      </c>
      <c r="BC64" s="314">
        <f>IFERROR(INDEX('Combined (Adjust here)'!$E$3:$BB$189,MATCH('Tenant Analysis (Formulas) '!$D64,'Combined (Adjust here)'!$E$3:$E$189,0),MATCH('Tenant Analysis (Formulas) '!BC$5,'Combined (Adjust here)'!$E$3:$BB$3,0)),0)</f>
        <v>167626</v>
      </c>
      <c r="BD64" s="314">
        <f>IFERROR(INDEX('Combined (Adjust here)'!$E$3:$BB$189,MATCH('Tenant Analysis (Formulas) '!$D64,'Combined (Adjust here)'!$E$3:$E$189,0),MATCH('Tenant Analysis (Formulas) '!BD$5,'Combined (Adjust here)'!$E$3:$BB$3,0)),0)</f>
        <v>230382</v>
      </c>
      <c r="BE64" s="77">
        <f>IFERROR(INDEX('Combined (Adjust here)'!$E$3:$BB$189,MATCH('Tenant Analysis (Formulas) '!$D64,'Combined (Adjust here)'!$E$3:$E$189,0),MATCH('Tenant Analysis (Formulas) '!BE$5,'Combined (Adjust here)'!$E$3:$BB$3,0)),0)</f>
        <v>0</v>
      </c>
      <c r="BF64" s="77">
        <f>IFERROR(INDEX('Combined (Adjust here)'!$E$3:$BB$189,MATCH('Tenant Analysis (Formulas) '!$D64,'Combined (Adjust here)'!$E$3:$E$189,0),MATCH('Tenant Analysis (Formulas) '!BF$5,'Combined (Adjust here)'!$E$3:$BB$3,0)),0)</f>
        <v>0</v>
      </c>
      <c r="BG64" s="77">
        <f>IFERROR(INDEX('Combined (Adjust here)'!$E$3:$BB$189,MATCH('Tenant Analysis (Formulas) '!$D64,'Combined (Adjust here)'!$E$3:$E$189,0),MATCH('Tenant Analysis (Formulas) '!BG$5,'Combined (Adjust here)'!$E$3:$BB$3,0)),0)</f>
        <v>0</v>
      </c>
      <c r="BH64" s="77">
        <f>IFERROR(INDEX('Combined (Adjust here)'!$E$3:$BB$189,MATCH('Tenant Analysis (Formulas) '!$D64,'Combined (Adjust here)'!$E$3:$E$189,0),MATCH('Tenant Analysis (Formulas) '!BH$5,'Combined (Adjust here)'!$E$3:$BB$3,0)),0)</f>
        <v>0</v>
      </c>
      <c r="BI64" s="77">
        <f>IFERROR(INDEX('Combined (Adjust here)'!$E$3:$BB$189,MATCH('Tenant Analysis (Formulas) '!$D64,'Combined (Adjust here)'!$E$3:$E$189,0),MATCH('Tenant Analysis (Formulas) '!BI$5,'Combined (Adjust here)'!$E$3:$BB$3,0)),0)</f>
        <v>0</v>
      </c>
      <c r="BJ64" s="77">
        <f>IFERROR(INDEX('Combined (Adjust here)'!$E$3:$BB$189,MATCH('Tenant Analysis (Formulas) '!$D64,'Combined (Adjust here)'!$E$3:$E$189,0),MATCH('Tenant Analysis (Formulas) '!BJ$5,'Combined (Adjust here)'!$E$3:$BB$3,0)),0)</f>
        <v>0</v>
      </c>
      <c r="BK64" s="77">
        <f>IFERROR(INDEX('Combined (Adjust here)'!$E$3:$BB$189,MATCH('Tenant Analysis (Formulas) '!$D64,'Combined (Adjust here)'!$E$3:$E$189,0),MATCH('Tenant Analysis (Formulas) '!BK$5,'Combined (Adjust here)'!$E$3:$BB$3,0)),0)</f>
        <v>0</v>
      </c>
      <c r="BL64" s="77">
        <f>IFERROR(INDEX('Combined (Adjust here)'!$E$3:$BB$189,MATCH('Tenant Analysis (Formulas) '!$D64,'Combined (Adjust here)'!$E$3:$E$189,0),MATCH('Tenant Analysis (Formulas) '!BL$5,'Combined (Adjust here)'!$E$3:$BB$3,0)),0)</f>
        <v>0</v>
      </c>
      <c r="BM64" s="77">
        <f>IFERROR(INDEX('Combined (Adjust here)'!$E$3:$BB$189,MATCH('Tenant Analysis (Formulas) '!$D64,'Combined (Adjust here)'!$E$3:$E$189,0),MATCH('Tenant Analysis (Formulas) '!BM$5,'Combined (Adjust here)'!$E$3:$BB$3,0)),0)</f>
        <v>0</v>
      </c>
    </row>
    <row r="65" spans="1:65" hidden="1">
      <c r="A65" s="155" t="s">
        <v>163</v>
      </c>
      <c r="B65" s="155" t="s">
        <v>179</v>
      </c>
      <c r="C65" s="46" t="s">
        <v>193</v>
      </c>
      <c r="D65" s="49" t="s">
        <v>126</v>
      </c>
      <c r="E65" s="75">
        <f t="shared" si="12"/>
        <v>0</v>
      </c>
      <c r="F65" s="75">
        <f t="shared" si="14"/>
        <v>504426</v>
      </c>
      <c r="G65" s="75">
        <f t="shared" si="14"/>
        <v>1148661</v>
      </c>
      <c r="H65" s="75">
        <f t="shared" si="14"/>
        <v>331774</v>
      </c>
      <c r="I65" s="67">
        <f t="shared" si="11"/>
        <v>1.277164539496378</v>
      </c>
      <c r="J65" s="82"/>
      <c r="L65" s="75">
        <f t="shared" si="15"/>
        <v>246667</v>
      </c>
      <c r="M65" s="75">
        <f t="shared" si="15"/>
        <v>331774</v>
      </c>
      <c r="N65" s="67">
        <f t="shared" si="13"/>
        <v>0.34502791212444306</v>
      </c>
      <c r="R65" s="77">
        <f>IFERROR(INDEX('Combined (Adjust here)'!$E$3:$BB$189,MATCH('Tenant Analysis (Formulas) '!$D65,'Combined (Adjust here)'!$E$3:$E$189,0),MATCH('Tenant Analysis (Formulas) '!R$5,'Combined (Adjust here)'!$E$3:$BB$3,0)),0)</f>
        <v>0</v>
      </c>
      <c r="S65" s="77">
        <f>IFERROR(INDEX('Combined (Adjust here)'!$E$3:$BB$189,MATCH('Tenant Analysis (Formulas) '!$D65,'Combined (Adjust here)'!$E$3:$E$189,0),MATCH('Tenant Analysis (Formulas) '!S$5,'Combined (Adjust here)'!$E$3:$BB$3,0)),0)</f>
        <v>0</v>
      </c>
      <c r="T65" s="77">
        <f>IFERROR(INDEX('Combined (Adjust here)'!$E$3:$BB$189,MATCH('Tenant Analysis (Formulas) '!$D65,'Combined (Adjust here)'!$E$3:$E$189,0),MATCH('Tenant Analysis (Formulas) '!T$5,'Combined (Adjust here)'!$E$3:$BB$3,0)),0)</f>
        <v>0</v>
      </c>
      <c r="U65" s="77">
        <f>IFERROR(INDEX('Combined (Adjust here)'!$E$3:$BB$189,MATCH('Tenant Analysis (Formulas) '!$D65,'Combined (Adjust here)'!$E$3:$E$189,0),MATCH('Tenant Analysis (Formulas) '!U$5,'Combined (Adjust here)'!$E$3:$BB$3,0)),0)</f>
        <v>0</v>
      </c>
      <c r="V65" s="77">
        <f>IFERROR(INDEX('Combined (Adjust here)'!$E$3:$BB$189,MATCH('Tenant Analysis (Formulas) '!$D65,'Combined (Adjust here)'!$E$3:$E$189,0),MATCH('Tenant Analysis (Formulas) '!V$5,'Combined (Adjust here)'!$E$3:$BB$3,0)),0)</f>
        <v>0</v>
      </c>
      <c r="W65" s="77">
        <f>IFERROR(INDEX('Combined (Adjust here)'!$E$3:$BB$189,MATCH('Tenant Analysis (Formulas) '!$D65,'Combined (Adjust here)'!$E$3:$E$189,0),MATCH('Tenant Analysis (Formulas) '!W$5,'Combined (Adjust here)'!$E$3:$BB$3,0)),0)</f>
        <v>0</v>
      </c>
      <c r="X65" s="77">
        <f>IFERROR(INDEX('Combined (Adjust here)'!$E$3:$BB$189,MATCH('Tenant Analysis (Formulas) '!$D65,'Combined (Adjust here)'!$E$3:$E$189,0),MATCH('Tenant Analysis (Formulas) '!X$5,'Combined (Adjust here)'!$E$3:$BB$3,0)),0)</f>
        <v>0</v>
      </c>
      <c r="Y65" s="77">
        <f>IFERROR(INDEX('Combined (Adjust here)'!$E$3:$BB$189,MATCH('Tenant Analysis (Formulas) '!$D65,'Combined (Adjust here)'!$E$3:$E$189,0),MATCH('Tenant Analysis (Formulas) '!Y$5,'Combined (Adjust here)'!$E$3:$BB$3,0)),0)</f>
        <v>0</v>
      </c>
      <c r="Z65" s="77">
        <f>IFERROR(INDEX('Combined (Adjust here)'!$E$3:$BB$189,MATCH('Tenant Analysis (Formulas) '!$D65,'Combined (Adjust here)'!$E$3:$E$189,0),MATCH('Tenant Analysis (Formulas) '!Z$5,'Combined (Adjust here)'!$E$3:$BB$3,0)),0)</f>
        <v>0</v>
      </c>
      <c r="AA65" s="77">
        <f>IFERROR(INDEX('Combined (Adjust here)'!$E$3:$BB$189,MATCH('Tenant Analysis (Formulas) '!$D65,'Combined (Adjust here)'!$E$3:$E$189,0),MATCH('Tenant Analysis (Formulas) '!AA$5,'Combined (Adjust here)'!$E$3:$BB$3,0)),0)</f>
        <v>0</v>
      </c>
      <c r="AB65" s="77">
        <f>IFERROR(INDEX('Combined (Adjust here)'!$E$3:$BB$189,MATCH('Tenant Analysis (Formulas) '!$D65,'Combined (Adjust here)'!$E$3:$E$189,0),MATCH('Tenant Analysis (Formulas) '!AB$5,'Combined (Adjust here)'!$E$3:$BB$3,0)),0)</f>
        <v>0</v>
      </c>
      <c r="AC65" s="77">
        <f>IFERROR(INDEX('Combined (Adjust here)'!$E$3:$BB$189,MATCH('Tenant Analysis (Formulas) '!$D65,'Combined (Adjust here)'!$E$3:$E$189,0),MATCH('Tenant Analysis (Formulas) '!AC$5,'Combined (Adjust here)'!$E$3:$BB$3,0)),0)</f>
        <v>0</v>
      </c>
      <c r="AD65" s="77">
        <f>IFERROR(INDEX('Combined (Adjust here)'!$E$3:$BB$189,MATCH('Tenant Analysis (Formulas) '!$D65,'Combined (Adjust here)'!$E$3:$E$189,0),MATCH('Tenant Analysis (Formulas) '!AD$5,'Combined (Adjust here)'!$E$3:$BB$3,0)),0)</f>
        <v>0</v>
      </c>
      <c r="AE65" s="77">
        <f>IFERROR(INDEX('Combined (Adjust here)'!$E$3:$BB$189,MATCH('Tenant Analysis (Formulas) '!$D65,'Combined (Adjust here)'!$E$3:$E$189,0),MATCH('Tenant Analysis (Formulas) '!AE$5,'Combined (Adjust here)'!$E$3:$BB$3,0)),0)</f>
        <v>0</v>
      </c>
      <c r="AF65" s="77">
        <f>IFERROR(INDEX('Combined (Adjust here)'!$E$3:$BB$189,MATCH('Tenant Analysis (Formulas) '!$D65,'Combined (Adjust here)'!$E$3:$E$189,0),MATCH('Tenant Analysis (Formulas) '!AF$5,'Combined (Adjust here)'!$E$3:$BB$3,0)),0)</f>
        <v>0</v>
      </c>
      <c r="AG65" s="77">
        <f>IFERROR(INDEX('Combined (Adjust here)'!$E$3:$BB$189,MATCH('Tenant Analysis (Formulas) '!$D65,'Combined (Adjust here)'!$E$3:$E$189,0),MATCH('Tenant Analysis (Formulas) '!AG$5,'Combined (Adjust here)'!$E$3:$BB$3,0)),0)</f>
        <v>0</v>
      </c>
      <c r="AH65" s="77">
        <f>IFERROR(INDEX('Combined (Adjust here)'!$E$3:$BB$189,MATCH('Tenant Analysis (Formulas) '!$D65,'Combined (Adjust here)'!$E$3:$E$189,0),MATCH('Tenant Analysis (Formulas) '!AH$5,'Combined (Adjust here)'!$E$3:$BB$3,0)),0)</f>
        <v>0</v>
      </c>
      <c r="AI65" s="77">
        <f>IFERROR(INDEX('Combined (Adjust here)'!$E$3:$BB$189,MATCH('Tenant Analysis (Formulas) '!$D65,'Combined (Adjust here)'!$E$3:$E$189,0),MATCH('Tenant Analysis (Formulas) '!AI$5,'Combined (Adjust here)'!$E$3:$BB$3,0)),0)</f>
        <v>0</v>
      </c>
      <c r="AJ65" s="77">
        <f>IFERROR(INDEX('Combined (Adjust here)'!$E$3:$BB$189,MATCH('Tenant Analysis (Formulas) '!$D65,'Combined (Adjust here)'!$E$3:$E$189,0),MATCH('Tenant Analysis (Formulas) '!AJ$5,'Combined (Adjust here)'!$E$3:$BB$3,0)),0)</f>
        <v>0</v>
      </c>
      <c r="AK65" s="77">
        <f>IFERROR(INDEX('Combined (Adjust here)'!$E$3:$BB$189,MATCH('Tenant Analysis (Formulas) '!$D65,'Combined (Adjust here)'!$E$3:$E$189,0),MATCH('Tenant Analysis (Formulas) '!AK$5,'Combined (Adjust here)'!$E$3:$BB$3,0)),0)</f>
        <v>107544</v>
      </c>
      <c r="AL65" s="77">
        <f>IFERROR(INDEX('Combined (Adjust here)'!$E$3:$BB$189,MATCH('Tenant Analysis (Formulas) '!$D65,'Combined (Adjust here)'!$E$3:$E$189,0),MATCH('Tenant Analysis (Formulas) '!AL$5,'Combined (Adjust here)'!$E$3:$BB$3,0)),0)</f>
        <v>126035</v>
      </c>
      <c r="AM65" s="77">
        <f>IFERROR(INDEX('Combined (Adjust here)'!$E$3:$BB$189,MATCH('Tenant Analysis (Formulas) '!$D65,'Combined (Adjust here)'!$E$3:$E$189,0),MATCH('Tenant Analysis (Formulas) '!AM$5,'Combined (Adjust here)'!$E$3:$BB$3,0)),0)</f>
        <v>93504</v>
      </c>
      <c r="AN65" s="77">
        <f>IFERROR(INDEX('Combined (Adjust here)'!$E$3:$BB$189,MATCH('Tenant Analysis (Formulas) '!$D65,'Combined (Adjust here)'!$E$3:$E$189,0),MATCH('Tenant Analysis (Formulas) '!AN$5,'Combined (Adjust here)'!$E$3:$BB$3,0)),0)</f>
        <v>87731</v>
      </c>
      <c r="AO65" s="77">
        <f>IFERROR(INDEX('Combined (Adjust here)'!$E$3:$BB$189,MATCH('Tenant Analysis (Formulas) '!$D65,'Combined (Adjust here)'!$E$3:$E$189,0),MATCH('Tenant Analysis (Formulas) '!AO$5,'Combined (Adjust here)'!$E$3:$BB$3,0)),0)</f>
        <v>89612</v>
      </c>
      <c r="AP65" s="77">
        <f>IFERROR(INDEX('Combined (Adjust here)'!$E$3:$BB$189,MATCH('Tenant Analysis (Formulas) '!$D65,'Combined (Adjust here)'!$E$3:$E$189,0),MATCH('Tenant Analysis (Formulas) '!AP$5,'Combined (Adjust here)'!$E$3:$BB$3,0)),0)</f>
        <v>81962</v>
      </c>
      <c r="AQ65" s="77">
        <f>IFERROR(INDEX('Combined (Adjust here)'!$E$3:$BB$189,MATCH('Tenant Analysis (Formulas) '!$D65,'Combined (Adjust here)'!$E$3:$E$189,0),MATCH('Tenant Analysis (Formulas) '!AQ$5,'Combined (Adjust here)'!$E$3:$BB$3,0)),0)</f>
        <v>83060</v>
      </c>
      <c r="AR65" s="77">
        <f>IFERROR(INDEX('Combined (Adjust here)'!$E$3:$BB$189,MATCH('Tenant Analysis (Formulas) '!$D65,'Combined (Adjust here)'!$E$3:$E$189,0),MATCH('Tenant Analysis (Formulas) '!AR$5,'Combined (Adjust here)'!$E$3:$BB$3,0)),0)</f>
        <v>81645</v>
      </c>
      <c r="AS65" s="77">
        <f>IFERROR(INDEX('Combined (Adjust here)'!$E$3:$BB$189,MATCH('Tenant Analysis (Formulas) '!$D65,'Combined (Adjust here)'!$E$3:$E$189,0),MATCH('Tenant Analysis (Formulas) '!AS$5,'Combined (Adjust here)'!$E$3:$BB$3,0)),0)</f>
        <v>51774</v>
      </c>
      <c r="AT65" s="77">
        <f>IFERROR(INDEX('Combined (Adjust here)'!$E$3:$BB$189,MATCH('Tenant Analysis (Formulas) '!$D65,'Combined (Adjust here)'!$E$3:$E$189,0),MATCH('Tenant Analysis (Formulas) '!AT$5,'Combined (Adjust here)'!$E$3:$BB$3,0)),0)</f>
        <v>68536</v>
      </c>
      <c r="AU65" s="77">
        <f>IFERROR(INDEX('Combined (Adjust here)'!$E$3:$BB$189,MATCH('Tenant Analysis (Formulas) '!$D65,'Combined (Adjust here)'!$E$3:$E$189,0),MATCH('Tenant Analysis (Formulas) '!AU$5,'Combined (Adjust here)'!$E$3:$BB$3,0)),0)</f>
        <v>98997</v>
      </c>
      <c r="AV65" s="77">
        <f>IFERROR(INDEX('Combined (Adjust here)'!$E$3:$BB$189,MATCH('Tenant Analysis (Formulas) '!$D65,'Combined (Adjust here)'!$E$3:$E$189,0),MATCH('Tenant Analysis (Formulas) '!AV$5,'Combined (Adjust here)'!$E$3:$BB$3,0)),0)</f>
        <v>89159</v>
      </c>
      <c r="AW65" s="77">
        <f>IFERROR(INDEX('Combined (Adjust here)'!$E$3:$BB$189,MATCH('Tenant Analysis (Formulas) '!$D65,'Combined (Adjust here)'!$E$3:$E$189,0),MATCH('Tenant Analysis (Formulas) '!AW$5,'Combined (Adjust here)'!$E$3:$BB$3,0)),0)</f>
        <v>100296</v>
      </c>
      <c r="AX65" s="77">
        <f>IFERROR(INDEX('Combined (Adjust here)'!$E$3:$BB$189,MATCH('Tenant Analysis (Formulas) '!$D65,'Combined (Adjust here)'!$E$3:$E$189,0),MATCH('Tenant Analysis (Formulas) '!AX$5,'Combined (Adjust here)'!$E$3:$BB$3,0)),0)</f>
        <v>131544</v>
      </c>
      <c r="AY65" s="77">
        <f>IFERROR(INDEX('Combined (Adjust here)'!$E$3:$BB$189,MATCH('Tenant Analysis (Formulas) '!$D65,'Combined (Adjust here)'!$E$3:$E$189,0),MATCH('Tenant Analysis (Formulas) '!AY$5,'Combined (Adjust here)'!$E$3:$BB$3,0)),0)</f>
        <v>157004</v>
      </c>
      <c r="AZ65" s="77">
        <f>IFERROR(INDEX('Combined (Adjust here)'!$E$3:$BB$189,MATCH('Tenant Analysis (Formulas) '!$D65,'Combined (Adjust here)'!$E$3:$E$189,0),MATCH('Tenant Analysis (Formulas) '!AZ$5,'Combined (Adjust here)'!$E$3:$BB$3,0)),0)</f>
        <v>97021</v>
      </c>
      <c r="BA65" s="77">
        <f>IFERROR(INDEX('Combined (Adjust here)'!$E$3:$BB$189,MATCH('Tenant Analysis (Formulas) '!$D65,'Combined (Adjust here)'!$E$3:$E$189,0),MATCH('Tenant Analysis (Formulas) '!BA$5,'Combined (Adjust here)'!$E$3:$BB$3,0)),0)</f>
        <v>107663</v>
      </c>
      <c r="BB65" s="77">
        <f>IFERROR(INDEX('Combined (Adjust here)'!$E$3:$BB$189,MATCH('Tenant Analysis (Formulas) '!$D65,'Combined (Adjust here)'!$E$3:$E$189,0),MATCH('Tenant Analysis (Formulas) '!BB$5,'Combined (Adjust here)'!$E$3:$BB$3,0)),0)</f>
        <v>99184</v>
      </c>
      <c r="BC65" s="77">
        <f>IFERROR(INDEX('Combined (Adjust here)'!$E$3:$BB$189,MATCH('Tenant Analysis (Formulas) '!$D65,'Combined (Adjust here)'!$E$3:$E$189,0),MATCH('Tenant Analysis (Formulas) '!BC$5,'Combined (Adjust here)'!$E$3:$BB$3,0)),0)</f>
        <v>99887</v>
      </c>
      <c r="BD65" s="77">
        <f>IFERROR(INDEX('Combined (Adjust here)'!$E$3:$BB$189,MATCH('Tenant Analysis (Formulas) '!$D65,'Combined (Adjust here)'!$E$3:$E$189,0),MATCH('Tenant Analysis (Formulas) '!BD$5,'Combined (Adjust here)'!$E$3:$BB$3,0)),0)</f>
        <v>132703</v>
      </c>
      <c r="BE65" s="77">
        <f>IFERROR(INDEX('Combined (Adjust here)'!$E$3:$BB$189,MATCH('Tenant Analysis (Formulas) '!$D65,'Combined (Adjust here)'!$E$3:$E$189,0),MATCH('Tenant Analysis (Formulas) '!BE$5,'Combined (Adjust here)'!$E$3:$BB$3,0)),0)</f>
        <v>0</v>
      </c>
      <c r="BF65" s="77">
        <f>IFERROR(INDEX('Combined (Adjust here)'!$E$3:$BB$189,MATCH('Tenant Analysis (Formulas) '!$D65,'Combined (Adjust here)'!$E$3:$E$189,0),MATCH('Tenant Analysis (Formulas) '!BF$5,'Combined (Adjust here)'!$E$3:$BB$3,0)),0)</f>
        <v>0</v>
      </c>
      <c r="BG65" s="77">
        <f>IFERROR(INDEX('Combined (Adjust here)'!$E$3:$BB$189,MATCH('Tenant Analysis (Formulas) '!$D65,'Combined (Adjust here)'!$E$3:$E$189,0),MATCH('Tenant Analysis (Formulas) '!BG$5,'Combined (Adjust here)'!$E$3:$BB$3,0)),0)</f>
        <v>0</v>
      </c>
      <c r="BH65" s="77">
        <f>IFERROR(INDEX('Combined (Adjust here)'!$E$3:$BB$189,MATCH('Tenant Analysis (Formulas) '!$D65,'Combined (Adjust here)'!$E$3:$E$189,0),MATCH('Tenant Analysis (Formulas) '!BH$5,'Combined (Adjust here)'!$E$3:$BB$3,0)),0)</f>
        <v>0</v>
      </c>
      <c r="BI65" s="77">
        <f>IFERROR(INDEX('Combined (Adjust here)'!$E$3:$BB$189,MATCH('Tenant Analysis (Formulas) '!$D65,'Combined (Adjust here)'!$E$3:$E$189,0),MATCH('Tenant Analysis (Formulas) '!BI$5,'Combined (Adjust here)'!$E$3:$BB$3,0)),0)</f>
        <v>0</v>
      </c>
      <c r="BJ65" s="77">
        <f>IFERROR(INDEX('Combined (Adjust here)'!$E$3:$BB$189,MATCH('Tenant Analysis (Formulas) '!$D65,'Combined (Adjust here)'!$E$3:$E$189,0),MATCH('Tenant Analysis (Formulas) '!BJ$5,'Combined (Adjust here)'!$E$3:$BB$3,0)),0)</f>
        <v>0</v>
      </c>
      <c r="BK65" s="77">
        <f>IFERROR(INDEX('Combined (Adjust here)'!$E$3:$BB$189,MATCH('Tenant Analysis (Formulas) '!$D65,'Combined (Adjust here)'!$E$3:$E$189,0),MATCH('Tenant Analysis (Formulas) '!BK$5,'Combined (Adjust here)'!$E$3:$BB$3,0)),0)</f>
        <v>0</v>
      </c>
      <c r="BL65" s="77">
        <f>IFERROR(INDEX('Combined (Adjust here)'!$E$3:$BB$189,MATCH('Tenant Analysis (Formulas) '!$D65,'Combined (Adjust here)'!$E$3:$E$189,0),MATCH('Tenant Analysis (Formulas) '!BL$5,'Combined (Adjust here)'!$E$3:$BB$3,0)),0)</f>
        <v>0</v>
      </c>
      <c r="BM65" s="77">
        <f>IFERROR(INDEX('Combined (Adjust here)'!$E$3:$BB$189,MATCH('Tenant Analysis (Formulas) '!$D65,'Combined (Adjust here)'!$E$3:$E$189,0),MATCH('Tenant Analysis (Formulas) '!BM$5,'Combined (Adjust here)'!$E$3:$BB$3,0)),0)</f>
        <v>0</v>
      </c>
    </row>
    <row r="66" spans="1:65" hidden="1">
      <c r="A66" s="48" t="s">
        <v>163</v>
      </c>
      <c r="B66" s="48" t="s">
        <v>179</v>
      </c>
      <c r="C66" s="46" t="s">
        <v>223</v>
      </c>
      <c r="D66" s="49" t="s">
        <v>127</v>
      </c>
      <c r="E66" s="75">
        <f t="shared" si="12"/>
        <v>0</v>
      </c>
      <c r="F66" s="75">
        <f t="shared" si="14"/>
        <v>159177</v>
      </c>
      <c r="G66" s="75">
        <f t="shared" si="14"/>
        <v>571938</v>
      </c>
      <c r="H66" s="75">
        <f t="shared" si="14"/>
        <v>0</v>
      </c>
      <c r="I66" s="67">
        <f t="shared" si="11"/>
        <v>2.5930944797301119</v>
      </c>
      <c r="J66" s="82"/>
      <c r="L66" s="75">
        <f t="shared" si="15"/>
        <v>106000</v>
      </c>
      <c r="M66" s="75">
        <f t="shared" si="15"/>
        <v>0</v>
      </c>
      <c r="N66" s="67">
        <f t="shared" si="13"/>
        <v>0</v>
      </c>
      <c r="R66" s="77">
        <f>IFERROR(INDEX('Combined (Adjust here)'!$E$3:$BB$189,MATCH('Tenant Analysis (Formulas) '!$D66,'Combined (Adjust here)'!$E$3:$E$189,0),MATCH('Tenant Analysis (Formulas) '!R$5,'Combined (Adjust here)'!$E$3:$BB$3,0)),0)</f>
        <v>0</v>
      </c>
      <c r="S66" s="77">
        <f>IFERROR(INDEX('Combined (Adjust here)'!$E$3:$BB$189,MATCH('Tenant Analysis (Formulas) '!$D66,'Combined (Adjust here)'!$E$3:$E$189,0),MATCH('Tenant Analysis (Formulas) '!S$5,'Combined (Adjust here)'!$E$3:$BB$3,0)),0)</f>
        <v>0</v>
      </c>
      <c r="T66" s="77">
        <f>IFERROR(INDEX('Combined (Adjust here)'!$E$3:$BB$189,MATCH('Tenant Analysis (Formulas) '!$D66,'Combined (Adjust here)'!$E$3:$E$189,0),MATCH('Tenant Analysis (Formulas) '!T$5,'Combined (Adjust here)'!$E$3:$BB$3,0)),0)</f>
        <v>0</v>
      </c>
      <c r="U66" s="77">
        <f>IFERROR(INDEX('Combined (Adjust here)'!$E$3:$BB$189,MATCH('Tenant Analysis (Formulas) '!$D66,'Combined (Adjust here)'!$E$3:$E$189,0),MATCH('Tenant Analysis (Formulas) '!U$5,'Combined (Adjust here)'!$E$3:$BB$3,0)),0)</f>
        <v>0</v>
      </c>
      <c r="V66" s="77">
        <f>IFERROR(INDEX('Combined (Adjust here)'!$E$3:$BB$189,MATCH('Tenant Analysis (Formulas) '!$D66,'Combined (Adjust here)'!$E$3:$E$189,0),MATCH('Tenant Analysis (Formulas) '!V$5,'Combined (Adjust here)'!$E$3:$BB$3,0)),0)</f>
        <v>0</v>
      </c>
      <c r="W66" s="77">
        <f>IFERROR(INDEX('Combined (Adjust here)'!$E$3:$BB$189,MATCH('Tenant Analysis (Formulas) '!$D66,'Combined (Adjust here)'!$E$3:$E$189,0),MATCH('Tenant Analysis (Formulas) '!W$5,'Combined (Adjust here)'!$E$3:$BB$3,0)),0)</f>
        <v>0</v>
      </c>
      <c r="X66" s="77">
        <f>IFERROR(INDEX('Combined (Adjust here)'!$E$3:$BB$189,MATCH('Tenant Analysis (Formulas) '!$D66,'Combined (Adjust here)'!$E$3:$E$189,0),MATCH('Tenant Analysis (Formulas) '!X$5,'Combined (Adjust here)'!$E$3:$BB$3,0)),0)</f>
        <v>0</v>
      </c>
      <c r="Y66" s="77">
        <f>IFERROR(INDEX('Combined (Adjust here)'!$E$3:$BB$189,MATCH('Tenant Analysis (Formulas) '!$D66,'Combined (Adjust here)'!$E$3:$E$189,0),MATCH('Tenant Analysis (Formulas) '!Y$5,'Combined (Adjust here)'!$E$3:$BB$3,0)),0)</f>
        <v>0</v>
      </c>
      <c r="Z66" s="77">
        <f>IFERROR(INDEX('Combined (Adjust here)'!$E$3:$BB$189,MATCH('Tenant Analysis (Formulas) '!$D66,'Combined (Adjust here)'!$E$3:$E$189,0),MATCH('Tenant Analysis (Formulas) '!Z$5,'Combined (Adjust here)'!$E$3:$BB$3,0)),0)</f>
        <v>0</v>
      </c>
      <c r="AA66" s="77">
        <f>IFERROR(INDEX('Combined (Adjust here)'!$E$3:$BB$189,MATCH('Tenant Analysis (Formulas) '!$D66,'Combined (Adjust here)'!$E$3:$E$189,0),MATCH('Tenant Analysis (Formulas) '!AA$5,'Combined (Adjust here)'!$E$3:$BB$3,0)),0)</f>
        <v>0</v>
      </c>
      <c r="AB66" s="77">
        <f>IFERROR(INDEX('Combined (Adjust here)'!$E$3:$BB$189,MATCH('Tenant Analysis (Formulas) '!$D66,'Combined (Adjust here)'!$E$3:$E$189,0),MATCH('Tenant Analysis (Formulas) '!AB$5,'Combined (Adjust here)'!$E$3:$BB$3,0)),0)</f>
        <v>0</v>
      </c>
      <c r="AC66" s="77">
        <f>IFERROR(INDEX('Combined (Adjust here)'!$E$3:$BB$189,MATCH('Tenant Analysis (Formulas) '!$D66,'Combined (Adjust here)'!$E$3:$E$189,0),MATCH('Tenant Analysis (Formulas) '!AC$5,'Combined (Adjust here)'!$E$3:$BB$3,0)),0)</f>
        <v>0</v>
      </c>
      <c r="AD66" s="77">
        <f>IFERROR(INDEX('Combined (Adjust here)'!$E$3:$BB$189,MATCH('Tenant Analysis (Formulas) '!$D66,'Combined (Adjust here)'!$E$3:$E$189,0),MATCH('Tenant Analysis (Formulas) '!AD$5,'Combined (Adjust here)'!$E$3:$BB$3,0)),0)</f>
        <v>0</v>
      </c>
      <c r="AE66" s="77">
        <f>IFERROR(INDEX('Combined (Adjust here)'!$E$3:$BB$189,MATCH('Tenant Analysis (Formulas) '!$D66,'Combined (Adjust here)'!$E$3:$E$189,0),MATCH('Tenant Analysis (Formulas) '!AE$5,'Combined (Adjust here)'!$E$3:$BB$3,0)),0)</f>
        <v>0</v>
      </c>
      <c r="AF66" s="77">
        <f>IFERROR(INDEX('Combined (Adjust here)'!$E$3:$BB$189,MATCH('Tenant Analysis (Formulas) '!$D66,'Combined (Adjust here)'!$E$3:$E$189,0),MATCH('Tenant Analysis (Formulas) '!AF$5,'Combined (Adjust here)'!$E$3:$BB$3,0)),0)</f>
        <v>0</v>
      </c>
      <c r="AG66" s="77">
        <f>IFERROR(INDEX('Combined (Adjust here)'!$E$3:$BB$189,MATCH('Tenant Analysis (Formulas) '!$D66,'Combined (Adjust here)'!$E$3:$E$189,0),MATCH('Tenant Analysis (Formulas) '!AG$5,'Combined (Adjust here)'!$E$3:$BB$3,0)),0)</f>
        <v>0</v>
      </c>
      <c r="AH66" s="77">
        <f>IFERROR(INDEX('Combined (Adjust here)'!$E$3:$BB$189,MATCH('Tenant Analysis (Formulas) '!$D66,'Combined (Adjust here)'!$E$3:$E$189,0),MATCH('Tenant Analysis (Formulas) '!AH$5,'Combined (Adjust here)'!$E$3:$BB$3,0)),0)</f>
        <v>0</v>
      </c>
      <c r="AI66" s="77">
        <f>IFERROR(INDEX('Combined (Adjust here)'!$E$3:$BB$189,MATCH('Tenant Analysis (Formulas) '!$D66,'Combined (Adjust here)'!$E$3:$E$189,0),MATCH('Tenant Analysis (Formulas) '!AI$5,'Combined (Adjust here)'!$E$3:$BB$3,0)),0)</f>
        <v>0</v>
      </c>
      <c r="AJ66" s="77">
        <f>IFERROR(INDEX('Combined (Adjust here)'!$E$3:$BB$189,MATCH('Tenant Analysis (Formulas) '!$D66,'Combined (Adjust here)'!$E$3:$E$189,0),MATCH('Tenant Analysis (Formulas) '!AJ$5,'Combined (Adjust here)'!$E$3:$BB$3,0)),0)</f>
        <v>0</v>
      </c>
      <c r="AK66" s="77">
        <f>IFERROR(INDEX('Combined (Adjust here)'!$E$3:$BB$189,MATCH('Tenant Analysis (Formulas) '!$D66,'Combined (Adjust here)'!$E$3:$E$189,0),MATCH('Tenant Analysis (Formulas) '!AK$5,'Combined (Adjust here)'!$E$3:$BB$3,0)),0)</f>
        <v>0</v>
      </c>
      <c r="AL66" s="77">
        <f>IFERROR(INDEX('Combined (Adjust here)'!$E$3:$BB$189,MATCH('Tenant Analysis (Formulas) '!$D66,'Combined (Adjust here)'!$E$3:$E$189,0),MATCH('Tenant Analysis (Formulas) '!AL$5,'Combined (Adjust here)'!$E$3:$BB$3,0)),0)</f>
        <v>52013</v>
      </c>
      <c r="AM66" s="77">
        <f>IFERROR(INDEX('Combined (Adjust here)'!$E$3:$BB$189,MATCH('Tenant Analysis (Formulas) '!$D66,'Combined (Adjust here)'!$E$3:$E$189,0),MATCH('Tenant Analysis (Formulas) '!AM$5,'Combined (Adjust here)'!$E$3:$BB$3,0)),0)</f>
        <v>0</v>
      </c>
      <c r="AN66" s="77">
        <f>IFERROR(INDEX('Combined (Adjust here)'!$E$3:$BB$189,MATCH('Tenant Analysis (Formulas) '!$D66,'Combined (Adjust here)'!$E$3:$E$189,0),MATCH('Tenant Analysis (Formulas) '!AN$5,'Combined (Adjust here)'!$E$3:$BB$3,0)),0)</f>
        <v>0</v>
      </c>
      <c r="AO66" s="77">
        <f>IFERROR(INDEX('Combined (Adjust here)'!$E$3:$BB$189,MATCH('Tenant Analysis (Formulas) '!$D66,'Combined (Adjust here)'!$E$3:$E$189,0),MATCH('Tenant Analysis (Formulas) '!AO$5,'Combined (Adjust here)'!$E$3:$BB$3,0)),0)</f>
        <v>107164</v>
      </c>
      <c r="AP66" s="77">
        <f>IFERROR(INDEX('Combined (Adjust here)'!$E$3:$BB$189,MATCH('Tenant Analysis (Formulas) '!$D66,'Combined (Adjust here)'!$E$3:$E$189,0),MATCH('Tenant Analysis (Formulas) '!AP$5,'Combined (Adjust here)'!$E$3:$BB$3,0)),0)</f>
        <v>0</v>
      </c>
      <c r="AQ66" s="77">
        <f>IFERROR(INDEX('Combined (Adjust here)'!$E$3:$BB$189,MATCH('Tenant Analysis (Formulas) '!$D66,'Combined (Adjust here)'!$E$3:$E$189,0),MATCH('Tenant Analysis (Formulas) '!AQ$5,'Combined (Adjust here)'!$E$3:$BB$3,0)),0)</f>
        <v>0</v>
      </c>
      <c r="AR66" s="77">
        <f>IFERROR(INDEX('Combined (Adjust here)'!$E$3:$BB$189,MATCH('Tenant Analysis (Formulas) '!$D66,'Combined (Adjust here)'!$E$3:$E$189,0),MATCH('Tenant Analysis (Formulas) '!AR$5,'Combined (Adjust here)'!$E$3:$BB$3,0)),0)</f>
        <v>106000</v>
      </c>
      <c r="AS66" s="77">
        <f>IFERROR(INDEX('Combined (Adjust here)'!$E$3:$BB$189,MATCH('Tenant Analysis (Formulas) '!$D66,'Combined (Adjust here)'!$E$3:$E$189,0),MATCH('Tenant Analysis (Formulas) '!AS$5,'Combined (Adjust here)'!$E$3:$BB$3,0)),0)</f>
        <v>0</v>
      </c>
      <c r="AT66" s="77">
        <f>IFERROR(INDEX('Combined (Adjust here)'!$E$3:$BB$189,MATCH('Tenant Analysis (Formulas) '!$D66,'Combined (Adjust here)'!$E$3:$E$189,0),MATCH('Tenant Analysis (Formulas) '!AT$5,'Combined (Adjust here)'!$E$3:$BB$3,0)),0)</f>
        <v>0</v>
      </c>
      <c r="AU66" s="77">
        <f>IFERROR(INDEX('Combined (Adjust here)'!$E$3:$BB$189,MATCH('Tenant Analysis (Formulas) '!$D66,'Combined (Adjust here)'!$E$3:$E$189,0),MATCH('Tenant Analysis (Formulas) '!AU$5,'Combined (Adjust here)'!$E$3:$BB$3,0)),0)</f>
        <v>120961</v>
      </c>
      <c r="AV66" s="77">
        <f>IFERROR(INDEX('Combined (Adjust here)'!$E$3:$BB$189,MATCH('Tenant Analysis (Formulas) '!$D66,'Combined (Adjust here)'!$E$3:$E$189,0),MATCH('Tenant Analysis (Formulas) '!AV$5,'Combined (Adjust here)'!$E$3:$BB$3,0)),0)</f>
        <v>0</v>
      </c>
      <c r="AW66" s="77">
        <f>IFERROR(INDEX('Combined (Adjust here)'!$E$3:$BB$189,MATCH('Tenant Analysis (Formulas) '!$D66,'Combined (Adjust here)'!$E$3:$E$189,0),MATCH('Tenant Analysis (Formulas) '!AW$5,'Combined (Adjust here)'!$E$3:$BB$3,0)),0)</f>
        <v>0</v>
      </c>
      <c r="AX66" s="77">
        <f>IFERROR(INDEX('Combined (Adjust here)'!$E$3:$BB$189,MATCH('Tenant Analysis (Formulas) '!$D66,'Combined (Adjust here)'!$E$3:$E$189,0),MATCH('Tenant Analysis (Formulas) '!AX$5,'Combined (Adjust here)'!$E$3:$BB$3,0)),0)</f>
        <v>159931</v>
      </c>
      <c r="AY66" s="77">
        <f>IFERROR(INDEX('Combined (Adjust here)'!$E$3:$BB$189,MATCH('Tenant Analysis (Formulas) '!$D66,'Combined (Adjust here)'!$E$3:$E$189,0),MATCH('Tenant Analysis (Formulas) '!AY$5,'Combined (Adjust here)'!$E$3:$BB$3,0)),0)</f>
        <v>0</v>
      </c>
      <c r="AZ66" s="77">
        <f>IFERROR(INDEX('Combined (Adjust here)'!$E$3:$BB$189,MATCH('Tenant Analysis (Formulas) '!$D66,'Combined (Adjust here)'!$E$3:$E$189,0),MATCH('Tenant Analysis (Formulas) '!AZ$5,'Combined (Adjust here)'!$E$3:$BB$3,0)),0)</f>
        <v>0</v>
      </c>
      <c r="BA66" s="77">
        <f>IFERROR(INDEX('Combined (Adjust here)'!$E$3:$BB$189,MATCH('Tenant Analysis (Formulas) '!$D66,'Combined (Adjust here)'!$E$3:$E$189,0),MATCH('Tenant Analysis (Formulas) '!BA$5,'Combined (Adjust here)'!$E$3:$BB$3,0)),0)</f>
        <v>185046</v>
      </c>
      <c r="BB66" s="77">
        <f>IFERROR(INDEX('Combined (Adjust here)'!$E$3:$BB$189,MATCH('Tenant Analysis (Formulas) '!$D66,'Combined (Adjust here)'!$E$3:$E$189,0),MATCH('Tenant Analysis (Formulas) '!BB$5,'Combined (Adjust here)'!$E$3:$BB$3,0)),0)</f>
        <v>0</v>
      </c>
      <c r="BC66" s="77">
        <f>IFERROR(INDEX('Combined (Adjust here)'!$E$3:$BB$189,MATCH('Tenant Analysis (Formulas) '!$D66,'Combined (Adjust here)'!$E$3:$E$189,0),MATCH('Tenant Analysis (Formulas) '!BC$5,'Combined (Adjust here)'!$E$3:$BB$3,0)),0)</f>
        <v>0</v>
      </c>
      <c r="BD66" s="77">
        <f>IFERROR(INDEX('Combined (Adjust here)'!$E$3:$BB$189,MATCH('Tenant Analysis (Formulas) '!$D66,'Combined (Adjust here)'!$E$3:$E$189,0),MATCH('Tenant Analysis (Formulas) '!BD$5,'Combined (Adjust here)'!$E$3:$BB$3,0)),0)</f>
        <v>0</v>
      </c>
      <c r="BE66" s="77">
        <f>IFERROR(INDEX('Combined (Adjust here)'!$E$3:$BB$189,MATCH('Tenant Analysis (Formulas) '!$D66,'Combined (Adjust here)'!$E$3:$E$189,0),MATCH('Tenant Analysis (Formulas) '!BE$5,'Combined (Adjust here)'!$E$3:$BB$3,0)),0)</f>
        <v>0</v>
      </c>
      <c r="BF66" s="77">
        <f>IFERROR(INDEX('Combined (Adjust here)'!$E$3:$BB$189,MATCH('Tenant Analysis (Formulas) '!$D66,'Combined (Adjust here)'!$E$3:$E$189,0),MATCH('Tenant Analysis (Formulas) '!BF$5,'Combined (Adjust here)'!$E$3:$BB$3,0)),0)</f>
        <v>0</v>
      </c>
      <c r="BG66" s="77">
        <f>IFERROR(INDEX('Combined (Adjust here)'!$E$3:$BB$189,MATCH('Tenant Analysis (Formulas) '!$D66,'Combined (Adjust here)'!$E$3:$E$189,0),MATCH('Tenant Analysis (Formulas) '!BG$5,'Combined (Adjust here)'!$E$3:$BB$3,0)),0)</f>
        <v>0</v>
      </c>
      <c r="BH66" s="77">
        <f>IFERROR(INDEX('Combined (Adjust here)'!$E$3:$BB$189,MATCH('Tenant Analysis (Formulas) '!$D66,'Combined (Adjust here)'!$E$3:$E$189,0),MATCH('Tenant Analysis (Formulas) '!BH$5,'Combined (Adjust here)'!$E$3:$BB$3,0)),0)</f>
        <v>0</v>
      </c>
      <c r="BI66" s="77">
        <f>IFERROR(INDEX('Combined (Adjust here)'!$E$3:$BB$189,MATCH('Tenant Analysis (Formulas) '!$D66,'Combined (Adjust here)'!$E$3:$E$189,0),MATCH('Tenant Analysis (Formulas) '!BI$5,'Combined (Adjust here)'!$E$3:$BB$3,0)),0)</f>
        <v>0</v>
      </c>
      <c r="BJ66" s="77">
        <f>IFERROR(INDEX('Combined (Adjust here)'!$E$3:$BB$189,MATCH('Tenant Analysis (Formulas) '!$D66,'Combined (Adjust here)'!$E$3:$E$189,0),MATCH('Tenant Analysis (Formulas) '!BJ$5,'Combined (Adjust here)'!$E$3:$BB$3,0)),0)</f>
        <v>0</v>
      </c>
      <c r="BK66" s="77">
        <f>IFERROR(INDEX('Combined (Adjust here)'!$E$3:$BB$189,MATCH('Tenant Analysis (Formulas) '!$D66,'Combined (Adjust here)'!$E$3:$E$189,0),MATCH('Tenant Analysis (Formulas) '!BK$5,'Combined (Adjust here)'!$E$3:$BB$3,0)),0)</f>
        <v>0</v>
      </c>
      <c r="BL66" s="77">
        <f>IFERROR(INDEX('Combined (Adjust here)'!$E$3:$BB$189,MATCH('Tenant Analysis (Formulas) '!$D66,'Combined (Adjust here)'!$E$3:$E$189,0),MATCH('Tenant Analysis (Formulas) '!BL$5,'Combined (Adjust here)'!$E$3:$BB$3,0)),0)</f>
        <v>0</v>
      </c>
      <c r="BM66" s="77">
        <f>IFERROR(INDEX('Combined (Adjust here)'!$E$3:$BB$189,MATCH('Tenant Analysis (Formulas) '!$D66,'Combined (Adjust here)'!$E$3:$E$189,0),MATCH('Tenant Analysis (Formulas) '!BM$5,'Combined (Adjust here)'!$E$3:$BB$3,0)),0)</f>
        <v>0</v>
      </c>
    </row>
    <row r="67" spans="1:65" hidden="1">
      <c r="A67" s="48" t="s">
        <v>155</v>
      </c>
      <c r="B67" s="48" t="s">
        <v>171</v>
      </c>
      <c r="C67" s="46" t="s">
        <v>193</v>
      </c>
      <c r="D67" s="49" t="s">
        <v>42</v>
      </c>
      <c r="E67" s="75">
        <f t="shared" si="12"/>
        <v>177528.11000000002</v>
      </c>
      <c r="F67" s="75">
        <f t="shared" si="14"/>
        <v>511973.11000000004</v>
      </c>
      <c r="G67" s="75">
        <f t="shared" si="14"/>
        <v>461936.33</v>
      </c>
      <c r="H67" s="75">
        <f t="shared" si="14"/>
        <v>111075</v>
      </c>
      <c r="I67" s="67">
        <f t="shared" si="11"/>
        <v>-9.7733218840341099E-2</v>
      </c>
      <c r="J67" s="82"/>
      <c r="L67" s="75">
        <f t="shared" si="15"/>
        <v>132850.31</v>
      </c>
      <c r="M67" s="75">
        <f t="shared" si="15"/>
        <v>111075</v>
      </c>
      <c r="N67" s="67">
        <f t="shared" si="13"/>
        <v>-0.16390861263327122</v>
      </c>
      <c r="R67" s="147">
        <f>IFERROR(INDEX('Combined (Adjust here)'!$E$3:$BB$189,MATCH('Tenant Analysis (Formulas) '!$D67,'Combined (Adjust here)'!$E$3:$E$189,0),MATCH('Tenant Analysis (Formulas) '!R$5,'Combined (Adjust here)'!$E$3:$BB$3,0)),0)</f>
        <v>0</v>
      </c>
      <c r="S67" s="147">
        <f>IFERROR(INDEX('Combined (Adjust here)'!$E$3:$BB$189,MATCH('Tenant Analysis (Formulas) '!$D67,'Combined (Adjust here)'!$E$3:$E$189,0),MATCH('Tenant Analysis (Formulas) '!S$5,'Combined (Adjust here)'!$E$3:$BB$3,0)),0)</f>
        <v>0</v>
      </c>
      <c r="T67" s="147">
        <f>IFERROR(INDEX('Combined (Adjust here)'!$E$3:$BB$189,MATCH('Tenant Analysis (Formulas) '!$D67,'Combined (Adjust here)'!$E$3:$E$189,0),MATCH('Tenant Analysis (Formulas) '!T$5,'Combined (Adjust here)'!$E$3:$BB$3,0)),0)</f>
        <v>0</v>
      </c>
      <c r="U67" s="147">
        <f>IFERROR(INDEX('Combined (Adjust here)'!$E$3:$BB$189,MATCH('Tenant Analysis (Formulas) '!$D67,'Combined (Adjust here)'!$E$3:$E$189,0),MATCH('Tenant Analysis (Formulas) '!U$5,'Combined (Adjust here)'!$E$3:$BB$3,0)),0)</f>
        <v>0</v>
      </c>
      <c r="V67" s="147">
        <f>IFERROR(INDEX('Combined (Adjust here)'!$E$3:$BB$189,MATCH('Tenant Analysis (Formulas) '!$D67,'Combined (Adjust here)'!$E$3:$E$189,0),MATCH('Tenant Analysis (Formulas) '!V$5,'Combined (Adjust here)'!$E$3:$BB$3,0)),0)</f>
        <v>0</v>
      </c>
      <c r="W67" s="147">
        <f>IFERROR(INDEX('Combined (Adjust here)'!$E$3:$BB$189,MATCH('Tenant Analysis (Formulas) '!$D67,'Combined (Adjust here)'!$E$3:$E$189,0),MATCH('Tenant Analysis (Formulas) '!W$5,'Combined (Adjust here)'!$E$3:$BB$3,0)),0)</f>
        <v>0</v>
      </c>
      <c r="X67" s="147">
        <f>IFERROR(INDEX('Combined (Adjust here)'!$E$3:$BB$189,MATCH('Tenant Analysis (Formulas) '!$D67,'Combined (Adjust here)'!$E$3:$E$189,0),MATCH('Tenant Analysis (Formulas) '!X$5,'Combined (Adjust here)'!$E$3:$BB$3,0)),0)</f>
        <v>0</v>
      </c>
      <c r="Y67" s="147">
        <f>IFERROR(INDEX('Combined (Adjust here)'!$E$3:$BB$189,MATCH('Tenant Analysis (Formulas) '!$D67,'Combined (Adjust here)'!$E$3:$E$189,0),MATCH('Tenant Analysis (Formulas) '!Y$5,'Combined (Adjust here)'!$E$3:$BB$3,0)),0)</f>
        <v>29228.59</v>
      </c>
      <c r="Z67" s="147">
        <f>IFERROR(INDEX('Combined (Adjust here)'!$E$3:$BB$189,MATCH('Tenant Analysis (Formulas) '!$D67,'Combined (Adjust here)'!$E$3:$E$189,0),MATCH('Tenant Analysis (Formulas) '!Z$5,'Combined (Adjust here)'!$E$3:$BB$3,0)),0)</f>
        <v>36363.42</v>
      </c>
      <c r="AA67" s="147">
        <f>IFERROR(INDEX('Combined (Adjust here)'!$E$3:$BB$189,MATCH('Tenant Analysis (Formulas) '!$D67,'Combined (Adjust here)'!$E$3:$E$189,0),MATCH('Tenant Analysis (Formulas) '!AA$5,'Combined (Adjust here)'!$E$3:$BB$3,0)),0)</f>
        <v>40235.74</v>
      </c>
      <c r="AB67" s="147">
        <f>IFERROR(INDEX('Combined (Adjust here)'!$E$3:$BB$189,MATCH('Tenant Analysis (Formulas) '!$D67,'Combined (Adjust here)'!$E$3:$E$189,0),MATCH('Tenant Analysis (Formulas) '!AB$5,'Combined (Adjust here)'!$E$3:$BB$3,0)),0)</f>
        <v>37210.129999999997</v>
      </c>
      <c r="AC67" s="147">
        <f>IFERROR(INDEX('Combined (Adjust here)'!$E$3:$BB$189,MATCH('Tenant Analysis (Formulas) '!$D67,'Combined (Adjust here)'!$E$3:$E$189,0),MATCH('Tenant Analysis (Formulas) '!AC$5,'Combined (Adjust here)'!$E$3:$BB$3,0)),0)</f>
        <v>34490.230000000003</v>
      </c>
      <c r="AD67" s="147">
        <f>IFERROR(INDEX('Combined (Adjust here)'!$E$3:$BB$189,MATCH('Tenant Analysis (Formulas) '!$D67,'Combined (Adjust here)'!$E$3:$E$189,0),MATCH('Tenant Analysis (Formulas) '!AD$5,'Combined (Adjust here)'!$E$3:$BB$3,0)),0)</f>
        <v>38812.800000000003</v>
      </c>
      <c r="AE67" s="147">
        <f>IFERROR(INDEX('Combined (Adjust here)'!$E$3:$BB$189,MATCH('Tenant Analysis (Formulas) '!$D67,'Combined (Adjust here)'!$E$3:$E$189,0),MATCH('Tenant Analysis (Formulas) '!AE$5,'Combined (Adjust here)'!$E$3:$BB$3,0)),0)</f>
        <v>36210.519999999997</v>
      </c>
      <c r="AF67" s="147">
        <f>IFERROR(INDEX('Combined (Adjust here)'!$E$3:$BB$189,MATCH('Tenant Analysis (Formulas) '!$D67,'Combined (Adjust here)'!$E$3:$E$189,0),MATCH('Tenant Analysis (Formulas) '!AF$5,'Combined (Adjust here)'!$E$3:$BB$3,0)),0)</f>
        <v>52464.26</v>
      </c>
      <c r="AG67" s="147">
        <f>IFERROR(INDEX('Combined (Adjust here)'!$E$3:$BB$189,MATCH('Tenant Analysis (Formulas) '!$D67,'Combined (Adjust here)'!$E$3:$E$189,0),MATCH('Tenant Analysis (Formulas) '!AG$5,'Combined (Adjust here)'!$E$3:$BB$3,0)),0)</f>
        <v>45131.6</v>
      </c>
      <c r="AH67" s="147">
        <f>IFERROR(INDEX('Combined (Adjust here)'!$E$3:$BB$189,MATCH('Tenant Analysis (Formulas) '!$D67,'Combined (Adjust here)'!$E$3:$E$189,0),MATCH('Tenant Analysis (Formulas) '!AH$5,'Combined (Adjust here)'!$E$3:$BB$3,0)),0)</f>
        <v>40792.620000000003</v>
      </c>
      <c r="AI67" s="147">
        <f>IFERROR(INDEX('Combined (Adjust here)'!$E$3:$BB$189,MATCH('Tenant Analysis (Formulas) '!$D67,'Combined (Adjust here)'!$E$3:$E$189,0),MATCH('Tenant Analysis (Formulas) '!AI$5,'Combined (Adjust here)'!$E$3:$BB$3,0)),0)</f>
        <v>43644</v>
      </c>
      <c r="AJ67" s="147">
        <f>IFERROR(INDEX('Combined (Adjust here)'!$E$3:$BB$189,MATCH('Tenant Analysis (Formulas) '!$D67,'Combined (Adjust here)'!$E$3:$E$189,0),MATCH('Tenant Analysis (Formulas) '!AJ$5,'Combined (Adjust here)'!$E$3:$BB$3,0)),0)</f>
        <v>45360.160000000003</v>
      </c>
      <c r="AK67" s="147">
        <f>IFERROR(INDEX('Combined (Adjust here)'!$E$3:$BB$189,MATCH('Tenant Analysis (Formulas) '!$D67,'Combined (Adjust here)'!$E$3:$E$189,0),MATCH('Tenant Analysis (Formulas) '!AK$5,'Combined (Adjust here)'!$E$3:$BB$3,0)),0)</f>
        <v>45370</v>
      </c>
      <c r="AL67" s="147">
        <f>IFERROR(INDEX('Combined (Adjust here)'!$E$3:$BB$189,MATCH('Tenant Analysis (Formulas) '!$D67,'Combined (Adjust here)'!$E$3:$E$189,0),MATCH('Tenant Analysis (Formulas) '!AL$5,'Combined (Adjust here)'!$E$3:$BB$3,0)),0)</f>
        <v>40609</v>
      </c>
      <c r="AM67" s="147">
        <f>IFERROR(INDEX('Combined (Adjust here)'!$E$3:$BB$189,MATCH('Tenant Analysis (Formulas) '!$D67,'Combined (Adjust here)'!$E$3:$E$189,0),MATCH('Tenant Analysis (Formulas) '!AM$5,'Combined (Adjust here)'!$E$3:$BB$3,0)),0)</f>
        <v>44988.69</v>
      </c>
      <c r="AN67" s="147">
        <f>IFERROR(INDEX('Combined (Adjust here)'!$E$3:$BB$189,MATCH('Tenant Analysis (Formulas) '!$D67,'Combined (Adjust here)'!$E$3:$E$189,0),MATCH('Tenant Analysis (Formulas) '!AN$5,'Combined (Adjust here)'!$E$3:$BB$3,0)),0)</f>
        <v>39630.46</v>
      </c>
      <c r="AO67" s="147">
        <f>IFERROR(INDEX('Combined (Adjust here)'!$E$3:$BB$189,MATCH('Tenant Analysis (Formulas) '!$D67,'Combined (Adjust here)'!$E$3:$E$189,0),MATCH('Tenant Analysis (Formulas) '!AO$5,'Combined (Adjust here)'!$E$3:$BB$3,0)),0)</f>
        <v>38959</v>
      </c>
      <c r="AP67" s="147">
        <f>IFERROR(INDEX('Combined (Adjust here)'!$E$3:$BB$189,MATCH('Tenant Analysis (Formulas) '!$D67,'Combined (Adjust here)'!$E$3:$E$189,0),MATCH('Tenant Analysis (Formulas) '!AP$5,'Combined (Adjust here)'!$E$3:$BB$3,0)),0)</f>
        <v>45820.4</v>
      </c>
      <c r="AQ67" s="147">
        <f>IFERROR(INDEX('Combined (Adjust here)'!$E$3:$BB$189,MATCH('Tenant Analysis (Formulas) '!$D67,'Combined (Adjust here)'!$E$3:$E$189,0),MATCH('Tenant Analysis (Formulas) '!AQ$5,'Combined (Adjust here)'!$E$3:$BB$3,0)),0)</f>
        <v>47536.13</v>
      </c>
      <c r="AR67" s="147">
        <f>IFERROR(INDEX('Combined (Adjust here)'!$E$3:$BB$189,MATCH('Tenant Analysis (Formulas) '!$D67,'Combined (Adjust here)'!$E$3:$E$189,0),MATCH('Tenant Analysis (Formulas) '!AR$5,'Combined (Adjust here)'!$E$3:$BB$3,0)),0)</f>
        <v>39493.78</v>
      </c>
      <c r="AS67" s="147">
        <f>IFERROR(INDEX('Combined (Adjust here)'!$E$3:$BB$189,MATCH('Tenant Analysis (Formulas) '!$D67,'Combined (Adjust here)'!$E$3:$E$189,0),MATCH('Tenant Analysis (Formulas) '!AS$5,'Combined (Adjust here)'!$E$3:$BB$3,0)),0)</f>
        <v>24003</v>
      </c>
      <c r="AT67" s="147">
        <f>IFERROR(INDEX('Combined (Adjust here)'!$E$3:$BB$189,MATCH('Tenant Analysis (Formulas) '!$D67,'Combined (Adjust here)'!$E$3:$E$189,0),MATCH('Tenant Analysis (Formulas) '!AT$5,'Combined (Adjust here)'!$E$3:$BB$3,0)),0)</f>
        <v>36212</v>
      </c>
      <c r="AU67" s="147">
        <f>IFERROR(INDEX('Combined (Adjust here)'!$E$3:$BB$189,MATCH('Tenant Analysis (Formulas) '!$D67,'Combined (Adjust here)'!$E$3:$E$189,0),MATCH('Tenant Analysis (Formulas) '!AU$5,'Combined (Adjust here)'!$E$3:$BB$3,0)),0)</f>
        <v>40818</v>
      </c>
      <c r="AV67" s="147">
        <f>IFERROR(INDEX('Combined (Adjust here)'!$E$3:$BB$189,MATCH('Tenant Analysis (Formulas) '!$D67,'Combined (Adjust here)'!$E$3:$E$189,0),MATCH('Tenant Analysis (Formulas) '!AV$5,'Combined (Adjust here)'!$E$3:$BB$3,0)),0)</f>
        <v>42165</v>
      </c>
      <c r="AW67" s="147">
        <f>IFERROR(INDEX('Combined (Adjust here)'!$E$3:$BB$189,MATCH('Tenant Analysis (Formulas) '!$D67,'Combined (Adjust here)'!$E$3:$E$189,0),MATCH('Tenant Analysis (Formulas) '!AW$5,'Combined (Adjust here)'!$E$3:$BB$3,0)),0)</f>
        <v>44375.5</v>
      </c>
      <c r="AX67" s="147">
        <f>IFERROR(INDEX('Combined (Adjust here)'!$E$3:$BB$189,MATCH('Tenant Analysis (Formulas) '!$D67,'Combined (Adjust here)'!$E$3:$E$189,0),MATCH('Tenant Analysis (Formulas) '!AX$5,'Combined (Adjust here)'!$E$3:$BB$3,0)),0)</f>
        <v>39293</v>
      </c>
      <c r="AY67" s="147">
        <f>IFERROR(INDEX('Combined (Adjust here)'!$E$3:$BB$189,MATCH('Tenant Analysis (Formulas) '!$D67,'Combined (Adjust here)'!$E$3:$E$189,0),MATCH('Tenant Analysis (Formulas) '!AY$5,'Combined (Adjust here)'!$E$3:$BB$3,0)),0)</f>
        <v>39207</v>
      </c>
      <c r="AZ67" s="147">
        <f>IFERROR(INDEX('Combined (Adjust here)'!$E$3:$BB$189,MATCH('Tenant Analysis (Formulas) '!$D67,'Combined (Adjust here)'!$E$3:$E$189,0),MATCH('Tenant Analysis (Formulas) '!AZ$5,'Combined (Adjust here)'!$E$3:$BB$3,0)),0)</f>
        <v>31561</v>
      </c>
      <c r="BA67" s="147">
        <f>IFERROR(INDEX('Combined (Adjust here)'!$E$3:$BB$189,MATCH('Tenant Analysis (Formulas) '!$D67,'Combined (Adjust here)'!$E$3:$E$189,0),MATCH('Tenant Analysis (Formulas) '!BA$5,'Combined (Adjust here)'!$E$3:$BB$3,0)),0)</f>
        <v>31451.52</v>
      </c>
      <c r="BB67" s="147">
        <f>IFERROR(INDEX('Combined (Adjust here)'!$E$3:$BB$189,MATCH('Tenant Analysis (Formulas) '!$D67,'Combined (Adjust here)'!$E$3:$E$189,0),MATCH('Tenant Analysis (Formulas) '!BB$5,'Combined (Adjust here)'!$E$3:$BB$3,0)),0)</f>
        <v>36124</v>
      </c>
      <c r="BC67" s="147">
        <f>IFERROR(INDEX('Combined (Adjust here)'!$E$3:$BB$189,MATCH('Tenant Analysis (Formulas) '!$D67,'Combined (Adjust here)'!$E$3:$E$189,0),MATCH('Tenant Analysis (Formulas) '!BC$5,'Combined (Adjust here)'!$E$3:$BB$3,0)),0)</f>
        <v>34180</v>
      </c>
      <c r="BD67" s="147">
        <f>IFERROR(INDEX('Combined (Adjust here)'!$E$3:$BB$189,MATCH('Tenant Analysis (Formulas) '!$D67,'Combined (Adjust here)'!$E$3:$E$189,0),MATCH('Tenant Analysis (Formulas) '!BD$5,'Combined (Adjust here)'!$E$3:$BB$3,0)),0)</f>
        <v>40771</v>
      </c>
      <c r="BE67" s="147">
        <f>IFERROR(INDEX('Combined (Adjust here)'!$E$3:$BB$189,MATCH('Tenant Analysis (Formulas) '!$D67,'Combined (Adjust here)'!$E$3:$E$189,0),MATCH('Tenant Analysis (Formulas) '!BE$5,'Combined (Adjust here)'!$E$3:$BB$3,0)),0)</f>
        <v>0</v>
      </c>
      <c r="BF67" s="147">
        <f>IFERROR(INDEX('Combined (Adjust here)'!$E$3:$BB$189,MATCH('Tenant Analysis (Formulas) '!$D67,'Combined (Adjust here)'!$E$3:$E$189,0),MATCH('Tenant Analysis (Formulas) '!BF$5,'Combined (Adjust here)'!$E$3:$BB$3,0)),0)</f>
        <v>0</v>
      </c>
      <c r="BG67" s="147">
        <f>IFERROR(INDEX('Combined (Adjust here)'!$E$3:$BB$189,MATCH('Tenant Analysis (Formulas) '!$D67,'Combined (Adjust here)'!$E$3:$E$189,0),MATCH('Tenant Analysis (Formulas) '!BG$5,'Combined (Adjust here)'!$E$3:$BB$3,0)),0)</f>
        <v>0</v>
      </c>
      <c r="BH67" s="147">
        <f>IFERROR(INDEX('Combined (Adjust here)'!$E$3:$BB$189,MATCH('Tenant Analysis (Formulas) '!$D67,'Combined (Adjust here)'!$E$3:$E$189,0),MATCH('Tenant Analysis (Formulas) '!BH$5,'Combined (Adjust here)'!$E$3:$BB$3,0)),0)</f>
        <v>0</v>
      </c>
      <c r="BI67" s="147">
        <f>IFERROR(INDEX('Combined (Adjust here)'!$E$3:$BB$189,MATCH('Tenant Analysis (Formulas) '!$D67,'Combined (Adjust here)'!$E$3:$E$189,0),MATCH('Tenant Analysis (Formulas) '!BI$5,'Combined (Adjust here)'!$E$3:$BB$3,0)),0)</f>
        <v>0</v>
      </c>
      <c r="BJ67" s="147">
        <f>IFERROR(INDEX('Combined (Adjust here)'!$E$3:$BB$189,MATCH('Tenant Analysis (Formulas) '!$D67,'Combined (Adjust here)'!$E$3:$E$189,0),MATCH('Tenant Analysis (Formulas) '!BJ$5,'Combined (Adjust here)'!$E$3:$BB$3,0)),0)</f>
        <v>0</v>
      </c>
      <c r="BK67" s="147">
        <f>IFERROR(INDEX('Combined (Adjust here)'!$E$3:$BB$189,MATCH('Tenant Analysis (Formulas) '!$D67,'Combined (Adjust here)'!$E$3:$E$189,0),MATCH('Tenant Analysis (Formulas) '!BK$5,'Combined (Adjust here)'!$E$3:$BB$3,0)),0)</f>
        <v>0</v>
      </c>
      <c r="BL67" s="147">
        <f>IFERROR(INDEX('Combined (Adjust here)'!$E$3:$BB$189,MATCH('Tenant Analysis (Formulas) '!$D67,'Combined (Adjust here)'!$E$3:$E$189,0),MATCH('Tenant Analysis (Formulas) '!BL$5,'Combined (Adjust here)'!$E$3:$BB$3,0)),0)</f>
        <v>0</v>
      </c>
      <c r="BM67" s="147">
        <f>IFERROR(INDEX('Combined (Adjust here)'!$E$3:$BB$189,MATCH('Tenant Analysis (Formulas) '!$D67,'Combined (Adjust here)'!$E$3:$E$189,0),MATCH('Tenant Analysis (Formulas) '!BM$5,'Combined (Adjust here)'!$E$3:$BB$3,0)),0)</f>
        <v>0</v>
      </c>
    </row>
    <row r="68" spans="1:65" hidden="1">
      <c r="A68" s="48" t="s">
        <v>155</v>
      </c>
      <c r="B68" s="48" t="s">
        <v>171</v>
      </c>
      <c r="C68" s="46" t="s">
        <v>728</v>
      </c>
      <c r="D68" s="49" t="s">
        <v>43</v>
      </c>
      <c r="E68" s="75">
        <f t="shared" si="12"/>
        <v>34247.53</v>
      </c>
      <c r="F68" s="75">
        <f t="shared" si="14"/>
        <v>413933.57</v>
      </c>
      <c r="G68" s="75">
        <f t="shared" si="14"/>
        <v>454767.12</v>
      </c>
      <c r="H68" s="75">
        <f t="shared" si="14"/>
        <v>0</v>
      </c>
      <c r="I68" s="67">
        <f t="shared" si="11"/>
        <v>9.8647592172821319E-2</v>
      </c>
      <c r="J68" s="82"/>
      <c r="L68" s="75">
        <f t="shared" si="15"/>
        <v>0</v>
      </c>
      <c r="M68" s="75">
        <f t="shared" si="15"/>
        <v>0</v>
      </c>
      <c r="N68" s="67">
        <f t="shared" si="13"/>
        <v>0</v>
      </c>
      <c r="R68" s="147">
        <f>IFERROR(INDEX('Combined (Adjust here)'!$E$3:$BB$189,MATCH('Tenant Analysis (Formulas) '!$D68,'Combined (Adjust here)'!$E$3:$E$189,0),MATCH('Tenant Analysis (Formulas) '!R$5,'Combined (Adjust here)'!$E$3:$BB$3,0)),0)</f>
        <v>0</v>
      </c>
      <c r="S68" s="147">
        <f>IFERROR(INDEX('Combined (Adjust here)'!$E$3:$BB$189,MATCH('Tenant Analysis (Formulas) '!$D68,'Combined (Adjust here)'!$E$3:$E$189,0),MATCH('Tenant Analysis (Formulas) '!S$5,'Combined (Adjust here)'!$E$3:$BB$3,0)),0)</f>
        <v>0</v>
      </c>
      <c r="T68" s="147">
        <f>IFERROR(INDEX('Combined (Adjust here)'!$E$3:$BB$189,MATCH('Tenant Analysis (Formulas) '!$D68,'Combined (Adjust here)'!$E$3:$E$189,0),MATCH('Tenant Analysis (Formulas) '!T$5,'Combined (Adjust here)'!$E$3:$BB$3,0)),0)</f>
        <v>0</v>
      </c>
      <c r="U68" s="147">
        <f>IFERROR(INDEX('Combined (Adjust here)'!$E$3:$BB$189,MATCH('Tenant Analysis (Formulas) '!$D68,'Combined (Adjust here)'!$E$3:$E$189,0),MATCH('Tenant Analysis (Formulas) '!U$5,'Combined (Adjust here)'!$E$3:$BB$3,0)),0)</f>
        <v>0</v>
      </c>
      <c r="V68" s="147">
        <f>IFERROR(INDEX('Combined (Adjust here)'!$E$3:$BB$189,MATCH('Tenant Analysis (Formulas) '!$D68,'Combined (Adjust here)'!$E$3:$E$189,0),MATCH('Tenant Analysis (Formulas) '!V$5,'Combined (Adjust here)'!$E$3:$BB$3,0)),0)</f>
        <v>0</v>
      </c>
      <c r="W68" s="147">
        <f>IFERROR(INDEX('Combined (Adjust here)'!$E$3:$BB$189,MATCH('Tenant Analysis (Formulas) '!$D68,'Combined (Adjust here)'!$E$3:$E$189,0),MATCH('Tenant Analysis (Formulas) '!W$5,'Combined (Adjust here)'!$E$3:$BB$3,0)),0)</f>
        <v>0</v>
      </c>
      <c r="X68" s="147">
        <f>IFERROR(INDEX('Combined (Adjust here)'!$E$3:$BB$189,MATCH('Tenant Analysis (Formulas) '!$D68,'Combined (Adjust here)'!$E$3:$E$189,0),MATCH('Tenant Analysis (Formulas) '!X$5,'Combined (Adjust here)'!$E$3:$BB$3,0)),0)</f>
        <v>0</v>
      </c>
      <c r="Y68" s="147">
        <f>IFERROR(INDEX('Combined (Adjust here)'!$E$3:$BB$189,MATCH('Tenant Analysis (Formulas) '!$D68,'Combined (Adjust here)'!$E$3:$E$189,0),MATCH('Tenant Analysis (Formulas) '!Y$5,'Combined (Adjust here)'!$E$3:$BB$3,0)),0)</f>
        <v>0</v>
      </c>
      <c r="Z68" s="147">
        <f>IFERROR(INDEX('Combined (Adjust here)'!$E$3:$BB$189,MATCH('Tenant Analysis (Formulas) '!$D68,'Combined (Adjust here)'!$E$3:$E$189,0),MATCH('Tenant Analysis (Formulas) '!Z$5,'Combined (Adjust here)'!$E$3:$BB$3,0)),0)</f>
        <v>0</v>
      </c>
      <c r="AA68" s="147">
        <f>IFERROR(INDEX('Combined (Adjust here)'!$E$3:$BB$189,MATCH('Tenant Analysis (Formulas) '!$D68,'Combined (Adjust here)'!$E$3:$E$189,0),MATCH('Tenant Analysis (Formulas) '!AA$5,'Combined (Adjust here)'!$E$3:$BB$3,0)),0)</f>
        <v>0</v>
      </c>
      <c r="AB68" s="147">
        <f>IFERROR(INDEX('Combined (Adjust here)'!$E$3:$BB$189,MATCH('Tenant Analysis (Formulas) '!$D68,'Combined (Adjust here)'!$E$3:$E$189,0),MATCH('Tenant Analysis (Formulas) '!AB$5,'Combined (Adjust here)'!$E$3:$BB$3,0)),0)</f>
        <v>0</v>
      </c>
      <c r="AC68" s="147">
        <f>IFERROR(INDEX('Combined (Adjust here)'!$E$3:$BB$189,MATCH('Tenant Analysis (Formulas) '!$D68,'Combined (Adjust here)'!$E$3:$E$189,0),MATCH('Tenant Analysis (Formulas) '!AC$5,'Combined (Adjust here)'!$E$3:$BB$3,0)),0)</f>
        <v>34247.53</v>
      </c>
      <c r="AD68" s="147">
        <f>IFERROR(INDEX('Combined (Adjust here)'!$E$3:$BB$189,MATCH('Tenant Analysis (Formulas) '!$D68,'Combined (Adjust here)'!$E$3:$E$189,0),MATCH('Tenant Analysis (Formulas) '!AD$5,'Combined (Adjust here)'!$E$3:$BB$3,0)),0)</f>
        <v>0</v>
      </c>
      <c r="AE68" s="147">
        <f>IFERROR(INDEX('Combined (Adjust here)'!$E$3:$BB$189,MATCH('Tenant Analysis (Formulas) '!$D68,'Combined (Adjust here)'!$E$3:$E$189,0),MATCH('Tenant Analysis (Formulas) '!AE$5,'Combined (Adjust here)'!$E$3:$BB$3,0)),0)</f>
        <v>0</v>
      </c>
      <c r="AF68" s="147">
        <f>IFERROR(INDEX('Combined (Adjust here)'!$E$3:$BB$189,MATCH('Tenant Analysis (Formulas) '!$D68,'Combined (Adjust here)'!$E$3:$E$189,0),MATCH('Tenant Analysis (Formulas) '!AF$5,'Combined (Adjust here)'!$E$3:$BB$3,0)),0)</f>
        <v>0</v>
      </c>
      <c r="AG68" s="147">
        <f>IFERROR(INDEX('Combined (Adjust here)'!$E$3:$BB$189,MATCH('Tenant Analysis (Formulas) '!$D68,'Combined (Adjust here)'!$E$3:$E$189,0),MATCH('Tenant Analysis (Formulas) '!AG$5,'Combined (Adjust here)'!$E$3:$BB$3,0)),0)</f>
        <v>0</v>
      </c>
      <c r="AH68" s="147">
        <f>IFERROR(INDEX('Combined (Adjust here)'!$E$3:$BB$189,MATCH('Tenant Analysis (Formulas) '!$D68,'Combined (Adjust here)'!$E$3:$E$189,0),MATCH('Tenant Analysis (Formulas) '!AH$5,'Combined (Adjust here)'!$E$3:$BB$3,0)),0)</f>
        <v>0</v>
      </c>
      <c r="AI68" s="147">
        <f>IFERROR(INDEX('Combined (Adjust here)'!$E$3:$BB$189,MATCH('Tenant Analysis (Formulas) '!$D68,'Combined (Adjust here)'!$E$3:$E$189,0),MATCH('Tenant Analysis (Formulas) '!AI$5,'Combined (Adjust here)'!$E$3:$BB$3,0)),0)</f>
        <v>0</v>
      </c>
      <c r="AJ68" s="147">
        <f>IFERROR(INDEX('Combined (Adjust here)'!$E$3:$BB$189,MATCH('Tenant Analysis (Formulas) '!$D68,'Combined (Adjust here)'!$E$3:$E$189,0),MATCH('Tenant Analysis (Formulas) '!AJ$5,'Combined (Adjust here)'!$E$3:$BB$3,0)),0)</f>
        <v>0</v>
      </c>
      <c r="AK68" s="147">
        <f>IFERROR(INDEX('Combined (Adjust here)'!$E$3:$BB$189,MATCH('Tenant Analysis (Formulas) '!$D68,'Combined (Adjust here)'!$E$3:$E$189,0),MATCH('Tenant Analysis (Formulas) '!AK$5,'Combined (Adjust here)'!$E$3:$BB$3,0)),0)</f>
        <v>0</v>
      </c>
      <c r="AL68" s="147">
        <f>IFERROR(INDEX('Combined (Adjust here)'!$E$3:$BB$189,MATCH('Tenant Analysis (Formulas) '!$D68,'Combined (Adjust here)'!$E$3:$E$189,0),MATCH('Tenant Analysis (Formulas) '!AL$5,'Combined (Adjust here)'!$E$3:$BB$3,0)),0)</f>
        <v>0</v>
      </c>
      <c r="AM68" s="147">
        <f>IFERROR(INDEX('Combined (Adjust here)'!$E$3:$BB$189,MATCH('Tenant Analysis (Formulas) '!$D68,'Combined (Adjust here)'!$E$3:$E$189,0),MATCH('Tenant Analysis (Formulas) '!AM$5,'Combined (Adjust here)'!$E$3:$BB$3,0)),0)</f>
        <v>0</v>
      </c>
      <c r="AN68" s="147">
        <f>IFERROR(INDEX('Combined (Adjust here)'!$E$3:$BB$189,MATCH('Tenant Analysis (Formulas) '!$D68,'Combined (Adjust here)'!$E$3:$E$189,0),MATCH('Tenant Analysis (Formulas) '!AN$5,'Combined (Adjust here)'!$E$3:$BB$3,0)),0)</f>
        <v>0</v>
      </c>
      <c r="AO68" s="147">
        <f>IFERROR(INDEX('Combined (Adjust here)'!$E$3:$BB$189,MATCH('Tenant Analysis (Formulas) '!$D68,'Combined (Adjust here)'!$E$3:$E$189,0),MATCH('Tenant Analysis (Formulas) '!AO$5,'Combined (Adjust here)'!$E$3:$BB$3,0)),0)</f>
        <v>413933.57</v>
      </c>
      <c r="AP68" s="147">
        <f>IFERROR(INDEX('Combined (Adjust here)'!$E$3:$BB$189,MATCH('Tenant Analysis (Formulas) '!$D68,'Combined (Adjust here)'!$E$3:$E$189,0),MATCH('Tenant Analysis (Formulas) '!AP$5,'Combined (Adjust here)'!$E$3:$BB$3,0)),0)</f>
        <v>0</v>
      </c>
      <c r="AQ68" s="147">
        <f>IFERROR(INDEX('Combined (Adjust here)'!$E$3:$BB$189,MATCH('Tenant Analysis (Formulas) '!$D68,'Combined (Adjust here)'!$E$3:$E$189,0),MATCH('Tenant Analysis (Formulas) '!AQ$5,'Combined (Adjust here)'!$E$3:$BB$3,0)),0)</f>
        <v>0</v>
      </c>
      <c r="AR68" s="147">
        <f>IFERROR(INDEX('Combined (Adjust here)'!$E$3:$BB$189,MATCH('Tenant Analysis (Formulas) '!$D68,'Combined (Adjust here)'!$E$3:$E$189,0),MATCH('Tenant Analysis (Formulas) '!AR$5,'Combined (Adjust here)'!$E$3:$BB$3,0)),0)</f>
        <v>0</v>
      </c>
      <c r="AS68" s="147">
        <f>IFERROR(INDEX('Combined (Adjust here)'!$E$3:$BB$189,MATCH('Tenant Analysis (Formulas) '!$D68,'Combined (Adjust here)'!$E$3:$E$189,0),MATCH('Tenant Analysis (Formulas) '!AS$5,'Combined (Adjust here)'!$E$3:$BB$3,0)),0)</f>
        <v>0</v>
      </c>
      <c r="AT68" s="147">
        <f>IFERROR(INDEX('Combined (Adjust here)'!$E$3:$BB$189,MATCH('Tenant Analysis (Formulas) '!$D68,'Combined (Adjust here)'!$E$3:$E$189,0),MATCH('Tenant Analysis (Formulas) '!AT$5,'Combined (Adjust here)'!$E$3:$BB$3,0)),0)</f>
        <v>0</v>
      </c>
      <c r="AU68" s="147">
        <f>IFERROR(INDEX('Combined (Adjust here)'!$E$3:$BB$189,MATCH('Tenant Analysis (Formulas) '!$D68,'Combined (Adjust here)'!$E$3:$E$189,0),MATCH('Tenant Analysis (Formulas) '!AU$5,'Combined (Adjust here)'!$E$3:$BB$3,0)),0)</f>
        <v>0</v>
      </c>
      <c r="AV68" s="147">
        <f>IFERROR(INDEX('Combined (Adjust here)'!$E$3:$BB$189,MATCH('Tenant Analysis (Formulas) '!$D68,'Combined (Adjust here)'!$E$3:$E$189,0),MATCH('Tenant Analysis (Formulas) '!AV$5,'Combined (Adjust here)'!$E$3:$BB$3,0)),0)</f>
        <v>0</v>
      </c>
      <c r="AW68" s="147">
        <f>IFERROR(INDEX('Combined (Adjust here)'!$E$3:$BB$189,MATCH('Tenant Analysis (Formulas) '!$D68,'Combined (Adjust here)'!$E$3:$E$189,0),MATCH('Tenant Analysis (Formulas) '!AW$5,'Combined (Adjust here)'!$E$3:$BB$3,0)),0)</f>
        <v>0</v>
      </c>
      <c r="AX68" s="147">
        <f>IFERROR(INDEX('Combined (Adjust here)'!$E$3:$BB$189,MATCH('Tenant Analysis (Formulas) '!$D68,'Combined (Adjust here)'!$E$3:$E$189,0),MATCH('Tenant Analysis (Formulas) '!AX$5,'Combined (Adjust here)'!$E$3:$BB$3,0)),0)</f>
        <v>0</v>
      </c>
      <c r="AY68" s="147">
        <f>IFERROR(INDEX('Combined (Adjust here)'!$E$3:$BB$189,MATCH('Tenant Analysis (Formulas) '!$D68,'Combined (Adjust here)'!$E$3:$E$189,0),MATCH('Tenant Analysis (Formulas) '!AY$5,'Combined (Adjust here)'!$E$3:$BB$3,0)),0)</f>
        <v>0</v>
      </c>
      <c r="AZ68" s="147">
        <f>IFERROR(INDEX('Combined (Adjust here)'!$E$3:$BB$189,MATCH('Tenant Analysis (Formulas) '!$D68,'Combined (Adjust here)'!$E$3:$E$189,0),MATCH('Tenant Analysis (Formulas) '!AZ$5,'Combined (Adjust here)'!$E$3:$BB$3,0)),0)</f>
        <v>0</v>
      </c>
      <c r="BA68" s="147">
        <f>IFERROR(INDEX('Combined (Adjust here)'!$E$3:$BB$189,MATCH('Tenant Analysis (Formulas) '!$D68,'Combined (Adjust here)'!$E$3:$E$189,0),MATCH('Tenant Analysis (Formulas) '!BA$5,'Combined (Adjust here)'!$E$3:$BB$3,0)),0)</f>
        <v>454767.12</v>
      </c>
      <c r="BB68" s="147">
        <f>IFERROR(INDEX('Combined (Adjust here)'!$E$3:$BB$189,MATCH('Tenant Analysis (Formulas) '!$D68,'Combined (Adjust here)'!$E$3:$E$189,0),MATCH('Tenant Analysis (Formulas) '!BB$5,'Combined (Adjust here)'!$E$3:$BB$3,0)),0)</f>
        <v>0</v>
      </c>
      <c r="BC68" s="147">
        <f>IFERROR(INDEX('Combined (Adjust here)'!$E$3:$BB$189,MATCH('Tenant Analysis (Formulas) '!$D68,'Combined (Adjust here)'!$E$3:$E$189,0),MATCH('Tenant Analysis (Formulas) '!BC$5,'Combined (Adjust here)'!$E$3:$BB$3,0)),0)</f>
        <v>0</v>
      </c>
      <c r="BD68" s="147">
        <f>IFERROR(INDEX('Combined (Adjust here)'!$E$3:$BB$189,MATCH('Tenant Analysis (Formulas) '!$D68,'Combined (Adjust here)'!$E$3:$E$189,0),MATCH('Tenant Analysis (Formulas) '!BD$5,'Combined (Adjust here)'!$E$3:$BB$3,0)),0)</f>
        <v>0</v>
      </c>
      <c r="BE68" s="147">
        <f>IFERROR(INDEX('Combined (Adjust here)'!$E$3:$BB$189,MATCH('Tenant Analysis (Formulas) '!$D68,'Combined (Adjust here)'!$E$3:$E$189,0),MATCH('Tenant Analysis (Formulas) '!BE$5,'Combined (Adjust here)'!$E$3:$BB$3,0)),0)</f>
        <v>0</v>
      </c>
      <c r="BF68" s="147">
        <f>IFERROR(INDEX('Combined (Adjust here)'!$E$3:$BB$189,MATCH('Tenant Analysis (Formulas) '!$D68,'Combined (Adjust here)'!$E$3:$E$189,0),MATCH('Tenant Analysis (Formulas) '!BF$5,'Combined (Adjust here)'!$E$3:$BB$3,0)),0)</f>
        <v>0</v>
      </c>
      <c r="BG68" s="147">
        <f>IFERROR(INDEX('Combined (Adjust here)'!$E$3:$BB$189,MATCH('Tenant Analysis (Formulas) '!$D68,'Combined (Adjust here)'!$E$3:$E$189,0),MATCH('Tenant Analysis (Formulas) '!BG$5,'Combined (Adjust here)'!$E$3:$BB$3,0)),0)</f>
        <v>0</v>
      </c>
      <c r="BH68" s="147">
        <f>IFERROR(INDEX('Combined (Adjust here)'!$E$3:$BB$189,MATCH('Tenant Analysis (Formulas) '!$D68,'Combined (Adjust here)'!$E$3:$E$189,0),MATCH('Tenant Analysis (Formulas) '!BH$5,'Combined (Adjust here)'!$E$3:$BB$3,0)),0)</f>
        <v>0</v>
      </c>
      <c r="BI68" s="147">
        <f>IFERROR(INDEX('Combined (Adjust here)'!$E$3:$BB$189,MATCH('Tenant Analysis (Formulas) '!$D68,'Combined (Adjust here)'!$E$3:$E$189,0),MATCH('Tenant Analysis (Formulas) '!BI$5,'Combined (Adjust here)'!$E$3:$BB$3,0)),0)</f>
        <v>0</v>
      </c>
      <c r="BJ68" s="147">
        <f>IFERROR(INDEX('Combined (Adjust here)'!$E$3:$BB$189,MATCH('Tenant Analysis (Formulas) '!$D68,'Combined (Adjust here)'!$E$3:$E$189,0),MATCH('Tenant Analysis (Formulas) '!BJ$5,'Combined (Adjust here)'!$E$3:$BB$3,0)),0)</f>
        <v>0</v>
      </c>
      <c r="BK68" s="147">
        <f>IFERROR(INDEX('Combined (Adjust here)'!$E$3:$BB$189,MATCH('Tenant Analysis (Formulas) '!$D68,'Combined (Adjust here)'!$E$3:$E$189,0),MATCH('Tenant Analysis (Formulas) '!BK$5,'Combined (Adjust here)'!$E$3:$BB$3,0)),0)</f>
        <v>0</v>
      </c>
      <c r="BL68" s="147">
        <f>IFERROR(INDEX('Combined (Adjust here)'!$E$3:$BB$189,MATCH('Tenant Analysis (Formulas) '!$D68,'Combined (Adjust here)'!$E$3:$E$189,0),MATCH('Tenant Analysis (Formulas) '!BL$5,'Combined (Adjust here)'!$E$3:$BB$3,0)),0)</f>
        <v>0</v>
      </c>
      <c r="BM68" s="147">
        <f>IFERROR(INDEX('Combined (Adjust here)'!$E$3:$BB$189,MATCH('Tenant Analysis (Formulas) '!$D68,'Combined (Adjust here)'!$E$3:$E$189,0),MATCH('Tenant Analysis (Formulas) '!BM$5,'Combined (Adjust here)'!$E$3:$BB$3,0)),0)</f>
        <v>0</v>
      </c>
    </row>
    <row r="69" spans="1:65" hidden="1">
      <c r="A69" s="48" t="s">
        <v>155</v>
      </c>
      <c r="B69" s="48" t="s">
        <v>171</v>
      </c>
      <c r="C69" s="46" t="s">
        <v>189</v>
      </c>
      <c r="D69" s="49" t="s">
        <v>44</v>
      </c>
      <c r="E69" s="75">
        <f t="shared" si="12"/>
        <v>0</v>
      </c>
      <c r="F69" s="75">
        <f t="shared" ref="F69:H88" si="19">+SUMIF($R$4:$BM$4,F$5,$R69:$BM69)</f>
        <v>12673.99</v>
      </c>
      <c r="G69" s="75">
        <f t="shared" si="19"/>
        <v>35606.879999999997</v>
      </c>
      <c r="H69" s="75">
        <f t="shared" si="19"/>
        <v>11528</v>
      </c>
      <c r="I69" s="67">
        <f t="shared" si="11"/>
        <v>1.8094451707788943</v>
      </c>
      <c r="J69" s="82"/>
      <c r="L69" s="75">
        <f t="shared" si="15"/>
        <v>11377</v>
      </c>
      <c r="M69" s="75">
        <f t="shared" si="15"/>
        <v>11528</v>
      </c>
      <c r="N69" s="67">
        <f t="shared" si="13"/>
        <v>1.3272391667399139E-2</v>
      </c>
      <c r="R69" s="147">
        <f>IFERROR(INDEX('Combined (Adjust here)'!$E$3:$BB$189,MATCH('Tenant Analysis (Formulas) '!$D69,'Combined (Adjust here)'!$E$3:$E$189,0),MATCH('Tenant Analysis (Formulas) '!R$5,'Combined (Adjust here)'!$E$3:$BB$3,0)),0)</f>
        <v>0</v>
      </c>
      <c r="S69" s="147">
        <f>IFERROR(INDEX('Combined (Adjust here)'!$E$3:$BB$189,MATCH('Tenant Analysis (Formulas) '!$D69,'Combined (Adjust here)'!$E$3:$E$189,0),MATCH('Tenant Analysis (Formulas) '!S$5,'Combined (Adjust here)'!$E$3:$BB$3,0)),0)</f>
        <v>0</v>
      </c>
      <c r="T69" s="147">
        <f>IFERROR(INDEX('Combined (Adjust here)'!$E$3:$BB$189,MATCH('Tenant Analysis (Formulas) '!$D69,'Combined (Adjust here)'!$E$3:$E$189,0),MATCH('Tenant Analysis (Formulas) '!T$5,'Combined (Adjust here)'!$E$3:$BB$3,0)),0)</f>
        <v>0</v>
      </c>
      <c r="U69" s="147">
        <f>IFERROR(INDEX('Combined (Adjust here)'!$E$3:$BB$189,MATCH('Tenant Analysis (Formulas) '!$D69,'Combined (Adjust here)'!$E$3:$E$189,0),MATCH('Tenant Analysis (Formulas) '!U$5,'Combined (Adjust here)'!$E$3:$BB$3,0)),0)</f>
        <v>0</v>
      </c>
      <c r="V69" s="147">
        <f>IFERROR(INDEX('Combined (Adjust here)'!$E$3:$BB$189,MATCH('Tenant Analysis (Formulas) '!$D69,'Combined (Adjust here)'!$E$3:$E$189,0),MATCH('Tenant Analysis (Formulas) '!V$5,'Combined (Adjust here)'!$E$3:$BB$3,0)),0)</f>
        <v>0</v>
      </c>
      <c r="W69" s="147">
        <f>IFERROR(INDEX('Combined (Adjust here)'!$E$3:$BB$189,MATCH('Tenant Analysis (Formulas) '!$D69,'Combined (Adjust here)'!$E$3:$E$189,0),MATCH('Tenant Analysis (Formulas) '!W$5,'Combined (Adjust here)'!$E$3:$BB$3,0)),0)</f>
        <v>0</v>
      </c>
      <c r="X69" s="147">
        <f>IFERROR(INDEX('Combined (Adjust here)'!$E$3:$BB$189,MATCH('Tenant Analysis (Formulas) '!$D69,'Combined (Adjust here)'!$E$3:$E$189,0),MATCH('Tenant Analysis (Formulas) '!X$5,'Combined (Adjust here)'!$E$3:$BB$3,0)),0)</f>
        <v>0</v>
      </c>
      <c r="Y69" s="147">
        <f>IFERROR(INDEX('Combined (Adjust here)'!$E$3:$BB$189,MATCH('Tenant Analysis (Formulas) '!$D69,'Combined (Adjust here)'!$E$3:$E$189,0),MATCH('Tenant Analysis (Formulas) '!Y$5,'Combined (Adjust here)'!$E$3:$BB$3,0)),0)</f>
        <v>0</v>
      </c>
      <c r="Z69" s="147">
        <f>IFERROR(INDEX('Combined (Adjust here)'!$E$3:$BB$189,MATCH('Tenant Analysis (Formulas) '!$D69,'Combined (Adjust here)'!$E$3:$E$189,0),MATCH('Tenant Analysis (Formulas) '!Z$5,'Combined (Adjust here)'!$E$3:$BB$3,0)),0)</f>
        <v>0</v>
      </c>
      <c r="AA69" s="147">
        <f>IFERROR(INDEX('Combined (Adjust here)'!$E$3:$BB$189,MATCH('Tenant Analysis (Formulas) '!$D69,'Combined (Adjust here)'!$E$3:$E$189,0),MATCH('Tenant Analysis (Formulas) '!AA$5,'Combined (Adjust here)'!$E$3:$BB$3,0)),0)</f>
        <v>0</v>
      </c>
      <c r="AB69" s="147">
        <f>IFERROR(INDEX('Combined (Adjust here)'!$E$3:$BB$189,MATCH('Tenant Analysis (Formulas) '!$D69,'Combined (Adjust here)'!$E$3:$E$189,0),MATCH('Tenant Analysis (Formulas) '!AB$5,'Combined (Adjust here)'!$E$3:$BB$3,0)),0)</f>
        <v>0</v>
      </c>
      <c r="AC69" s="147">
        <f>IFERROR(INDEX('Combined (Adjust here)'!$E$3:$BB$189,MATCH('Tenant Analysis (Formulas) '!$D69,'Combined (Adjust here)'!$E$3:$E$189,0),MATCH('Tenant Analysis (Formulas) '!AC$5,'Combined (Adjust here)'!$E$3:$BB$3,0)),0)</f>
        <v>0</v>
      </c>
      <c r="AD69" s="147">
        <f>IFERROR(INDEX('Combined (Adjust here)'!$E$3:$BB$189,MATCH('Tenant Analysis (Formulas) '!$D69,'Combined (Adjust here)'!$E$3:$E$189,0),MATCH('Tenant Analysis (Formulas) '!AD$5,'Combined (Adjust here)'!$E$3:$BB$3,0)),0)</f>
        <v>0</v>
      </c>
      <c r="AE69" s="147">
        <f>IFERROR(INDEX('Combined (Adjust here)'!$E$3:$BB$189,MATCH('Tenant Analysis (Formulas) '!$D69,'Combined (Adjust here)'!$E$3:$E$189,0),MATCH('Tenant Analysis (Formulas) '!AE$5,'Combined (Adjust here)'!$E$3:$BB$3,0)),0)</f>
        <v>0</v>
      </c>
      <c r="AF69" s="147">
        <f>IFERROR(INDEX('Combined (Adjust here)'!$E$3:$BB$189,MATCH('Tenant Analysis (Formulas) '!$D69,'Combined (Adjust here)'!$E$3:$E$189,0),MATCH('Tenant Analysis (Formulas) '!AF$5,'Combined (Adjust here)'!$E$3:$BB$3,0)),0)</f>
        <v>0</v>
      </c>
      <c r="AG69" s="147">
        <f>IFERROR(INDEX('Combined (Adjust here)'!$E$3:$BB$189,MATCH('Tenant Analysis (Formulas) '!$D69,'Combined (Adjust here)'!$E$3:$E$189,0),MATCH('Tenant Analysis (Formulas) '!AG$5,'Combined (Adjust here)'!$E$3:$BB$3,0)),0)</f>
        <v>0</v>
      </c>
      <c r="AH69" s="147">
        <f>IFERROR(INDEX('Combined (Adjust here)'!$E$3:$BB$189,MATCH('Tenant Analysis (Formulas) '!$D69,'Combined (Adjust here)'!$E$3:$E$189,0),MATCH('Tenant Analysis (Formulas) '!AH$5,'Combined (Adjust here)'!$E$3:$BB$3,0)),0)</f>
        <v>609.41999999999996</v>
      </c>
      <c r="AI69" s="147">
        <f>IFERROR(INDEX('Combined (Adjust here)'!$E$3:$BB$189,MATCH('Tenant Analysis (Formulas) '!$D69,'Combined (Adjust here)'!$E$3:$E$189,0),MATCH('Tenant Analysis (Formulas) '!AI$5,'Combined (Adjust here)'!$E$3:$BB$3,0)),0)</f>
        <v>1488.57</v>
      </c>
      <c r="AJ69" s="147">
        <f>IFERROR(INDEX('Combined (Adjust here)'!$E$3:$BB$189,MATCH('Tenant Analysis (Formulas) '!$D69,'Combined (Adjust here)'!$E$3:$E$189,0),MATCH('Tenant Analysis (Formulas) '!AJ$5,'Combined (Adjust here)'!$E$3:$BB$3,0)),0)</f>
        <v>0</v>
      </c>
      <c r="AK69" s="147">
        <f>IFERROR(INDEX('Combined (Adjust here)'!$E$3:$BB$189,MATCH('Tenant Analysis (Formulas) '!$D69,'Combined (Adjust here)'!$E$3:$E$189,0),MATCH('Tenant Analysis (Formulas) '!AK$5,'Combined (Adjust here)'!$E$3:$BB$3,0)),0)</f>
        <v>0</v>
      </c>
      <c r="AL69" s="147">
        <f>IFERROR(INDEX('Combined (Adjust here)'!$E$3:$BB$189,MATCH('Tenant Analysis (Formulas) '!$D69,'Combined (Adjust here)'!$E$3:$E$189,0),MATCH('Tenant Analysis (Formulas) '!AL$5,'Combined (Adjust here)'!$E$3:$BB$3,0)),0)</f>
        <v>650</v>
      </c>
      <c r="AM69" s="147">
        <f>IFERROR(INDEX('Combined (Adjust here)'!$E$3:$BB$189,MATCH('Tenant Analysis (Formulas) '!$D69,'Combined (Adjust here)'!$E$3:$E$189,0),MATCH('Tenant Analysis (Formulas) '!AM$5,'Combined (Adjust here)'!$E$3:$BB$3,0)),0)</f>
        <v>2808</v>
      </c>
      <c r="AN69" s="147">
        <f>IFERROR(INDEX('Combined (Adjust here)'!$E$3:$BB$189,MATCH('Tenant Analysis (Formulas) '!$D69,'Combined (Adjust here)'!$E$3:$E$189,0),MATCH('Tenant Analysis (Formulas) '!AN$5,'Combined (Adjust here)'!$E$3:$BB$3,0)),0)</f>
        <v>4369</v>
      </c>
      <c r="AO69" s="147">
        <f>IFERROR(INDEX('Combined (Adjust here)'!$E$3:$BB$189,MATCH('Tenant Analysis (Formulas) '!$D69,'Combined (Adjust here)'!$E$3:$E$189,0),MATCH('Tenant Analysis (Formulas) '!AO$5,'Combined (Adjust here)'!$E$3:$BB$3,0)),0)</f>
        <v>2749</v>
      </c>
      <c r="AP69" s="147">
        <f>IFERROR(INDEX('Combined (Adjust here)'!$E$3:$BB$189,MATCH('Tenant Analysis (Formulas) '!$D69,'Combined (Adjust here)'!$E$3:$E$189,0),MATCH('Tenant Analysis (Formulas) '!AP$5,'Combined (Adjust here)'!$E$3:$BB$3,0)),0)</f>
        <v>4800</v>
      </c>
      <c r="AQ69" s="147">
        <f>IFERROR(INDEX('Combined (Adjust here)'!$E$3:$BB$189,MATCH('Tenant Analysis (Formulas) '!$D69,'Combined (Adjust here)'!$E$3:$E$189,0),MATCH('Tenant Analysis (Formulas) '!AQ$5,'Combined (Adjust here)'!$E$3:$BB$3,0)),0)</f>
        <v>5600</v>
      </c>
      <c r="AR69" s="147">
        <f>IFERROR(INDEX('Combined (Adjust here)'!$E$3:$BB$189,MATCH('Tenant Analysis (Formulas) '!$D69,'Combined (Adjust here)'!$E$3:$E$189,0),MATCH('Tenant Analysis (Formulas) '!AR$5,'Combined (Adjust here)'!$E$3:$BB$3,0)),0)</f>
        <v>977</v>
      </c>
      <c r="AS69" s="147">
        <f>IFERROR(INDEX('Combined (Adjust here)'!$E$3:$BB$189,MATCH('Tenant Analysis (Formulas) '!$D69,'Combined (Adjust here)'!$E$3:$E$189,0),MATCH('Tenant Analysis (Formulas) '!AS$5,'Combined (Adjust here)'!$E$3:$BB$3,0)),0)</f>
        <v>0</v>
      </c>
      <c r="AT69" s="147">
        <f>IFERROR(INDEX('Combined (Adjust here)'!$E$3:$BB$189,MATCH('Tenant Analysis (Formulas) '!$D69,'Combined (Adjust here)'!$E$3:$E$189,0),MATCH('Tenant Analysis (Formulas) '!AT$5,'Combined (Adjust here)'!$E$3:$BB$3,0)),0)</f>
        <v>0</v>
      </c>
      <c r="AU69" s="147">
        <f>IFERROR(INDEX('Combined (Adjust here)'!$E$3:$BB$189,MATCH('Tenant Analysis (Formulas) '!$D69,'Combined (Adjust here)'!$E$3:$E$189,0),MATCH('Tenant Analysis (Formulas) '!AU$5,'Combined (Adjust here)'!$E$3:$BB$3,0)),0)</f>
        <v>1475</v>
      </c>
      <c r="AV69" s="147">
        <f>IFERROR(INDEX('Combined (Adjust here)'!$E$3:$BB$189,MATCH('Tenant Analysis (Formulas) '!$D69,'Combined (Adjust here)'!$E$3:$E$189,0),MATCH('Tenant Analysis (Formulas) '!AV$5,'Combined (Adjust here)'!$E$3:$BB$3,0)),0)</f>
        <v>2636</v>
      </c>
      <c r="AW69" s="147">
        <f>IFERROR(INDEX('Combined (Adjust here)'!$E$3:$BB$189,MATCH('Tenant Analysis (Formulas) '!$D69,'Combined (Adjust here)'!$E$3:$E$189,0),MATCH('Tenant Analysis (Formulas) '!AW$5,'Combined (Adjust here)'!$E$3:$BB$3,0)),0)</f>
        <v>0</v>
      </c>
      <c r="AX69" s="147">
        <f>IFERROR(INDEX('Combined (Adjust here)'!$E$3:$BB$189,MATCH('Tenant Analysis (Formulas) '!$D69,'Combined (Adjust here)'!$E$3:$E$189,0),MATCH('Tenant Analysis (Formulas) '!AX$5,'Combined (Adjust here)'!$E$3:$BB$3,0)),0)</f>
        <v>5100</v>
      </c>
      <c r="AY69" s="147">
        <f>IFERROR(INDEX('Combined (Adjust here)'!$E$3:$BB$189,MATCH('Tenant Analysis (Formulas) '!$D69,'Combined (Adjust here)'!$E$3:$E$189,0),MATCH('Tenant Analysis (Formulas) '!AY$5,'Combined (Adjust here)'!$E$3:$BB$3,0)),0)</f>
        <v>7382</v>
      </c>
      <c r="AZ69" s="147">
        <f>IFERROR(INDEX('Combined (Adjust here)'!$E$3:$BB$189,MATCH('Tenant Analysis (Formulas) '!$D69,'Combined (Adjust here)'!$E$3:$E$189,0),MATCH('Tenant Analysis (Formulas) '!AZ$5,'Combined (Adjust here)'!$E$3:$BB$3,0)),0)</f>
        <v>5399</v>
      </c>
      <c r="BA69" s="147">
        <f>IFERROR(INDEX('Combined (Adjust here)'!$E$3:$BB$189,MATCH('Tenant Analysis (Formulas) '!$D69,'Combined (Adjust here)'!$E$3:$E$189,0),MATCH('Tenant Analysis (Formulas) '!BA$5,'Combined (Adjust here)'!$E$3:$BB$3,0)),0)</f>
        <v>2237.88</v>
      </c>
      <c r="BB69" s="147">
        <f>IFERROR(INDEX('Combined (Adjust here)'!$E$3:$BB$189,MATCH('Tenant Analysis (Formulas) '!$D69,'Combined (Adjust here)'!$E$3:$E$189,0),MATCH('Tenant Analysis (Formulas) '!BB$5,'Combined (Adjust here)'!$E$3:$BB$3,0)),0)</f>
        <v>0</v>
      </c>
      <c r="BC69" s="147">
        <f>IFERROR(INDEX('Combined (Adjust here)'!$E$3:$BB$189,MATCH('Tenant Analysis (Formulas) '!$D69,'Combined (Adjust here)'!$E$3:$E$189,0),MATCH('Tenant Analysis (Formulas) '!BC$5,'Combined (Adjust here)'!$E$3:$BB$3,0)),0)</f>
        <v>5568</v>
      </c>
      <c r="BD69" s="147">
        <f>IFERROR(INDEX('Combined (Adjust here)'!$E$3:$BB$189,MATCH('Tenant Analysis (Formulas) '!$D69,'Combined (Adjust here)'!$E$3:$E$189,0),MATCH('Tenant Analysis (Formulas) '!BD$5,'Combined (Adjust here)'!$E$3:$BB$3,0)),0)</f>
        <v>5960</v>
      </c>
      <c r="BE69" s="147">
        <f>IFERROR(INDEX('Combined (Adjust here)'!$E$3:$BB$189,MATCH('Tenant Analysis (Formulas) '!$D69,'Combined (Adjust here)'!$E$3:$E$189,0),MATCH('Tenant Analysis (Formulas) '!BE$5,'Combined (Adjust here)'!$E$3:$BB$3,0)),0)</f>
        <v>0</v>
      </c>
      <c r="BF69" s="147">
        <f>IFERROR(INDEX('Combined (Adjust here)'!$E$3:$BB$189,MATCH('Tenant Analysis (Formulas) '!$D69,'Combined (Adjust here)'!$E$3:$E$189,0),MATCH('Tenant Analysis (Formulas) '!BF$5,'Combined (Adjust here)'!$E$3:$BB$3,0)),0)</f>
        <v>0</v>
      </c>
      <c r="BG69" s="147">
        <f>IFERROR(INDEX('Combined (Adjust here)'!$E$3:$BB$189,MATCH('Tenant Analysis (Formulas) '!$D69,'Combined (Adjust here)'!$E$3:$E$189,0),MATCH('Tenant Analysis (Formulas) '!BG$5,'Combined (Adjust here)'!$E$3:$BB$3,0)),0)</f>
        <v>0</v>
      </c>
      <c r="BH69" s="147">
        <f>IFERROR(INDEX('Combined (Adjust here)'!$E$3:$BB$189,MATCH('Tenant Analysis (Formulas) '!$D69,'Combined (Adjust here)'!$E$3:$E$189,0),MATCH('Tenant Analysis (Formulas) '!BH$5,'Combined (Adjust here)'!$E$3:$BB$3,0)),0)</f>
        <v>0</v>
      </c>
      <c r="BI69" s="147">
        <f>IFERROR(INDEX('Combined (Adjust here)'!$E$3:$BB$189,MATCH('Tenant Analysis (Formulas) '!$D69,'Combined (Adjust here)'!$E$3:$E$189,0),MATCH('Tenant Analysis (Formulas) '!BI$5,'Combined (Adjust here)'!$E$3:$BB$3,0)),0)</f>
        <v>0</v>
      </c>
      <c r="BJ69" s="147">
        <f>IFERROR(INDEX('Combined (Adjust here)'!$E$3:$BB$189,MATCH('Tenant Analysis (Formulas) '!$D69,'Combined (Adjust here)'!$E$3:$E$189,0),MATCH('Tenant Analysis (Formulas) '!BJ$5,'Combined (Adjust here)'!$E$3:$BB$3,0)),0)</f>
        <v>0</v>
      </c>
      <c r="BK69" s="147">
        <f>IFERROR(INDEX('Combined (Adjust here)'!$E$3:$BB$189,MATCH('Tenant Analysis (Formulas) '!$D69,'Combined (Adjust here)'!$E$3:$E$189,0),MATCH('Tenant Analysis (Formulas) '!BK$5,'Combined (Adjust here)'!$E$3:$BB$3,0)),0)</f>
        <v>0</v>
      </c>
      <c r="BL69" s="147">
        <f>IFERROR(INDEX('Combined (Adjust here)'!$E$3:$BB$189,MATCH('Tenant Analysis (Formulas) '!$D69,'Combined (Adjust here)'!$E$3:$E$189,0),MATCH('Tenant Analysis (Formulas) '!BL$5,'Combined (Adjust here)'!$E$3:$BB$3,0)),0)</f>
        <v>0</v>
      </c>
      <c r="BM69" s="147">
        <f>IFERROR(INDEX('Combined (Adjust here)'!$E$3:$BB$189,MATCH('Tenant Analysis (Formulas) '!$D69,'Combined (Adjust here)'!$E$3:$E$189,0),MATCH('Tenant Analysis (Formulas) '!BM$5,'Combined (Adjust here)'!$E$3:$BB$3,0)),0)</f>
        <v>0</v>
      </c>
    </row>
    <row r="70" spans="1:65" hidden="1">
      <c r="A70" s="48" t="s">
        <v>153</v>
      </c>
      <c r="B70" s="48" t="s">
        <v>169</v>
      </c>
      <c r="C70" s="46" t="s">
        <v>190</v>
      </c>
      <c r="D70" s="49" t="s">
        <v>29</v>
      </c>
      <c r="E70" s="75">
        <f t="shared" si="12"/>
        <v>13223.08</v>
      </c>
      <c r="F70" s="75">
        <f t="shared" si="19"/>
        <v>19185.7</v>
      </c>
      <c r="G70" s="75">
        <f t="shared" si="19"/>
        <v>7396.43</v>
      </c>
      <c r="H70" s="75">
        <f t="shared" si="19"/>
        <v>0</v>
      </c>
      <c r="I70" s="67">
        <f t="shared" si="11"/>
        <v>-0.61448214034411042</v>
      </c>
      <c r="J70" s="82"/>
      <c r="L70" s="75">
        <f t="shared" si="15"/>
        <v>0</v>
      </c>
      <c r="M70" s="75">
        <f t="shared" si="15"/>
        <v>0</v>
      </c>
      <c r="N70" s="67">
        <f t="shared" si="13"/>
        <v>0</v>
      </c>
      <c r="R70" s="147">
        <f>IFERROR(INDEX('Combined (Adjust here)'!$E$3:$BB$189,MATCH('Tenant Analysis (Formulas) '!$D70,'Combined (Adjust here)'!$E$3:$E$189,0),MATCH('Tenant Analysis (Formulas) '!R$5,'Combined (Adjust here)'!$E$3:$BB$3,0)),0)</f>
        <v>0</v>
      </c>
      <c r="S70" s="147">
        <f>IFERROR(INDEX('Combined (Adjust here)'!$E$3:$BB$189,MATCH('Tenant Analysis (Formulas) '!$D70,'Combined (Adjust here)'!$E$3:$E$189,0),MATCH('Tenant Analysis (Formulas) '!S$5,'Combined (Adjust here)'!$E$3:$BB$3,0)),0)</f>
        <v>0</v>
      </c>
      <c r="T70" s="147">
        <f>IFERROR(INDEX('Combined (Adjust here)'!$E$3:$BB$189,MATCH('Tenant Analysis (Formulas) '!$D70,'Combined (Adjust here)'!$E$3:$E$189,0),MATCH('Tenant Analysis (Formulas) '!T$5,'Combined (Adjust here)'!$E$3:$BB$3,0)),0)</f>
        <v>0</v>
      </c>
      <c r="U70" s="147">
        <f>IFERROR(INDEX('Combined (Adjust here)'!$E$3:$BB$189,MATCH('Tenant Analysis (Formulas) '!$D70,'Combined (Adjust here)'!$E$3:$E$189,0),MATCH('Tenant Analysis (Formulas) '!U$5,'Combined (Adjust here)'!$E$3:$BB$3,0)),0)</f>
        <v>0</v>
      </c>
      <c r="V70" s="147">
        <f>IFERROR(INDEX('Combined (Adjust here)'!$E$3:$BB$189,MATCH('Tenant Analysis (Formulas) '!$D70,'Combined (Adjust here)'!$E$3:$E$189,0),MATCH('Tenant Analysis (Formulas) '!V$5,'Combined (Adjust here)'!$E$3:$BB$3,0)),0)</f>
        <v>0</v>
      </c>
      <c r="W70" s="147">
        <f>IFERROR(INDEX('Combined (Adjust here)'!$E$3:$BB$189,MATCH('Tenant Analysis (Formulas) '!$D70,'Combined (Adjust here)'!$E$3:$E$189,0),MATCH('Tenant Analysis (Formulas) '!W$5,'Combined (Adjust here)'!$E$3:$BB$3,0)),0)</f>
        <v>0</v>
      </c>
      <c r="X70" s="147">
        <f>IFERROR(INDEX('Combined (Adjust here)'!$E$3:$BB$189,MATCH('Tenant Analysis (Formulas) '!$D70,'Combined (Adjust here)'!$E$3:$E$189,0),MATCH('Tenant Analysis (Formulas) '!X$5,'Combined (Adjust here)'!$E$3:$BB$3,0)),0)</f>
        <v>0</v>
      </c>
      <c r="Y70" s="147">
        <f>IFERROR(INDEX('Combined (Adjust here)'!$E$3:$BB$189,MATCH('Tenant Analysis (Formulas) '!$D70,'Combined (Adjust here)'!$E$3:$E$189,0),MATCH('Tenant Analysis (Formulas) '!Y$5,'Combined (Adjust here)'!$E$3:$BB$3,0)),0)</f>
        <v>0</v>
      </c>
      <c r="Z70" s="147">
        <f>IFERROR(INDEX('Combined (Adjust here)'!$E$3:$BB$189,MATCH('Tenant Analysis (Formulas) '!$D70,'Combined (Adjust here)'!$E$3:$E$189,0),MATCH('Tenant Analysis (Formulas) '!Z$5,'Combined (Adjust here)'!$E$3:$BB$3,0)),0)</f>
        <v>0</v>
      </c>
      <c r="AA70" s="147">
        <f>IFERROR(INDEX('Combined (Adjust here)'!$E$3:$BB$189,MATCH('Tenant Analysis (Formulas) '!$D70,'Combined (Adjust here)'!$E$3:$E$189,0),MATCH('Tenant Analysis (Formulas) '!AA$5,'Combined (Adjust here)'!$E$3:$BB$3,0)),0)</f>
        <v>0</v>
      </c>
      <c r="AB70" s="147">
        <f>IFERROR(INDEX('Combined (Adjust here)'!$E$3:$BB$189,MATCH('Tenant Analysis (Formulas) '!$D70,'Combined (Adjust here)'!$E$3:$E$189,0),MATCH('Tenant Analysis (Formulas) '!AB$5,'Combined (Adjust here)'!$E$3:$BB$3,0)),0)</f>
        <v>0</v>
      </c>
      <c r="AC70" s="147">
        <f>IFERROR(INDEX('Combined (Adjust here)'!$E$3:$BB$189,MATCH('Tenant Analysis (Formulas) '!$D70,'Combined (Adjust here)'!$E$3:$E$189,0),MATCH('Tenant Analysis (Formulas) '!AC$5,'Combined (Adjust here)'!$E$3:$BB$3,0)),0)</f>
        <v>13223.08</v>
      </c>
      <c r="AD70" s="147">
        <f>IFERROR(INDEX('Combined (Adjust here)'!$E$3:$BB$189,MATCH('Tenant Analysis (Formulas) '!$D70,'Combined (Adjust here)'!$E$3:$E$189,0),MATCH('Tenant Analysis (Formulas) '!AD$5,'Combined (Adjust here)'!$E$3:$BB$3,0)),0)</f>
        <v>0</v>
      </c>
      <c r="AE70" s="147">
        <f>IFERROR(INDEX('Combined (Adjust here)'!$E$3:$BB$189,MATCH('Tenant Analysis (Formulas) '!$D70,'Combined (Adjust here)'!$E$3:$E$189,0),MATCH('Tenant Analysis (Formulas) '!AE$5,'Combined (Adjust here)'!$E$3:$BB$3,0)),0)</f>
        <v>0</v>
      </c>
      <c r="AF70" s="147">
        <f>IFERROR(INDEX('Combined (Adjust here)'!$E$3:$BB$189,MATCH('Tenant Analysis (Formulas) '!$D70,'Combined (Adjust here)'!$E$3:$E$189,0),MATCH('Tenant Analysis (Formulas) '!AF$5,'Combined (Adjust here)'!$E$3:$BB$3,0)),0)</f>
        <v>0</v>
      </c>
      <c r="AG70" s="147">
        <f>IFERROR(INDEX('Combined (Adjust here)'!$E$3:$BB$189,MATCH('Tenant Analysis (Formulas) '!$D70,'Combined (Adjust here)'!$E$3:$E$189,0),MATCH('Tenant Analysis (Formulas) '!AG$5,'Combined (Adjust here)'!$E$3:$BB$3,0)),0)</f>
        <v>0</v>
      </c>
      <c r="AH70" s="147">
        <f>IFERROR(INDEX('Combined (Adjust here)'!$E$3:$BB$189,MATCH('Tenant Analysis (Formulas) '!$D70,'Combined (Adjust here)'!$E$3:$E$189,0),MATCH('Tenant Analysis (Formulas) '!AH$5,'Combined (Adjust here)'!$E$3:$BB$3,0)),0)</f>
        <v>0</v>
      </c>
      <c r="AI70" s="147">
        <f>IFERROR(INDEX('Combined (Adjust here)'!$E$3:$BB$189,MATCH('Tenant Analysis (Formulas) '!$D70,'Combined (Adjust here)'!$E$3:$E$189,0),MATCH('Tenant Analysis (Formulas) '!AI$5,'Combined (Adjust here)'!$E$3:$BB$3,0)),0)</f>
        <v>0</v>
      </c>
      <c r="AJ70" s="147">
        <f>IFERROR(INDEX('Combined (Adjust here)'!$E$3:$BB$189,MATCH('Tenant Analysis (Formulas) '!$D70,'Combined (Adjust here)'!$E$3:$E$189,0),MATCH('Tenant Analysis (Formulas) '!AJ$5,'Combined (Adjust here)'!$E$3:$BB$3,0)),0)</f>
        <v>0</v>
      </c>
      <c r="AK70" s="147">
        <f>IFERROR(INDEX('Combined (Adjust here)'!$E$3:$BB$189,MATCH('Tenant Analysis (Formulas) '!$D70,'Combined (Adjust here)'!$E$3:$E$189,0),MATCH('Tenant Analysis (Formulas) '!AK$5,'Combined (Adjust here)'!$E$3:$BB$3,0)),0)</f>
        <v>0</v>
      </c>
      <c r="AL70" s="147">
        <f>IFERROR(INDEX('Combined (Adjust here)'!$E$3:$BB$189,MATCH('Tenant Analysis (Formulas) '!$D70,'Combined (Adjust here)'!$E$3:$E$189,0),MATCH('Tenant Analysis (Formulas) '!AL$5,'Combined (Adjust here)'!$E$3:$BB$3,0)),0)</f>
        <v>0</v>
      </c>
      <c r="AM70" s="147">
        <f>IFERROR(INDEX('Combined (Adjust here)'!$E$3:$BB$189,MATCH('Tenant Analysis (Formulas) '!$D70,'Combined (Adjust here)'!$E$3:$E$189,0),MATCH('Tenant Analysis (Formulas) '!AM$5,'Combined (Adjust here)'!$E$3:$BB$3,0)),0)</f>
        <v>0</v>
      </c>
      <c r="AN70" s="147">
        <f>IFERROR(INDEX('Combined (Adjust here)'!$E$3:$BB$189,MATCH('Tenant Analysis (Formulas) '!$D70,'Combined (Adjust here)'!$E$3:$E$189,0),MATCH('Tenant Analysis (Formulas) '!AN$5,'Combined (Adjust here)'!$E$3:$BB$3,0)),0)</f>
        <v>0</v>
      </c>
      <c r="AO70" s="147">
        <f>IFERROR(INDEX('Combined (Adjust here)'!$E$3:$BB$189,MATCH('Tenant Analysis (Formulas) '!$D70,'Combined (Adjust here)'!$E$3:$E$189,0),MATCH('Tenant Analysis (Formulas) '!AO$5,'Combined (Adjust here)'!$E$3:$BB$3,0)),0)</f>
        <v>19185.7</v>
      </c>
      <c r="AP70" s="147">
        <f>IFERROR(INDEX('Combined (Adjust here)'!$E$3:$BB$189,MATCH('Tenant Analysis (Formulas) '!$D70,'Combined (Adjust here)'!$E$3:$E$189,0),MATCH('Tenant Analysis (Formulas) '!AP$5,'Combined (Adjust here)'!$E$3:$BB$3,0)),0)</f>
        <v>0</v>
      </c>
      <c r="AQ70" s="147">
        <f>IFERROR(INDEX('Combined (Adjust here)'!$E$3:$BB$189,MATCH('Tenant Analysis (Formulas) '!$D70,'Combined (Adjust here)'!$E$3:$E$189,0),MATCH('Tenant Analysis (Formulas) '!AQ$5,'Combined (Adjust here)'!$E$3:$BB$3,0)),0)</f>
        <v>0</v>
      </c>
      <c r="AR70" s="147">
        <f>IFERROR(INDEX('Combined (Adjust here)'!$E$3:$BB$189,MATCH('Tenant Analysis (Formulas) '!$D70,'Combined (Adjust here)'!$E$3:$E$189,0),MATCH('Tenant Analysis (Formulas) '!AR$5,'Combined (Adjust here)'!$E$3:$BB$3,0)),0)</f>
        <v>0</v>
      </c>
      <c r="AS70" s="147">
        <f>IFERROR(INDEX('Combined (Adjust here)'!$E$3:$BB$189,MATCH('Tenant Analysis (Formulas) '!$D70,'Combined (Adjust here)'!$E$3:$E$189,0),MATCH('Tenant Analysis (Formulas) '!AS$5,'Combined (Adjust here)'!$E$3:$BB$3,0)),0)</f>
        <v>0</v>
      </c>
      <c r="AT70" s="147">
        <f>IFERROR(INDEX('Combined (Adjust here)'!$E$3:$BB$189,MATCH('Tenant Analysis (Formulas) '!$D70,'Combined (Adjust here)'!$E$3:$E$189,0),MATCH('Tenant Analysis (Formulas) '!AT$5,'Combined (Adjust here)'!$E$3:$BB$3,0)),0)</f>
        <v>0</v>
      </c>
      <c r="AU70" s="147">
        <f>IFERROR(INDEX('Combined (Adjust here)'!$E$3:$BB$189,MATCH('Tenant Analysis (Formulas) '!$D70,'Combined (Adjust here)'!$E$3:$E$189,0),MATCH('Tenant Analysis (Formulas) '!AU$5,'Combined (Adjust here)'!$E$3:$BB$3,0)),0)</f>
        <v>0</v>
      </c>
      <c r="AV70" s="147">
        <f>IFERROR(INDEX('Combined (Adjust here)'!$E$3:$BB$189,MATCH('Tenant Analysis (Formulas) '!$D70,'Combined (Adjust here)'!$E$3:$E$189,0),MATCH('Tenant Analysis (Formulas) '!AV$5,'Combined (Adjust here)'!$E$3:$BB$3,0)),0)</f>
        <v>0</v>
      </c>
      <c r="AW70" s="147">
        <f>IFERROR(INDEX('Combined (Adjust here)'!$E$3:$BB$189,MATCH('Tenant Analysis (Formulas) '!$D70,'Combined (Adjust here)'!$E$3:$E$189,0),MATCH('Tenant Analysis (Formulas) '!AW$5,'Combined (Adjust here)'!$E$3:$BB$3,0)),0)</f>
        <v>0</v>
      </c>
      <c r="AX70" s="147">
        <f>IFERROR(INDEX('Combined (Adjust here)'!$E$3:$BB$189,MATCH('Tenant Analysis (Formulas) '!$D70,'Combined (Adjust here)'!$E$3:$E$189,0),MATCH('Tenant Analysis (Formulas) '!AX$5,'Combined (Adjust here)'!$E$3:$BB$3,0)),0)</f>
        <v>0</v>
      </c>
      <c r="AY70" s="147">
        <f>IFERROR(INDEX('Combined (Adjust here)'!$E$3:$BB$189,MATCH('Tenant Analysis (Formulas) '!$D70,'Combined (Adjust here)'!$E$3:$E$189,0),MATCH('Tenant Analysis (Formulas) '!AY$5,'Combined (Adjust here)'!$E$3:$BB$3,0)),0)</f>
        <v>0</v>
      </c>
      <c r="AZ70" s="147">
        <f>IFERROR(INDEX('Combined (Adjust here)'!$E$3:$BB$189,MATCH('Tenant Analysis (Formulas) '!$D70,'Combined (Adjust here)'!$E$3:$E$189,0),MATCH('Tenant Analysis (Formulas) '!AZ$5,'Combined (Adjust here)'!$E$3:$BB$3,0)),0)</f>
        <v>0</v>
      </c>
      <c r="BA70" s="147">
        <f>IFERROR(INDEX('Combined (Adjust here)'!$E$3:$BB$189,MATCH('Tenant Analysis (Formulas) '!$D70,'Combined (Adjust here)'!$E$3:$E$189,0),MATCH('Tenant Analysis (Formulas) '!BA$5,'Combined (Adjust here)'!$E$3:$BB$3,0)),0)</f>
        <v>7396.43</v>
      </c>
      <c r="BB70" s="147">
        <f>IFERROR(INDEX('Combined (Adjust here)'!$E$3:$BB$189,MATCH('Tenant Analysis (Formulas) '!$D70,'Combined (Adjust here)'!$E$3:$E$189,0),MATCH('Tenant Analysis (Formulas) '!BB$5,'Combined (Adjust here)'!$E$3:$BB$3,0)),0)</f>
        <v>0</v>
      </c>
      <c r="BC70" s="147">
        <f>IFERROR(INDEX('Combined (Adjust here)'!$E$3:$BB$189,MATCH('Tenant Analysis (Formulas) '!$D70,'Combined (Adjust here)'!$E$3:$E$189,0),MATCH('Tenant Analysis (Formulas) '!BC$5,'Combined (Adjust here)'!$E$3:$BB$3,0)),0)</f>
        <v>0</v>
      </c>
      <c r="BD70" s="147">
        <f>IFERROR(INDEX('Combined (Adjust here)'!$E$3:$BB$189,MATCH('Tenant Analysis (Formulas) '!$D70,'Combined (Adjust here)'!$E$3:$E$189,0),MATCH('Tenant Analysis (Formulas) '!BD$5,'Combined (Adjust here)'!$E$3:$BB$3,0)),0)</f>
        <v>0</v>
      </c>
      <c r="BE70" s="147">
        <f>IFERROR(INDEX('Combined (Adjust here)'!$E$3:$BB$189,MATCH('Tenant Analysis (Formulas) '!$D70,'Combined (Adjust here)'!$E$3:$E$189,0),MATCH('Tenant Analysis (Formulas) '!BE$5,'Combined (Adjust here)'!$E$3:$BB$3,0)),0)</f>
        <v>0</v>
      </c>
      <c r="BF70" s="147">
        <f>IFERROR(INDEX('Combined (Adjust here)'!$E$3:$BB$189,MATCH('Tenant Analysis (Formulas) '!$D70,'Combined (Adjust here)'!$E$3:$E$189,0),MATCH('Tenant Analysis (Formulas) '!BF$5,'Combined (Adjust here)'!$E$3:$BB$3,0)),0)</f>
        <v>0</v>
      </c>
      <c r="BG70" s="147">
        <f>IFERROR(INDEX('Combined (Adjust here)'!$E$3:$BB$189,MATCH('Tenant Analysis (Formulas) '!$D70,'Combined (Adjust here)'!$E$3:$E$189,0),MATCH('Tenant Analysis (Formulas) '!BG$5,'Combined (Adjust here)'!$E$3:$BB$3,0)),0)</f>
        <v>0</v>
      </c>
      <c r="BH70" s="147">
        <f>IFERROR(INDEX('Combined (Adjust here)'!$E$3:$BB$189,MATCH('Tenant Analysis (Formulas) '!$D70,'Combined (Adjust here)'!$E$3:$E$189,0),MATCH('Tenant Analysis (Formulas) '!BH$5,'Combined (Adjust here)'!$E$3:$BB$3,0)),0)</f>
        <v>0</v>
      </c>
      <c r="BI70" s="147">
        <f>IFERROR(INDEX('Combined (Adjust here)'!$E$3:$BB$189,MATCH('Tenant Analysis (Formulas) '!$D70,'Combined (Adjust here)'!$E$3:$E$189,0),MATCH('Tenant Analysis (Formulas) '!BI$5,'Combined (Adjust here)'!$E$3:$BB$3,0)),0)</f>
        <v>0</v>
      </c>
      <c r="BJ70" s="147">
        <f>IFERROR(INDEX('Combined (Adjust here)'!$E$3:$BB$189,MATCH('Tenant Analysis (Formulas) '!$D70,'Combined (Adjust here)'!$E$3:$E$189,0),MATCH('Tenant Analysis (Formulas) '!BJ$5,'Combined (Adjust here)'!$E$3:$BB$3,0)),0)</f>
        <v>0</v>
      </c>
      <c r="BK70" s="147">
        <f>IFERROR(INDEX('Combined (Adjust here)'!$E$3:$BB$189,MATCH('Tenant Analysis (Formulas) '!$D70,'Combined (Adjust here)'!$E$3:$E$189,0),MATCH('Tenant Analysis (Formulas) '!BK$5,'Combined (Adjust here)'!$E$3:$BB$3,0)),0)</f>
        <v>0</v>
      </c>
      <c r="BL70" s="147">
        <f>IFERROR(INDEX('Combined (Adjust here)'!$E$3:$BB$189,MATCH('Tenant Analysis (Formulas) '!$D70,'Combined (Adjust here)'!$E$3:$E$189,0),MATCH('Tenant Analysis (Formulas) '!BL$5,'Combined (Adjust here)'!$E$3:$BB$3,0)),0)</f>
        <v>0</v>
      </c>
      <c r="BM70" s="147">
        <f>IFERROR(INDEX('Combined (Adjust here)'!$E$3:$BB$189,MATCH('Tenant Analysis (Formulas) '!$D70,'Combined (Adjust here)'!$E$3:$E$189,0),MATCH('Tenant Analysis (Formulas) '!BM$5,'Combined (Adjust here)'!$E$3:$BB$3,0)),0)</f>
        <v>0</v>
      </c>
    </row>
    <row r="71" spans="1:65" hidden="1">
      <c r="A71" s="48" t="s">
        <v>153</v>
      </c>
      <c r="B71" s="48" t="s">
        <v>169</v>
      </c>
      <c r="C71" s="46" t="s">
        <v>186</v>
      </c>
      <c r="D71" s="49" t="s">
        <v>30</v>
      </c>
      <c r="E71" s="75">
        <f t="shared" si="12"/>
        <v>1101747.8800000001</v>
      </c>
      <c r="F71" s="75">
        <f t="shared" si="19"/>
        <v>1185961</v>
      </c>
      <c r="G71" s="75">
        <f t="shared" si="19"/>
        <v>769678.97</v>
      </c>
      <c r="H71" s="75">
        <f t="shared" si="19"/>
        <v>166191</v>
      </c>
      <c r="I71" s="67">
        <f t="shared" si="11"/>
        <v>-0.35100819504182684</v>
      </c>
      <c r="J71" s="82"/>
      <c r="L71" s="75">
        <f t="shared" si="15"/>
        <v>255371.1</v>
      </c>
      <c r="M71" s="75">
        <f t="shared" si="15"/>
        <v>166191</v>
      </c>
      <c r="N71" s="67">
        <f t="shared" si="13"/>
        <v>-0.34921766793501696</v>
      </c>
      <c r="R71" s="147">
        <f>IFERROR(INDEX('Combined (Adjust here)'!$E$3:$BB$189,MATCH('Tenant Analysis (Formulas) '!$D71,'Combined (Adjust here)'!$E$3:$E$189,0),MATCH('Tenant Analysis (Formulas) '!R$5,'Combined (Adjust here)'!$E$3:$BB$3,0)),0)</f>
        <v>0</v>
      </c>
      <c r="S71" s="147">
        <f>IFERROR(INDEX('Combined (Adjust here)'!$E$3:$BB$189,MATCH('Tenant Analysis (Formulas) '!$D71,'Combined (Adjust here)'!$E$3:$E$189,0),MATCH('Tenant Analysis (Formulas) '!S$5,'Combined (Adjust here)'!$E$3:$BB$3,0)),0)</f>
        <v>0</v>
      </c>
      <c r="T71" s="147">
        <f>IFERROR(INDEX('Combined (Adjust here)'!$E$3:$BB$189,MATCH('Tenant Analysis (Formulas) '!$D71,'Combined (Adjust here)'!$E$3:$E$189,0),MATCH('Tenant Analysis (Formulas) '!T$5,'Combined (Adjust here)'!$E$3:$BB$3,0)),0)</f>
        <v>303507.7</v>
      </c>
      <c r="U71" s="147">
        <f>IFERROR(INDEX('Combined (Adjust here)'!$E$3:$BB$189,MATCH('Tenant Analysis (Formulas) '!$D71,'Combined (Adjust here)'!$E$3:$E$189,0),MATCH('Tenant Analysis (Formulas) '!U$5,'Combined (Adjust here)'!$E$3:$BB$3,0)),0)</f>
        <v>0</v>
      </c>
      <c r="V71" s="147">
        <f>IFERROR(INDEX('Combined (Adjust here)'!$E$3:$BB$189,MATCH('Tenant Analysis (Formulas) '!$D71,'Combined (Adjust here)'!$E$3:$E$189,0),MATCH('Tenant Analysis (Formulas) '!V$5,'Combined (Adjust here)'!$E$3:$BB$3,0)),0)</f>
        <v>0</v>
      </c>
      <c r="W71" s="147">
        <f>IFERROR(INDEX('Combined (Adjust here)'!$E$3:$BB$189,MATCH('Tenant Analysis (Formulas) '!$D71,'Combined (Adjust here)'!$E$3:$E$189,0),MATCH('Tenant Analysis (Formulas) '!W$5,'Combined (Adjust here)'!$E$3:$BB$3,0)),0)</f>
        <v>257700.3</v>
      </c>
      <c r="X71" s="147">
        <f>IFERROR(INDEX('Combined (Adjust here)'!$E$3:$BB$189,MATCH('Tenant Analysis (Formulas) '!$D71,'Combined (Adjust here)'!$E$3:$E$189,0),MATCH('Tenant Analysis (Formulas) '!X$5,'Combined (Adjust here)'!$E$3:$BB$3,0)),0)</f>
        <v>0</v>
      </c>
      <c r="Y71" s="147">
        <f>IFERROR(INDEX('Combined (Adjust here)'!$E$3:$BB$189,MATCH('Tenant Analysis (Formulas) '!$D71,'Combined (Adjust here)'!$E$3:$E$189,0),MATCH('Tenant Analysis (Formulas) '!Y$5,'Combined (Adjust here)'!$E$3:$BB$3,0)),0)</f>
        <v>0</v>
      </c>
      <c r="Z71" s="147">
        <f>IFERROR(INDEX('Combined (Adjust here)'!$E$3:$BB$189,MATCH('Tenant Analysis (Formulas) '!$D71,'Combined (Adjust here)'!$E$3:$E$189,0),MATCH('Tenant Analysis (Formulas) '!Z$5,'Combined (Adjust here)'!$E$3:$BB$3,0)),0)</f>
        <v>239247.06</v>
      </c>
      <c r="AA71" s="147">
        <f>IFERROR(INDEX('Combined (Adjust here)'!$E$3:$BB$189,MATCH('Tenant Analysis (Formulas) '!$D71,'Combined (Adjust here)'!$E$3:$E$189,0),MATCH('Tenant Analysis (Formulas) '!AA$5,'Combined (Adjust here)'!$E$3:$BB$3,0)),0)</f>
        <v>0</v>
      </c>
      <c r="AB71" s="147">
        <f>IFERROR(INDEX('Combined (Adjust here)'!$E$3:$BB$189,MATCH('Tenant Analysis (Formulas) '!$D71,'Combined (Adjust here)'!$E$3:$E$189,0),MATCH('Tenant Analysis (Formulas) '!AB$5,'Combined (Adjust here)'!$E$3:$BB$3,0)),0)</f>
        <v>0</v>
      </c>
      <c r="AC71" s="147">
        <f>IFERROR(INDEX('Combined (Adjust here)'!$E$3:$BB$189,MATCH('Tenant Analysis (Formulas) '!$D71,'Combined (Adjust here)'!$E$3:$E$189,0),MATCH('Tenant Analysis (Formulas) '!AC$5,'Combined (Adjust here)'!$E$3:$BB$3,0)),0)</f>
        <v>301292.82</v>
      </c>
      <c r="AD71" s="147">
        <f>IFERROR(INDEX('Combined (Adjust here)'!$E$3:$BB$189,MATCH('Tenant Analysis (Formulas) '!$D71,'Combined (Adjust here)'!$E$3:$E$189,0),MATCH('Tenant Analysis (Formulas) '!AD$5,'Combined (Adjust here)'!$E$3:$BB$3,0)),0)</f>
        <v>0</v>
      </c>
      <c r="AE71" s="147">
        <f>IFERROR(INDEX('Combined (Adjust here)'!$E$3:$BB$189,MATCH('Tenant Analysis (Formulas) '!$D71,'Combined (Adjust here)'!$E$3:$E$189,0),MATCH('Tenant Analysis (Formulas) '!AE$5,'Combined (Adjust here)'!$E$3:$BB$3,0)),0)</f>
        <v>0</v>
      </c>
      <c r="AF71" s="147">
        <f>IFERROR(INDEX('Combined (Adjust here)'!$E$3:$BB$189,MATCH('Tenant Analysis (Formulas) '!$D71,'Combined (Adjust here)'!$E$3:$E$189,0),MATCH('Tenant Analysis (Formulas) '!AF$5,'Combined (Adjust here)'!$E$3:$BB$3,0)),0)</f>
        <v>311144.27</v>
      </c>
      <c r="AG71" s="147">
        <f>IFERROR(INDEX('Combined (Adjust here)'!$E$3:$BB$189,MATCH('Tenant Analysis (Formulas) '!$D71,'Combined (Adjust here)'!$E$3:$E$189,0),MATCH('Tenant Analysis (Formulas) '!AG$5,'Combined (Adjust here)'!$E$3:$BB$3,0)),0)</f>
        <v>0</v>
      </c>
      <c r="AH71" s="147">
        <f>IFERROR(INDEX('Combined (Adjust here)'!$E$3:$BB$189,MATCH('Tenant Analysis (Formulas) '!$D71,'Combined (Adjust here)'!$E$3:$E$189,0),MATCH('Tenant Analysis (Formulas) '!AH$5,'Combined (Adjust here)'!$E$3:$BB$3,0)),0)</f>
        <v>0</v>
      </c>
      <c r="AI71" s="147">
        <f>IFERROR(INDEX('Combined (Adjust here)'!$E$3:$BB$189,MATCH('Tenant Analysis (Formulas) '!$D71,'Combined (Adjust here)'!$E$3:$E$189,0),MATCH('Tenant Analysis (Formulas) '!AI$5,'Combined (Adjust here)'!$E$3:$BB$3,0)),0)</f>
        <v>293167.84000000003</v>
      </c>
      <c r="AJ71" s="147">
        <f>IFERROR(INDEX('Combined (Adjust here)'!$E$3:$BB$189,MATCH('Tenant Analysis (Formulas) '!$D71,'Combined (Adjust here)'!$E$3:$E$189,0),MATCH('Tenant Analysis (Formulas) '!AJ$5,'Combined (Adjust here)'!$E$3:$BB$3,0)),0)</f>
        <v>0</v>
      </c>
      <c r="AK71" s="147">
        <f>IFERROR(INDEX('Combined (Adjust here)'!$E$3:$BB$189,MATCH('Tenant Analysis (Formulas) '!$D71,'Combined (Adjust here)'!$E$3:$E$189,0),MATCH('Tenant Analysis (Formulas) '!AK$5,'Combined (Adjust here)'!$E$3:$BB$3,0)),0)</f>
        <v>0</v>
      </c>
      <c r="AL71" s="147">
        <f>IFERROR(INDEX('Combined (Adjust here)'!$E$3:$BB$189,MATCH('Tenant Analysis (Formulas) '!$D71,'Combined (Adjust here)'!$E$3:$E$189,0),MATCH('Tenant Analysis (Formulas) '!AL$5,'Combined (Adjust here)'!$E$3:$BB$3,0)),0)</f>
        <v>296724.94</v>
      </c>
      <c r="AM71" s="147">
        <f>IFERROR(INDEX('Combined (Adjust here)'!$E$3:$BB$189,MATCH('Tenant Analysis (Formulas) '!$D71,'Combined (Adjust here)'!$E$3:$E$189,0),MATCH('Tenant Analysis (Formulas) '!AM$5,'Combined (Adjust here)'!$E$3:$BB$3,0)),0)</f>
        <v>0</v>
      </c>
      <c r="AN71" s="147">
        <f>IFERROR(INDEX('Combined (Adjust here)'!$E$3:$BB$189,MATCH('Tenant Analysis (Formulas) '!$D71,'Combined (Adjust here)'!$E$3:$E$189,0),MATCH('Tenant Analysis (Formulas) '!AN$5,'Combined (Adjust here)'!$E$3:$BB$3,0)),0)</f>
        <v>0</v>
      </c>
      <c r="AO71" s="147">
        <f>IFERROR(INDEX('Combined (Adjust here)'!$E$3:$BB$189,MATCH('Tenant Analysis (Formulas) '!$D71,'Combined (Adjust here)'!$E$3:$E$189,0),MATCH('Tenant Analysis (Formulas) '!AO$5,'Combined (Adjust here)'!$E$3:$BB$3,0)),0)</f>
        <v>284923.95</v>
      </c>
      <c r="AP71" s="147">
        <f>IFERROR(INDEX('Combined (Adjust here)'!$E$3:$BB$189,MATCH('Tenant Analysis (Formulas) '!$D71,'Combined (Adjust here)'!$E$3:$E$189,0),MATCH('Tenant Analysis (Formulas) '!AP$5,'Combined (Adjust here)'!$E$3:$BB$3,0)),0)</f>
        <v>0</v>
      </c>
      <c r="AQ71" s="147">
        <f>IFERROR(INDEX('Combined (Adjust here)'!$E$3:$BB$189,MATCH('Tenant Analysis (Formulas) '!$D71,'Combined (Adjust here)'!$E$3:$E$189,0),MATCH('Tenant Analysis (Formulas) '!AQ$5,'Combined (Adjust here)'!$E$3:$BB$3,0)),0)</f>
        <v>0</v>
      </c>
      <c r="AR71" s="147">
        <f>IFERROR(INDEX('Combined (Adjust here)'!$E$3:$BB$189,MATCH('Tenant Analysis (Formulas) '!$D71,'Combined (Adjust here)'!$E$3:$E$189,0),MATCH('Tenant Analysis (Formulas) '!AR$5,'Combined (Adjust here)'!$E$3:$BB$3,0)),0)</f>
        <v>255371.1</v>
      </c>
      <c r="AS71" s="147">
        <f>IFERROR(INDEX('Combined (Adjust here)'!$E$3:$BB$189,MATCH('Tenant Analysis (Formulas) '!$D71,'Combined (Adjust here)'!$E$3:$E$189,0),MATCH('Tenant Analysis (Formulas) '!AS$5,'Combined (Adjust here)'!$E$3:$BB$3,0)),0)</f>
        <v>0</v>
      </c>
      <c r="AT71" s="147">
        <f>IFERROR(INDEX('Combined (Adjust here)'!$E$3:$BB$189,MATCH('Tenant Analysis (Formulas) '!$D71,'Combined (Adjust here)'!$E$3:$E$189,0),MATCH('Tenant Analysis (Formulas) '!AT$5,'Combined (Adjust here)'!$E$3:$BB$3,0)),0)</f>
        <v>0</v>
      </c>
      <c r="AU71" s="147">
        <f>IFERROR(INDEX('Combined (Adjust here)'!$E$3:$BB$189,MATCH('Tenant Analysis (Formulas) '!$D71,'Combined (Adjust here)'!$E$3:$E$189,0),MATCH('Tenant Analysis (Formulas) '!AU$5,'Combined (Adjust here)'!$E$3:$BB$3,0)),0)</f>
        <v>137315.39000000001</v>
      </c>
      <c r="AV71" s="147">
        <f>IFERROR(INDEX('Combined (Adjust here)'!$E$3:$BB$189,MATCH('Tenant Analysis (Formulas) '!$D71,'Combined (Adjust here)'!$E$3:$E$189,0),MATCH('Tenant Analysis (Formulas) '!AV$5,'Combined (Adjust here)'!$E$3:$BB$3,0)),0)</f>
        <v>0</v>
      </c>
      <c r="AW71" s="147">
        <f>IFERROR(INDEX('Combined (Adjust here)'!$E$3:$BB$189,MATCH('Tenant Analysis (Formulas) '!$D71,'Combined (Adjust here)'!$E$3:$E$189,0),MATCH('Tenant Analysis (Formulas) '!AW$5,'Combined (Adjust here)'!$E$3:$BB$3,0)),0)</f>
        <v>0</v>
      </c>
      <c r="AX71" s="147">
        <f>IFERROR(INDEX('Combined (Adjust here)'!$E$3:$BB$189,MATCH('Tenant Analysis (Formulas) '!$D71,'Combined (Adjust here)'!$E$3:$E$189,0),MATCH('Tenant Analysis (Formulas) '!AX$5,'Combined (Adjust here)'!$E$3:$BB$3,0)),0)</f>
        <v>167079.48000000001</v>
      </c>
      <c r="AY71" s="147">
        <f>IFERROR(INDEX('Combined (Adjust here)'!$E$3:$BB$189,MATCH('Tenant Analysis (Formulas) '!$D71,'Combined (Adjust here)'!$E$3:$E$189,0),MATCH('Tenant Analysis (Formulas) '!AY$5,'Combined (Adjust here)'!$E$3:$BB$3,0)),0)</f>
        <v>0</v>
      </c>
      <c r="AZ71" s="147">
        <f>IFERROR(INDEX('Combined (Adjust here)'!$E$3:$BB$189,MATCH('Tenant Analysis (Formulas) '!$D71,'Combined (Adjust here)'!$E$3:$E$189,0),MATCH('Tenant Analysis (Formulas) '!AZ$5,'Combined (Adjust here)'!$E$3:$BB$3,0)),0)</f>
        <v>0</v>
      </c>
      <c r="BA71" s="147">
        <f>IFERROR(INDEX('Combined (Adjust here)'!$E$3:$BB$189,MATCH('Tenant Analysis (Formulas) '!$D71,'Combined (Adjust here)'!$E$3:$E$189,0),MATCH('Tenant Analysis (Formulas) '!BA$5,'Combined (Adjust here)'!$E$3:$BB$3,0)),0)</f>
        <v>209913</v>
      </c>
      <c r="BB71" s="147">
        <f>IFERROR(INDEX('Combined (Adjust here)'!$E$3:$BB$189,MATCH('Tenant Analysis (Formulas) '!$D71,'Combined (Adjust here)'!$E$3:$E$189,0),MATCH('Tenant Analysis (Formulas) '!BB$5,'Combined (Adjust here)'!$E$3:$BB$3,0)),0)</f>
        <v>0</v>
      </c>
      <c r="BC71" s="147">
        <f>IFERROR(INDEX('Combined (Adjust here)'!$E$3:$BB$189,MATCH('Tenant Analysis (Formulas) '!$D71,'Combined (Adjust here)'!$E$3:$E$189,0),MATCH('Tenant Analysis (Formulas) '!BC$5,'Combined (Adjust here)'!$E$3:$BB$3,0)),0)</f>
        <v>0</v>
      </c>
      <c r="BD71" s="147">
        <f>IFERROR(INDEX('Combined (Adjust here)'!$E$3:$BB$189,MATCH('Tenant Analysis (Formulas) '!$D71,'Combined (Adjust here)'!$E$3:$E$189,0),MATCH('Tenant Analysis (Formulas) '!BD$5,'Combined (Adjust here)'!$E$3:$BB$3,0)),0)</f>
        <v>166191</v>
      </c>
      <c r="BE71" s="147">
        <f>IFERROR(INDEX('Combined (Adjust here)'!$E$3:$BB$189,MATCH('Tenant Analysis (Formulas) '!$D71,'Combined (Adjust here)'!$E$3:$E$189,0),MATCH('Tenant Analysis (Formulas) '!BE$5,'Combined (Adjust here)'!$E$3:$BB$3,0)),0)</f>
        <v>0</v>
      </c>
      <c r="BF71" s="147">
        <f>IFERROR(INDEX('Combined (Adjust here)'!$E$3:$BB$189,MATCH('Tenant Analysis (Formulas) '!$D71,'Combined (Adjust here)'!$E$3:$E$189,0),MATCH('Tenant Analysis (Formulas) '!BF$5,'Combined (Adjust here)'!$E$3:$BB$3,0)),0)</f>
        <v>0</v>
      </c>
      <c r="BG71" s="147">
        <f>IFERROR(INDEX('Combined (Adjust here)'!$E$3:$BB$189,MATCH('Tenant Analysis (Formulas) '!$D71,'Combined (Adjust here)'!$E$3:$E$189,0),MATCH('Tenant Analysis (Formulas) '!BG$5,'Combined (Adjust here)'!$E$3:$BB$3,0)),0)</f>
        <v>0</v>
      </c>
      <c r="BH71" s="147">
        <f>IFERROR(INDEX('Combined (Adjust here)'!$E$3:$BB$189,MATCH('Tenant Analysis (Formulas) '!$D71,'Combined (Adjust here)'!$E$3:$E$189,0),MATCH('Tenant Analysis (Formulas) '!BH$5,'Combined (Adjust here)'!$E$3:$BB$3,0)),0)</f>
        <v>0</v>
      </c>
      <c r="BI71" s="147">
        <f>IFERROR(INDEX('Combined (Adjust here)'!$E$3:$BB$189,MATCH('Tenant Analysis (Formulas) '!$D71,'Combined (Adjust here)'!$E$3:$E$189,0),MATCH('Tenant Analysis (Formulas) '!BI$5,'Combined (Adjust here)'!$E$3:$BB$3,0)),0)</f>
        <v>0</v>
      </c>
      <c r="BJ71" s="147">
        <f>IFERROR(INDEX('Combined (Adjust here)'!$E$3:$BB$189,MATCH('Tenant Analysis (Formulas) '!$D71,'Combined (Adjust here)'!$E$3:$E$189,0),MATCH('Tenant Analysis (Formulas) '!BJ$5,'Combined (Adjust here)'!$E$3:$BB$3,0)),0)</f>
        <v>0</v>
      </c>
      <c r="BK71" s="147">
        <f>IFERROR(INDEX('Combined (Adjust here)'!$E$3:$BB$189,MATCH('Tenant Analysis (Formulas) '!$D71,'Combined (Adjust here)'!$E$3:$E$189,0),MATCH('Tenant Analysis (Formulas) '!BK$5,'Combined (Adjust here)'!$E$3:$BB$3,0)),0)</f>
        <v>0</v>
      </c>
      <c r="BL71" s="147">
        <f>IFERROR(INDEX('Combined (Adjust here)'!$E$3:$BB$189,MATCH('Tenant Analysis (Formulas) '!$D71,'Combined (Adjust here)'!$E$3:$E$189,0),MATCH('Tenant Analysis (Formulas) '!BL$5,'Combined (Adjust here)'!$E$3:$BB$3,0)),0)</f>
        <v>0</v>
      </c>
      <c r="BM71" s="147">
        <f>IFERROR(INDEX('Combined (Adjust here)'!$E$3:$BB$189,MATCH('Tenant Analysis (Formulas) '!$D71,'Combined (Adjust here)'!$E$3:$E$189,0),MATCH('Tenant Analysis (Formulas) '!BM$5,'Combined (Adjust here)'!$E$3:$BB$3,0)),0)</f>
        <v>0</v>
      </c>
    </row>
    <row r="72" spans="1:65" hidden="1">
      <c r="A72" s="48" t="s">
        <v>153</v>
      </c>
      <c r="B72" s="48" t="s">
        <v>169</v>
      </c>
      <c r="C72" s="46" t="s">
        <v>194</v>
      </c>
      <c r="D72" s="49" t="s">
        <v>31</v>
      </c>
      <c r="E72" s="75">
        <f t="shared" si="12"/>
        <v>0</v>
      </c>
      <c r="F72" s="75">
        <f t="shared" si="19"/>
        <v>0</v>
      </c>
      <c r="G72" s="75">
        <f t="shared" si="19"/>
        <v>36894.620000000003</v>
      </c>
      <c r="H72" s="75">
        <f t="shared" si="19"/>
        <v>0</v>
      </c>
      <c r="I72" s="67">
        <f t="shared" ref="I72:I103" si="20">IFERROR(IF(G72=0,0,(G72-F72)/F72),0)</f>
        <v>0</v>
      </c>
      <c r="J72" s="82"/>
      <c r="L72" s="75">
        <f t="shared" ref="L72:M91" si="21">+SUMIFS($R72:$BM72,$R$5:$BM$5,"&gt;="&amp;L$4,$R$5:$BM$5,"&lt;="&amp;L$5)</f>
        <v>0</v>
      </c>
      <c r="M72" s="75">
        <f t="shared" si="21"/>
        <v>0</v>
      </c>
      <c r="N72" s="67">
        <f t="shared" si="13"/>
        <v>0</v>
      </c>
      <c r="R72" s="147">
        <f>IFERROR(INDEX('Combined (Adjust here)'!$E$3:$BB$189,MATCH('Tenant Analysis (Formulas) '!$D72,'Combined (Adjust here)'!$E$3:$E$189,0),MATCH('Tenant Analysis (Formulas) '!R$5,'Combined (Adjust here)'!$E$3:$BB$3,0)),0)</f>
        <v>0</v>
      </c>
      <c r="S72" s="147">
        <f>IFERROR(INDEX('Combined (Adjust here)'!$E$3:$BB$189,MATCH('Tenant Analysis (Formulas) '!$D72,'Combined (Adjust here)'!$E$3:$E$189,0),MATCH('Tenant Analysis (Formulas) '!S$5,'Combined (Adjust here)'!$E$3:$BB$3,0)),0)</f>
        <v>0</v>
      </c>
      <c r="T72" s="147">
        <f>IFERROR(INDEX('Combined (Adjust here)'!$E$3:$BB$189,MATCH('Tenant Analysis (Formulas) '!$D72,'Combined (Adjust here)'!$E$3:$E$189,0),MATCH('Tenant Analysis (Formulas) '!T$5,'Combined (Adjust here)'!$E$3:$BB$3,0)),0)</f>
        <v>0</v>
      </c>
      <c r="U72" s="147">
        <f>IFERROR(INDEX('Combined (Adjust here)'!$E$3:$BB$189,MATCH('Tenant Analysis (Formulas) '!$D72,'Combined (Adjust here)'!$E$3:$E$189,0),MATCH('Tenant Analysis (Formulas) '!U$5,'Combined (Adjust here)'!$E$3:$BB$3,0)),0)</f>
        <v>0</v>
      </c>
      <c r="V72" s="147">
        <f>IFERROR(INDEX('Combined (Adjust here)'!$E$3:$BB$189,MATCH('Tenant Analysis (Formulas) '!$D72,'Combined (Adjust here)'!$E$3:$E$189,0),MATCH('Tenant Analysis (Formulas) '!V$5,'Combined (Adjust here)'!$E$3:$BB$3,0)),0)</f>
        <v>0</v>
      </c>
      <c r="W72" s="147">
        <f>IFERROR(INDEX('Combined (Adjust here)'!$E$3:$BB$189,MATCH('Tenant Analysis (Formulas) '!$D72,'Combined (Adjust here)'!$E$3:$E$189,0),MATCH('Tenant Analysis (Formulas) '!W$5,'Combined (Adjust here)'!$E$3:$BB$3,0)),0)</f>
        <v>0</v>
      </c>
      <c r="X72" s="147">
        <f>IFERROR(INDEX('Combined (Adjust here)'!$E$3:$BB$189,MATCH('Tenant Analysis (Formulas) '!$D72,'Combined (Adjust here)'!$E$3:$E$189,0),MATCH('Tenant Analysis (Formulas) '!X$5,'Combined (Adjust here)'!$E$3:$BB$3,0)),0)</f>
        <v>0</v>
      </c>
      <c r="Y72" s="147">
        <f>IFERROR(INDEX('Combined (Adjust here)'!$E$3:$BB$189,MATCH('Tenant Analysis (Formulas) '!$D72,'Combined (Adjust here)'!$E$3:$E$189,0),MATCH('Tenant Analysis (Formulas) '!Y$5,'Combined (Adjust here)'!$E$3:$BB$3,0)),0)</f>
        <v>0</v>
      </c>
      <c r="Z72" s="147">
        <f>IFERROR(INDEX('Combined (Adjust here)'!$E$3:$BB$189,MATCH('Tenant Analysis (Formulas) '!$D72,'Combined (Adjust here)'!$E$3:$E$189,0),MATCH('Tenant Analysis (Formulas) '!Z$5,'Combined (Adjust here)'!$E$3:$BB$3,0)),0)</f>
        <v>0</v>
      </c>
      <c r="AA72" s="147">
        <f>IFERROR(INDEX('Combined (Adjust here)'!$E$3:$BB$189,MATCH('Tenant Analysis (Formulas) '!$D72,'Combined (Adjust here)'!$E$3:$E$189,0),MATCH('Tenant Analysis (Formulas) '!AA$5,'Combined (Adjust here)'!$E$3:$BB$3,0)),0)</f>
        <v>0</v>
      </c>
      <c r="AB72" s="147">
        <f>IFERROR(INDEX('Combined (Adjust here)'!$E$3:$BB$189,MATCH('Tenant Analysis (Formulas) '!$D72,'Combined (Adjust here)'!$E$3:$E$189,0),MATCH('Tenant Analysis (Formulas) '!AB$5,'Combined (Adjust here)'!$E$3:$BB$3,0)),0)</f>
        <v>0</v>
      </c>
      <c r="AC72" s="147">
        <f>IFERROR(INDEX('Combined (Adjust here)'!$E$3:$BB$189,MATCH('Tenant Analysis (Formulas) '!$D72,'Combined (Adjust here)'!$E$3:$E$189,0),MATCH('Tenant Analysis (Formulas) '!AC$5,'Combined (Adjust here)'!$E$3:$BB$3,0)),0)</f>
        <v>0</v>
      </c>
      <c r="AD72" s="147">
        <f>IFERROR(INDEX('Combined (Adjust here)'!$E$3:$BB$189,MATCH('Tenant Analysis (Formulas) '!$D72,'Combined (Adjust here)'!$E$3:$E$189,0),MATCH('Tenant Analysis (Formulas) '!AD$5,'Combined (Adjust here)'!$E$3:$BB$3,0)),0)</f>
        <v>0</v>
      </c>
      <c r="AE72" s="147">
        <f>IFERROR(INDEX('Combined (Adjust here)'!$E$3:$BB$189,MATCH('Tenant Analysis (Formulas) '!$D72,'Combined (Adjust here)'!$E$3:$E$189,0),MATCH('Tenant Analysis (Formulas) '!AE$5,'Combined (Adjust here)'!$E$3:$BB$3,0)),0)</f>
        <v>0</v>
      </c>
      <c r="AF72" s="147">
        <f>IFERROR(INDEX('Combined (Adjust here)'!$E$3:$BB$189,MATCH('Tenant Analysis (Formulas) '!$D72,'Combined (Adjust here)'!$E$3:$E$189,0),MATCH('Tenant Analysis (Formulas) '!AF$5,'Combined (Adjust here)'!$E$3:$BB$3,0)),0)</f>
        <v>0</v>
      </c>
      <c r="AG72" s="147">
        <f>IFERROR(INDEX('Combined (Adjust here)'!$E$3:$BB$189,MATCH('Tenant Analysis (Formulas) '!$D72,'Combined (Adjust here)'!$E$3:$E$189,0),MATCH('Tenant Analysis (Formulas) '!AG$5,'Combined (Adjust here)'!$E$3:$BB$3,0)),0)</f>
        <v>0</v>
      </c>
      <c r="AH72" s="147">
        <f>IFERROR(INDEX('Combined (Adjust here)'!$E$3:$BB$189,MATCH('Tenant Analysis (Formulas) '!$D72,'Combined (Adjust here)'!$E$3:$E$189,0),MATCH('Tenant Analysis (Formulas) '!AH$5,'Combined (Adjust here)'!$E$3:$BB$3,0)),0)</f>
        <v>0</v>
      </c>
      <c r="AI72" s="147">
        <f>IFERROR(INDEX('Combined (Adjust here)'!$E$3:$BB$189,MATCH('Tenant Analysis (Formulas) '!$D72,'Combined (Adjust here)'!$E$3:$E$189,0),MATCH('Tenant Analysis (Formulas) '!AI$5,'Combined (Adjust here)'!$E$3:$BB$3,0)),0)</f>
        <v>0</v>
      </c>
      <c r="AJ72" s="147">
        <f>IFERROR(INDEX('Combined (Adjust here)'!$E$3:$BB$189,MATCH('Tenant Analysis (Formulas) '!$D72,'Combined (Adjust here)'!$E$3:$E$189,0),MATCH('Tenant Analysis (Formulas) '!AJ$5,'Combined (Adjust here)'!$E$3:$BB$3,0)),0)</f>
        <v>0</v>
      </c>
      <c r="AK72" s="147">
        <f>IFERROR(INDEX('Combined (Adjust here)'!$E$3:$BB$189,MATCH('Tenant Analysis (Formulas) '!$D72,'Combined (Adjust here)'!$E$3:$E$189,0),MATCH('Tenant Analysis (Formulas) '!AK$5,'Combined (Adjust here)'!$E$3:$BB$3,0)),0)</f>
        <v>0</v>
      </c>
      <c r="AL72" s="147">
        <f>IFERROR(INDEX('Combined (Adjust here)'!$E$3:$BB$189,MATCH('Tenant Analysis (Formulas) '!$D72,'Combined (Adjust here)'!$E$3:$E$189,0),MATCH('Tenant Analysis (Formulas) '!AL$5,'Combined (Adjust here)'!$E$3:$BB$3,0)),0)</f>
        <v>0</v>
      </c>
      <c r="AM72" s="147">
        <f>IFERROR(INDEX('Combined (Adjust here)'!$E$3:$BB$189,MATCH('Tenant Analysis (Formulas) '!$D72,'Combined (Adjust here)'!$E$3:$E$189,0),MATCH('Tenant Analysis (Formulas) '!AM$5,'Combined (Adjust here)'!$E$3:$BB$3,0)),0)</f>
        <v>0</v>
      </c>
      <c r="AN72" s="147">
        <f>IFERROR(INDEX('Combined (Adjust here)'!$E$3:$BB$189,MATCH('Tenant Analysis (Formulas) '!$D72,'Combined (Adjust here)'!$E$3:$E$189,0),MATCH('Tenant Analysis (Formulas) '!AN$5,'Combined (Adjust here)'!$E$3:$BB$3,0)),0)</f>
        <v>0</v>
      </c>
      <c r="AO72" s="147">
        <f>IFERROR(INDEX('Combined (Adjust here)'!$E$3:$BB$189,MATCH('Tenant Analysis (Formulas) '!$D72,'Combined (Adjust here)'!$E$3:$E$189,0),MATCH('Tenant Analysis (Formulas) '!AO$5,'Combined (Adjust here)'!$E$3:$BB$3,0)),0)</f>
        <v>0</v>
      </c>
      <c r="AP72" s="147">
        <f>IFERROR(INDEX('Combined (Adjust here)'!$E$3:$BB$189,MATCH('Tenant Analysis (Formulas) '!$D72,'Combined (Adjust here)'!$E$3:$E$189,0),MATCH('Tenant Analysis (Formulas) '!AP$5,'Combined (Adjust here)'!$E$3:$BB$3,0)),0)</f>
        <v>0</v>
      </c>
      <c r="AQ72" s="147">
        <f>IFERROR(INDEX('Combined (Adjust here)'!$E$3:$BB$189,MATCH('Tenant Analysis (Formulas) '!$D72,'Combined (Adjust here)'!$E$3:$E$189,0),MATCH('Tenant Analysis (Formulas) '!AQ$5,'Combined (Adjust here)'!$E$3:$BB$3,0)),0)</f>
        <v>0</v>
      </c>
      <c r="AR72" s="147">
        <f>IFERROR(INDEX('Combined (Adjust here)'!$E$3:$BB$189,MATCH('Tenant Analysis (Formulas) '!$D72,'Combined (Adjust here)'!$E$3:$E$189,0),MATCH('Tenant Analysis (Formulas) '!AR$5,'Combined (Adjust here)'!$E$3:$BB$3,0)),0)</f>
        <v>0</v>
      </c>
      <c r="AS72" s="147">
        <f>IFERROR(INDEX('Combined (Adjust here)'!$E$3:$BB$189,MATCH('Tenant Analysis (Formulas) '!$D72,'Combined (Adjust here)'!$E$3:$E$189,0),MATCH('Tenant Analysis (Formulas) '!AS$5,'Combined (Adjust here)'!$E$3:$BB$3,0)),0)</f>
        <v>3447</v>
      </c>
      <c r="AT72" s="147">
        <f>IFERROR(INDEX('Combined (Adjust here)'!$E$3:$BB$189,MATCH('Tenant Analysis (Formulas) '!$D72,'Combined (Adjust here)'!$E$3:$E$189,0),MATCH('Tenant Analysis (Formulas) '!AT$5,'Combined (Adjust here)'!$E$3:$BB$3,0)),0)</f>
        <v>4421</v>
      </c>
      <c r="AU72" s="147">
        <f>IFERROR(INDEX('Combined (Adjust here)'!$E$3:$BB$189,MATCH('Tenant Analysis (Formulas) '!$D72,'Combined (Adjust here)'!$E$3:$E$189,0),MATCH('Tenant Analysis (Formulas) '!AU$5,'Combined (Adjust here)'!$E$3:$BB$3,0)),0)</f>
        <v>9703.75</v>
      </c>
      <c r="AV72" s="147">
        <f>IFERROR(INDEX('Combined (Adjust here)'!$E$3:$BB$189,MATCH('Tenant Analysis (Formulas) '!$D72,'Combined (Adjust here)'!$E$3:$E$189,0),MATCH('Tenant Analysis (Formulas) '!AV$5,'Combined (Adjust here)'!$E$3:$BB$3,0)),0)</f>
        <v>8195</v>
      </c>
      <c r="AW72" s="147">
        <f>IFERROR(INDEX('Combined (Adjust here)'!$E$3:$BB$189,MATCH('Tenant Analysis (Formulas) '!$D72,'Combined (Adjust here)'!$E$3:$E$189,0),MATCH('Tenant Analysis (Formulas) '!AW$5,'Combined (Adjust here)'!$E$3:$BB$3,0)),0)</f>
        <v>11127.87</v>
      </c>
      <c r="AX72" s="147">
        <f>IFERROR(INDEX('Combined (Adjust here)'!$E$3:$BB$189,MATCH('Tenant Analysis (Formulas) '!$D72,'Combined (Adjust here)'!$E$3:$E$189,0),MATCH('Tenant Analysis (Formulas) '!AX$5,'Combined (Adjust here)'!$E$3:$BB$3,0)),0)</f>
        <v>0</v>
      </c>
      <c r="AY72" s="147">
        <f>IFERROR(INDEX('Combined (Adjust here)'!$E$3:$BB$189,MATCH('Tenant Analysis (Formulas) '!$D72,'Combined (Adjust here)'!$E$3:$E$189,0),MATCH('Tenant Analysis (Formulas) '!AY$5,'Combined (Adjust here)'!$E$3:$BB$3,0)),0)</f>
        <v>0</v>
      </c>
      <c r="AZ72" s="147">
        <f>IFERROR(INDEX('Combined (Adjust here)'!$E$3:$BB$189,MATCH('Tenant Analysis (Formulas) '!$D72,'Combined (Adjust here)'!$E$3:$E$189,0),MATCH('Tenant Analysis (Formulas) '!AZ$5,'Combined (Adjust here)'!$E$3:$BB$3,0)),0)</f>
        <v>0</v>
      </c>
      <c r="BA72" s="147">
        <f>IFERROR(INDEX('Combined (Adjust here)'!$E$3:$BB$189,MATCH('Tenant Analysis (Formulas) '!$D72,'Combined (Adjust here)'!$E$3:$E$189,0),MATCH('Tenant Analysis (Formulas) '!BA$5,'Combined (Adjust here)'!$E$3:$BB$3,0)),0)</f>
        <v>0</v>
      </c>
      <c r="BB72" s="147">
        <f>IFERROR(INDEX('Combined (Adjust here)'!$E$3:$BB$189,MATCH('Tenant Analysis (Formulas) '!$D72,'Combined (Adjust here)'!$E$3:$E$189,0),MATCH('Tenant Analysis (Formulas) '!BB$5,'Combined (Adjust here)'!$E$3:$BB$3,0)),0)</f>
        <v>0</v>
      </c>
      <c r="BC72" s="147">
        <f>IFERROR(INDEX('Combined (Adjust here)'!$E$3:$BB$189,MATCH('Tenant Analysis (Formulas) '!$D72,'Combined (Adjust here)'!$E$3:$E$189,0),MATCH('Tenant Analysis (Formulas) '!BC$5,'Combined (Adjust here)'!$E$3:$BB$3,0)),0)</f>
        <v>0</v>
      </c>
      <c r="BD72" s="147">
        <f>IFERROR(INDEX('Combined (Adjust here)'!$E$3:$BB$189,MATCH('Tenant Analysis (Formulas) '!$D72,'Combined (Adjust here)'!$E$3:$E$189,0),MATCH('Tenant Analysis (Formulas) '!BD$5,'Combined (Adjust here)'!$E$3:$BB$3,0)),0)</f>
        <v>0</v>
      </c>
      <c r="BE72" s="147">
        <f>IFERROR(INDEX('Combined (Adjust here)'!$E$3:$BB$189,MATCH('Tenant Analysis (Formulas) '!$D72,'Combined (Adjust here)'!$E$3:$E$189,0),MATCH('Tenant Analysis (Formulas) '!BE$5,'Combined (Adjust here)'!$E$3:$BB$3,0)),0)</f>
        <v>0</v>
      </c>
      <c r="BF72" s="147">
        <f>IFERROR(INDEX('Combined (Adjust here)'!$E$3:$BB$189,MATCH('Tenant Analysis (Formulas) '!$D72,'Combined (Adjust here)'!$E$3:$E$189,0),MATCH('Tenant Analysis (Formulas) '!BF$5,'Combined (Adjust here)'!$E$3:$BB$3,0)),0)</f>
        <v>0</v>
      </c>
      <c r="BG72" s="147">
        <f>IFERROR(INDEX('Combined (Adjust here)'!$E$3:$BB$189,MATCH('Tenant Analysis (Formulas) '!$D72,'Combined (Adjust here)'!$E$3:$E$189,0),MATCH('Tenant Analysis (Formulas) '!BG$5,'Combined (Adjust here)'!$E$3:$BB$3,0)),0)</f>
        <v>0</v>
      </c>
      <c r="BH72" s="147">
        <f>IFERROR(INDEX('Combined (Adjust here)'!$E$3:$BB$189,MATCH('Tenant Analysis (Formulas) '!$D72,'Combined (Adjust here)'!$E$3:$E$189,0),MATCH('Tenant Analysis (Formulas) '!BH$5,'Combined (Adjust here)'!$E$3:$BB$3,0)),0)</f>
        <v>0</v>
      </c>
      <c r="BI72" s="147">
        <f>IFERROR(INDEX('Combined (Adjust here)'!$E$3:$BB$189,MATCH('Tenant Analysis (Formulas) '!$D72,'Combined (Adjust here)'!$E$3:$E$189,0),MATCH('Tenant Analysis (Formulas) '!BI$5,'Combined (Adjust here)'!$E$3:$BB$3,0)),0)</f>
        <v>0</v>
      </c>
      <c r="BJ72" s="147">
        <f>IFERROR(INDEX('Combined (Adjust here)'!$E$3:$BB$189,MATCH('Tenant Analysis (Formulas) '!$D72,'Combined (Adjust here)'!$E$3:$E$189,0),MATCH('Tenant Analysis (Formulas) '!BJ$5,'Combined (Adjust here)'!$E$3:$BB$3,0)),0)</f>
        <v>0</v>
      </c>
      <c r="BK72" s="147">
        <f>IFERROR(INDEX('Combined (Adjust here)'!$E$3:$BB$189,MATCH('Tenant Analysis (Formulas) '!$D72,'Combined (Adjust here)'!$E$3:$E$189,0),MATCH('Tenant Analysis (Formulas) '!BK$5,'Combined (Adjust here)'!$E$3:$BB$3,0)),0)</f>
        <v>0</v>
      </c>
      <c r="BL72" s="147">
        <f>IFERROR(INDEX('Combined (Adjust here)'!$E$3:$BB$189,MATCH('Tenant Analysis (Formulas) '!$D72,'Combined (Adjust here)'!$E$3:$E$189,0),MATCH('Tenant Analysis (Formulas) '!BL$5,'Combined (Adjust here)'!$E$3:$BB$3,0)),0)</f>
        <v>0</v>
      </c>
      <c r="BM72" s="147">
        <f>IFERROR(INDEX('Combined (Adjust here)'!$E$3:$BB$189,MATCH('Tenant Analysis (Formulas) '!$D72,'Combined (Adjust here)'!$E$3:$E$189,0),MATCH('Tenant Analysis (Formulas) '!BM$5,'Combined (Adjust here)'!$E$3:$BB$3,0)),0)</f>
        <v>0</v>
      </c>
    </row>
    <row r="73" spans="1:65" hidden="1">
      <c r="A73" s="48" t="s">
        <v>153</v>
      </c>
      <c r="B73" s="48" t="s">
        <v>169</v>
      </c>
      <c r="C73" s="46" t="s">
        <v>186</v>
      </c>
      <c r="D73" s="49" t="s">
        <v>32</v>
      </c>
      <c r="E73" s="75">
        <f t="shared" si="12"/>
        <v>155339.35</v>
      </c>
      <c r="F73" s="75">
        <f t="shared" si="19"/>
        <v>936822.31</v>
      </c>
      <c r="G73" s="75">
        <f t="shared" si="19"/>
        <v>1199754.3799999999</v>
      </c>
      <c r="H73" s="75">
        <f t="shared" si="19"/>
        <v>363482.16</v>
      </c>
      <c r="I73" s="67">
        <f t="shared" si="20"/>
        <v>0.28066375789022341</v>
      </c>
      <c r="J73" s="82"/>
      <c r="L73" s="75">
        <f t="shared" si="21"/>
        <v>325168.81</v>
      </c>
      <c r="M73" s="75">
        <f t="shared" si="21"/>
        <v>363482.16</v>
      </c>
      <c r="N73" s="67">
        <f t="shared" si="13"/>
        <v>0.11782603011648005</v>
      </c>
      <c r="R73" s="147">
        <f>IFERROR(INDEX('Combined (Adjust here)'!$E$3:$BB$189,MATCH('Tenant Analysis (Formulas) '!$D73,'Combined (Adjust here)'!$E$3:$E$189,0),MATCH('Tenant Analysis (Formulas) '!R$5,'Combined (Adjust here)'!$E$3:$BB$3,0)),0)</f>
        <v>0</v>
      </c>
      <c r="S73" s="147">
        <f>IFERROR(INDEX('Combined (Adjust here)'!$E$3:$BB$189,MATCH('Tenant Analysis (Formulas) '!$D73,'Combined (Adjust here)'!$E$3:$E$189,0),MATCH('Tenant Analysis (Formulas) '!S$5,'Combined (Adjust here)'!$E$3:$BB$3,0)),0)</f>
        <v>0</v>
      </c>
      <c r="T73" s="147">
        <f>IFERROR(INDEX('Combined (Adjust here)'!$E$3:$BB$189,MATCH('Tenant Analysis (Formulas) '!$D73,'Combined (Adjust here)'!$E$3:$E$189,0),MATCH('Tenant Analysis (Formulas) '!T$5,'Combined (Adjust here)'!$E$3:$BB$3,0)),0)</f>
        <v>0</v>
      </c>
      <c r="U73" s="147">
        <f>IFERROR(INDEX('Combined (Adjust here)'!$E$3:$BB$189,MATCH('Tenant Analysis (Formulas) '!$D73,'Combined (Adjust here)'!$E$3:$E$189,0),MATCH('Tenant Analysis (Formulas) '!U$5,'Combined (Adjust here)'!$E$3:$BB$3,0)),0)</f>
        <v>0</v>
      </c>
      <c r="V73" s="147">
        <f>IFERROR(INDEX('Combined (Adjust here)'!$E$3:$BB$189,MATCH('Tenant Analysis (Formulas) '!$D73,'Combined (Adjust here)'!$E$3:$E$189,0),MATCH('Tenant Analysis (Formulas) '!V$5,'Combined (Adjust here)'!$E$3:$BB$3,0)),0)</f>
        <v>0</v>
      </c>
      <c r="W73" s="147">
        <f>IFERROR(INDEX('Combined (Adjust here)'!$E$3:$BB$189,MATCH('Tenant Analysis (Formulas) '!$D73,'Combined (Adjust here)'!$E$3:$E$189,0),MATCH('Tenant Analysis (Formulas) '!W$5,'Combined (Adjust here)'!$E$3:$BB$3,0)),0)</f>
        <v>0</v>
      </c>
      <c r="X73" s="147">
        <f>IFERROR(INDEX('Combined (Adjust here)'!$E$3:$BB$189,MATCH('Tenant Analysis (Formulas) '!$D73,'Combined (Adjust here)'!$E$3:$E$189,0),MATCH('Tenant Analysis (Formulas) '!X$5,'Combined (Adjust here)'!$E$3:$BB$3,0)),0)</f>
        <v>0</v>
      </c>
      <c r="Y73" s="147">
        <f>IFERROR(INDEX('Combined (Adjust here)'!$E$3:$BB$189,MATCH('Tenant Analysis (Formulas) '!$D73,'Combined (Adjust here)'!$E$3:$E$189,0),MATCH('Tenant Analysis (Formulas) '!Y$5,'Combined (Adjust here)'!$E$3:$BB$3,0)),0)</f>
        <v>0</v>
      </c>
      <c r="Z73" s="147">
        <f>IFERROR(INDEX('Combined (Adjust here)'!$E$3:$BB$189,MATCH('Tenant Analysis (Formulas) '!$D73,'Combined (Adjust here)'!$E$3:$E$189,0),MATCH('Tenant Analysis (Formulas) '!Z$5,'Combined (Adjust here)'!$E$3:$BB$3,0)),0)</f>
        <v>17205.400000000001</v>
      </c>
      <c r="AA73" s="147">
        <f>IFERROR(INDEX('Combined (Adjust here)'!$E$3:$BB$189,MATCH('Tenant Analysis (Formulas) '!$D73,'Combined (Adjust here)'!$E$3:$E$189,0),MATCH('Tenant Analysis (Formulas) '!AA$5,'Combined (Adjust here)'!$E$3:$BB$3,0)),0)</f>
        <v>0</v>
      </c>
      <c r="AB73" s="147">
        <f>IFERROR(INDEX('Combined (Adjust here)'!$E$3:$BB$189,MATCH('Tenant Analysis (Formulas) '!$D73,'Combined (Adjust here)'!$E$3:$E$189,0),MATCH('Tenant Analysis (Formulas) '!AB$5,'Combined (Adjust here)'!$E$3:$BB$3,0)),0)</f>
        <v>0</v>
      </c>
      <c r="AC73" s="147">
        <f>IFERROR(INDEX('Combined (Adjust here)'!$E$3:$BB$189,MATCH('Tenant Analysis (Formulas) '!$D73,'Combined (Adjust here)'!$E$3:$E$189,0),MATCH('Tenant Analysis (Formulas) '!AC$5,'Combined (Adjust here)'!$E$3:$BB$3,0)),0)</f>
        <v>138133.95000000001</v>
      </c>
      <c r="AD73" s="147">
        <f>IFERROR(INDEX('Combined (Adjust here)'!$E$3:$BB$189,MATCH('Tenant Analysis (Formulas) '!$D73,'Combined (Adjust here)'!$E$3:$E$189,0),MATCH('Tenant Analysis (Formulas) '!AD$5,'Combined (Adjust here)'!$E$3:$BB$3,0)),0)</f>
        <v>0</v>
      </c>
      <c r="AE73" s="147">
        <f>IFERROR(INDEX('Combined (Adjust here)'!$E$3:$BB$189,MATCH('Tenant Analysis (Formulas) '!$D73,'Combined (Adjust here)'!$E$3:$E$189,0),MATCH('Tenant Analysis (Formulas) '!AE$5,'Combined (Adjust here)'!$E$3:$BB$3,0)),0)</f>
        <v>0</v>
      </c>
      <c r="AF73" s="147">
        <f>IFERROR(INDEX('Combined (Adjust here)'!$E$3:$BB$189,MATCH('Tenant Analysis (Formulas) '!$D73,'Combined (Adjust here)'!$E$3:$E$189,0),MATCH('Tenant Analysis (Formulas) '!AF$5,'Combined (Adjust here)'!$E$3:$BB$3,0)),0)</f>
        <v>222693.57</v>
      </c>
      <c r="AG73" s="147">
        <f>IFERROR(INDEX('Combined (Adjust here)'!$E$3:$BB$189,MATCH('Tenant Analysis (Formulas) '!$D73,'Combined (Adjust here)'!$E$3:$E$189,0),MATCH('Tenant Analysis (Formulas) '!AG$5,'Combined (Adjust here)'!$E$3:$BB$3,0)),0)</f>
        <v>0</v>
      </c>
      <c r="AH73" s="147">
        <f>IFERROR(INDEX('Combined (Adjust here)'!$E$3:$BB$189,MATCH('Tenant Analysis (Formulas) '!$D73,'Combined (Adjust here)'!$E$3:$E$189,0),MATCH('Tenant Analysis (Formulas) '!AH$5,'Combined (Adjust here)'!$E$3:$BB$3,0)),0)</f>
        <v>0</v>
      </c>
      <c r="AI73" s="147">
        <f>IFERROR(INDEX('Combined (Adjust here)'!$E$3:$BB$189,MATCH('Tenant Analysis (Formulas) '!$D73,'Combined (Adjust here)'!$E$3:$E$189,0),MATCH('Tenant Analysis (Formulas) '!AI$5,'Combined (Adjust here)'!$E$3:$BB$3,0)),0)</f>
        <v>219019.67</v>
      </c>
      <c r="AJ73" s="147">
        <f>IFERROR(INDEX('Combined (Adjust here)'!$E$3:$BB$189,MATCH('Tenant Analysis (Formulas) '!$D73,'Combined (Adjust here)'!$E$3:$E$189,0),MATCH('Tenant Analysis (Formulas) '!AJ$5,'Combined (Adjust here)'!$E$3:$BB$3,0)),0)</f>
        <v>0</v>
      </c>
      <c r="AK73" s="147">
        <f>IFERROR(INDEX('Combined (Adjust here)'!$E$3:$BB$189,MATCH('Tenant Analysis (Formulas) '!$D73,'Combined (Adjust here)'!$E$3:$E$189,0),MATCH('Tenant Analysis (Formulas) '!AK$5,'Combined (Adjust here)'!$E$3:$BB$3,0)),0)</f>
        <v>0</v>
      </c>
      <c r="AL73" s="147">
        <f>IFERROR(INDEX('Combined (Adjust here)'!$E$3:$BB$189,MATCH('Tenant Analysis (Formulas) '!$D73,'Combined (Adjust here)'!$E$3:$E$189,0),MATCH('Tenant Analysis (Formulas) '!AL$5,'Combined (Adjust here)'!$E$3:$BB$3,0)),0)</f>
        <v>249399.26</v>
      </c>
      <c r="AM73" s="147">
        <f>IFERROR(INDEX('Combined (Adjust here)'!$E$3:$BB$189,MATCH('Tenant Analysis (Formulas) '!$D73,'Combined (Adjust here)'!$E$3:$E$189,0),MATCH('Tenant Analysis (Formulas) '!AM$5,'Combined (Adjust here)'!$E$3:$BB$3,0)),0)</f>
        <v>0</v>
      </c>
      <c r="AN73" s="147">
        <f>IFERROR(INDEX('Combined (Adjust here)'!$E$3:$BB$189,MATCH('Tenant Analysis (Formulas) '!$D73,'Combined (Adjust here)'!$E$3:$E$189,0),MATCH('Tenant Analysis (Formulas) '!AN$5,'Combined (Adjust here)'!$E$3:$BB$3,0)),0)</f>
        <v>0</v>
      </c>
      <c r="AO73" s="147">
        <f>IFERROR(INDEX('Combined (Adjust here)'!$E$3:$BB$189,MATCH('Tenant Analysis (Formulas) '!$D73,'Combined (Adjust here)'!$E$3:$E$189,0),MATCH('Tenant Analysis (Formulas) '!AO$5,'Combined (Adjust here)'!$E$3:$BB$3,0)),0)</f>
        <v>245709.81</v>
      </c>
      <c r="AP73" s="147">
        <f>IFERROR(INDEX('Combined (Adjust here)'!$E$3:$BB$189,MATCH('Tenant Analysis (Formulas) '!$D73,'Combined (Adjust here)'!$E$3:$E$189,0),MATCH('Tenant Analysis (Formulas) '!AP$5,'Combined (Adjust here)'!$E$3:$BB$3,0)),0)</f>
        <v>0</v>
      </c>
      <c r="AQ73" s="147">
        <f>IFERROR(INDEX('Combined (Adjust here)'!$E$3:$BB$189,MATCH('Tenant Analysis (Formulas) '!$D73,'Combined (Adjust here)'!$E$3:$E$189,0),MATCH('Tenant Analysis (Formulas) '!AQ$5,'Combined (Adjust here)'!$E$3:$BB$3,0)),0)</f>
        <v>0</v>
      </c>
      <c r="AR73" s="147">
        <f>IFERROR(INDEX('Combined (Adjust here)'!$E$3:$BB$189,MATCH('Tenant Analysis (Formulas) '!$D73,'Combined (Adjust here)'!$E$3:$E$189,0),MATCH('Tenant Analysis (Formulas) '!AR$5,'Combined (Adjust here)'!$E$3:$BB$3,0)),0)</f>
        <v>325168.81</v>
      </c>
      <c r="AS73" s="147">
        <f>IFERROR(INDEX('Combined (Adjust here)'!$E$3:$BB$189,MATCH('Tenant Analysis (Formulas) '!$D73,'Combined (Adjust here)'!$E$3:$E$189,0),MATCH('Tenant Analysis (Formulas) '!AS$5,'Combined (Adjust here)'!$E$3:$BB$3,0)),0)</f>
        <v>0</v>
      </c>
      <c r="AT73" s="147">
        <f>IFERROR(INDEX('Combined (Adjust here)'!$E$3:$BB$189,MATCH('Tenant Analysis (Formulas) '!$D73,'Combined (Adjust here)'!$E$3:$E$189,0),MATCH('Tenant Analysis (Formulas) '!AT$5,'Combined (Adjust here)'!$E$3:$BB$3,0)),0)</f>
        <v>0</v>
      </c>
      <c r="AU73" s="147">
        <f>IFERROR(INDEX('Combined (Adjust here)'!$E$3:$BB$189,MATCH('Tenant Analysis (Formulas) '!$D73,'Combined (Adjust here)'!$E$3:$E$189,0),MATCH('Tenant Analysis (Formulas) '!AU$5,'Combined (Adjust here)'!$E$3:$BB$3,0)),0)</f>
        <v>252314.86</v>
      </c>
      <c r="AV73" s="147">
        <f>IFERROR(INDEX('Combined (Adjust here)'!$E$3:$BB$189,MATCH('Tenant Analysis (Formulas) '!$D73,'Combined (Adjust here)'!$E$3:$E$189,0),MATCH('Tenant Analysis (Formulas) '!AV$5,'Combined (Adjust here)'!$E$3:$BB$3,0)),0)</f>
        <v>0</v>
      </c>
      <c r="AW73" s="147">
        <f>IFERROR(INDEX('Combined (Adjust here)'!$E$3:$BB$189,MATCH('Tenant Analysis (Formulas) '!$D73,'Combined (Adjust here)'!$E$3:$E$189,0),MATCH('Tenant Analysis (Formulas) '!AW$5,'Combined (Adjust here)'!$E$3:$BB$3,0)),0)</f>
        <v>0</v>
      </c>
      <c r="AX73" s="147">
        <f>IFERROR(INDEX('Combined (Adjust here)'!$E$3:$BB$189,MATCH('Tenant Analysis (Formulas) '!$D73,'Combined (Adjust here)'!$E$3:$E$189,0),MATCH('Tenant Analysis (Formulas) '!AX$5,'Combined (Adjust here)'!$E$3:$BB$3,0)),0)</f>
        <v>312831.98</v>
      </c>
      <c r="AY73" s="147">
        <f>IFERROR(INDEX('Combined (Adjust here)'!$E$3:$BB$189,MATCH('Tenant Analysis (Formulas) '!$D73,'Combined (Adjust here)'!$E$3:$E$189,0),MATCH('Tenant Analysis (Formulas) '!AY$5,'Combined (Adjust here)'!$E$3:$BB$3,0)),0)</f>
        <v>0</v>
      </c>
      <c r="AZ73" s="147">
        <f>IFERROR(INDEX('Combined (Adjust here)'!$E$3:$BB$189,MATCH('Tenant Analysis (Formulas) '!$D73,'Combined (Adjust here)'!$E$3:$E$189,0),MATCH('Tenant Analysis (Formulas) '!AZ$5,'Combined (Adjust here)'!$E$3:$BB$3,0)),0)</f>
        <v>0</v>
      </c>
      <c r="BA73" s="147">
        <f>IFERROR(INDEX('Combined (Adjust here)'!$E$3:$BB$189,MATCH('Tenant Analysis (Formulas) '!$D73,'Combined (Adjust here)'!$E$3:$E$189,0),MATCH('Tenant Analysis (Formulas) '!BA$5,'Combined (Adjust here)'!$E$3:$BB$3,0)),0)</f>
        <v>309438.73</v>
      </c>
      <c r="BB73" s="147">
        <f>IFERROR(INDEX('Combined (Adjust here)'!$E$3:$BB$189,MATCH('Tenant Analysis (Formulas) '!$D73,'Combined (Adjust here)'!$E$3:$E$189,0),MATCH('Tenant Analysis (Formulas) '!BB$5,'Combined (Adjust here)'!$E$3:$BB$3,0)),0)</f>
        <v>0</v>
      </c>
      <c r="BC73" s="147">
        <f>IFERROR(INDEX('Combined (Adjust here)'!$E$3:$BB$189,MATCH('Tenant Analysis (Formulas) '!$D73,'Combined (Adjust here)'!$E$3:$E$189,0),MATCH('Tenant Analysis (Formulas) '!BC$5,'Combined (Adjust here)'!$E$3:$BB$3,0)),0)</f>
        <v>0</v>
      </c>
      <c r="BD73" s="147">
        <f>IFERROR(INDEX('Combined (Adjust here)'!$E$3:$BB$189,MATCH('Tenant Analysis (Formulas) '!$D73,'Combined (Adjust here)'!$E$3:$E$189,0),MATCH('Tenant Analysis (Formulas) '!BD$5,'Combined (Adjust here)'!$E$3:$BB$3,0)),0)</f>
        <v>363482.16</v>
      </c>
      <c r="BE73" s="147">
        <f>IFERROR(INDEX('Combined (Adjust here)'!$E$3:$BB$189,MATCH('Tenant Analysis (Formulas) '!$D73,'Combined (Adjust here)'!$E$3:$E$189,0),MATCH('Tenant Analysis (Formulas) '!BE$5,'Combined (Adjust here)'!$E$3:$BB$3,0)),0)</f>
        <v>0</v>
      </c>
      <c r="BF73" s="147">
        <f>IFERROR(INDEX('Combined (Adjust here)'!$E$3:$BB$189,MATCH('Tenant Analysis (Formulas) '!$D73,'Combined (Adjust here)'!$E$3:$E$189,0),MATCH('Tenant Analysis (Formulas) '!BF$5,'Combined (Adjust here)'!$E$3:$BB$3,0)),0)</f>
        <v>0</v>
      </c>
      <c r="BG73" s="147">
        <f>IFERROR(INDEX('Combined (Adjust here)'!$E$3:$BB$189,MATCH('Tenant Analysis (Formulas) '!$D73,'Combined (Adjust here)'!$E$3:$E$189,0),MATCH('Tenant Analysis (Formulas) '!BG$5,'Combined (Adjust here)'!$E$3:$BB$3,0)),0)</f>
        <v>0</v>
      </c>
      <c r="BH73" s="147">
        <f>IFERROR(INDEX('Combined (Adjust here)'!$E$3:$BB$189,MATCH('Tenant Analysis (Formulas) '!$D73,'Combined (Adjust here)'!$E$3:$E$189,0),MATCH('Tenant Analysis (Formulas) '!BH$5,'Combined (Adjust here)'!$E$3:$BB$3,0)),0)</f>
        <v>0</v>
      </c>
      <c r="BI73" s="147">
        <f>IFERROR(INDEX('Combined (Adjust here)'!$E$3:$BB$189,MATCH('Tenant Analysis (Formulas) '!$D73,'Combined (Adjust here)'!$E$3:$E$189,0),MATCH('Tenant Analysis (Formulas) '!BI$5,'Combined (Adjust here)'!$E$3:$BB$3,0)),0)</f>
        <v>0</v>
      </c>
      <c r="BJ73" s="147">
        <f>IFERROR(INDEX('Combined (Adjust here)'!$E$3:$BB$189,MATCH('Tenant Analysis (Formulas) '!$D73,'Combined (Adjust here)'!$E$3:$E$189,0),MATCH('Tenant Analysis (Formulas) '!BJ$5,'Combined (Adjust here)'!$E$3:$BB$3,0)),0)</f>
        <v>0</v>
      </c>
      <c r="BK73" s="147">
        <f>IFERROR(INDEX('Combined (Adjust here)'!$E$3:$BB$189,MATCH('Tenant Analysis (Formulas) '!$D73,'Combined (Adjust here)'!$E$3:$E$189,0),MATCH('Tenant Analysis (Formulas) '!BK$5,'Combined (Adjust here)'!$E$3:$BB$3,0)),0)</f>
        <v>0</v>
      </c>
      <c r="BL73" s="147">
        <f>IFERROR(INDEX('Combined (Adjust here)'!$E$3:$BB$189,MATCH('Tenant Analysis (Formulas) '!$D73,'Combined (Adjust here)'!$E$3:$E$189,0),MATCH('Tenant Analysis (Formulas) '!BL$5,'Combined (Adjust here)'!$E$3:$BB$3,0)),0)</f>
        <v>0</v>
      </c>
      <c r="BM73" s="147">
        <f>IFERROR(INDEX('Combined (Adjust here)'!$E$3:$BB$189,MATCH('Tenant Analysis (Formulas) '!$D73,'Combined (Adjust here)'!$E$3:$E$189,0),MATCH('Tenant Analysis (Formulas) '!BM$5,'Combined (Adjust here)'!$E$3:$BB$3,0)),0)</f>
        <v>0</v>
      </c>
    </row>
    <row r="74" spans="1:65" hidden="1">
      <c r="A74" s="48" t="s">
        <v>153</v>
      </c>
      <c r="B74" s="48" t="s">
        <v>169</v>
      </c>
      <c r="C74" s="46" t="s">
        <v>186</v>
      </c>
      <c r="D74" s="49" t="s">
        <v>33</v>
      </c>
      <c r="E74" s="75">
        <f t="shared" ref="E74:E105" si="22">+SUMIF($R$4:$BM$4,E$5,$R74:$BM74)</f>
        <v>0</v>
      </c>
      <c r="F74" s="75">
        <f t="shared" si="19"/>
        <v>730985.66000000015</v>
      </c>
      <c r="G74" s="75">
        <f t="shared" si="19"/>
        <v>732143.96</v>
      </c>
      <c r="H74" s="75">
        <f t="shared" si="19"/>
        <v>256273.08</v>
      </c>
      <c r="I74" s="67">
        <f t="shared" si="20"/>
        <v>1.584572808172206E-3</v>
      </c>
      <c r="J74" s="82"/>
      <c r="L74" s="75">
        <f t="shared" si="21"/>
        <v>217267.97999999998</v>
      </c>
      <c r="M74" s="75">
        <f t="shared" si="21"/>
        <v>256273.08</v>
      </c>
      <c r="N74" s="67">
        <f t="shared" si="13"/>
        <v>0.17952530326834173</v>
      </c>
      <c r="R74" s="147">
        <f>IFERROR(INDEX('Combined (Adjust here)'!$E$3:$BB$189,MATCH('Tenant Analysis (Formulas) '!$D74,'Combined (Adjust here)'!$E$3:$E$189,0),MATCH('Tenant Analysis (Formulas) '!R$5,'Combined (Adjust here)'!$E$3:$BB$3,0)),0)</f>
        <v>0</v>
      </c>
      <c r="S74" s="147">
        <f>IFERROR(INDEX('Combined (Adjust here)'!$E$3:$BB$189,MATCH('Tenant Analysis (Formulas) '!$D74,'Combined (Adjust here)'!$E$3:$E$189,0),MATCH('Tenant Analysis (Formulas) '!S$5,'Combined (Adjust here)'!$E$3:$BB$3,0)),0)</f>
        <v>0</v>
      </c>
      <c r="T74" s="147">
        <f>IFERROR(INDEX('Combined (Adjust here)'!$E$3:$BB$189,MATCH('Tenant Analysis (Formulas) '!$D74,'Combined (Adjust here)'!$E$3:$E$189,0),MATCH('Tenant Analysis (Formulas) '!T$5,'Combined (Adjust here)'!$E$3:$BB$3,0)),0)</f>
        <v>0</v>
      </c>
      <c r="U74" s="147">
        <f>IFERROR(INDEX('Combined (Adjust here)'!$E$3:$BB$189,MATCH('Tenant Analysis (Formulas) '!$D74,'Combined (Adjust here)'!$E$3:$E$189,0),MATCH('Tenant Analysis (Formulas) '!U$5,'Combined (Adjust here)'!$E$3:$BB$3,0)),0)</f>
        <v>0</v>
      </c>
      <c r="V74" s="147">
        <f>IFERROR(INDEX('Combined (Adjust here)'!$E$3:$BB$189,MATCH('Tenant Analysis (Formulas) '!$D74,'Combined (Adjust here)'!$E$3:$E$189,0),MATCH('Tenant Analysis (Formulas) '!V$5,'Combined (Adjust here)'!$E$3:$BB$3,0)),0)</f>
        <v>0</v>
      </c>
      <c r="W74" s="147">
        <f>IFERROR(INDEX('Combined (Adjust here)'!$E$3:$BB$189,MATCH('Tenant Analysis (Formulas) '!$D74,'Combined (Adjust here)'!$E$3:$E$189,0),MATCH('Tenant Analysis (Formulas) '!W$5,'Combined (Adjust here)'!$E$3:$BB$3,0)),0)</f>
        <v>0</v>
      </c>
      <c r="X74" s="147">
        <f>IFERROR(INDEX('Combined (Adjust here)'!$E$3:$BB$189,MATCH('Tenant Analysis (Formulas) '!$D74,'Combined (Adjust here)'!$E$3:$E$189,0),MATCH('Tenant Analysis (Formulas) '!X$5,'Combined (Adjust here)'!$E$3:$BB$3,0)),0)</f>
        <v>0</v>
      </c>
      <c r="Y74" s="147">
        <f>IFERROR(INDEX('Combined (Adjust here)'!$E$3:$BB$189,MATCH('Tenant Analysis (Formulas) '!$D74,'Combined (Adjust here)'!$E$3:$E$189,0),MATCH('Tenant Analysis (Formulas) '!Y$5,'Combined (Adjust here)'!$E$3:$BB$3,0)),0)</f>
        <v>0</v>
      </c>
      <c r="Z74" s="147">
        <f>IFERROR(INDEX('Combined (Adjust here)'!$E$3:$BB$189,MATCH('Tenant Analysis (Formulas) '!$D74,'Combined (Adjust here)'!$E$3:$E$189,0),MATCH('Tenant Analysis (Formulas) '!Z$5,'Combined (Adjust here)'!$E$3:$BB$3,0)),0)</f>
        <v>0</v>
      </c>
      <c r="AA74" s="147">
        <f>IFERROR(INDEX('Combined (Adjust here)'!$E$3:$BB$189,MATCH('Tenant Analysis (Formulas) '!$D74,'Combined (Adjust here)'!$E$3:$E$189,0),MATCH('Tenant Analysis (Formulas) '!AA$5,'Combined (Adjust here)'!$E$3:$BB$3,0)),0)</f>
        <v>0</v>
      </c>
      <c r="AB74" s="147">
        <f>IFERROR(INDEX('Combined (Adjust here)'!$E$3:$BB$189,MATCH('Tenant Analysis (Formulas) '!$D74,'Combined (Adjust here)'!$E$3:$E$189,0),MATCH('Tenant Analysis (Formulas) '!AB$5,'Combined (Adjust here)'!$E$3:$BB$3,0)),0)</f>
        <v>0</v>
      </c>
      <c r="AC74" s="147">
        <f>IFERROR(INDEX('Combined (Adjust here)'!$E$3:$BB$189,MATCH('Tenant Analysis (Formulas) '!$D74,'Combined (Adjust here)'!$E$3:$E$189,0),MATCH('Tenant Analysis (Formulas) '!AC$5,'Combined (Adjust here)'!$E$3:$BB$3,0)),0)</f>
        <v>0</v>
      </c>
      <c r="AD74" s="147">
        <f>IFERROR(INDEX('Combined (Adjust here)'!$E$3:$BB$189,MATCH('Tenant Analysis (Formulas) '!$D74,'Combined (Adjust here)'!$E$3:$E$189,0),MATCH('Tenant Analysis (Formulas) '!AD$5,'Combined (Adjust here)'!$E$3:$BB$3,0)),0)</f>
        <v>0</v>
      </c>
      <c r="AE74" s="147">
        <f>IFERROR(INDEX('Combined (Adjust here)'!$E$3:$BB$189,MATCH('Tenant Analysis (Formulas) '!$D74,'Combined (Adjust here)'!$E$3:$E$189,0),MATCH('Tenant Analysis (Formulas) '!AE$5,'Combined (Adjust here)'!$E$3:$BB$3,0)),0)</f>
        <v>44490.75</v>
      </c>
      <c r="AF74" s="147">
        <f>IFERROR(INDEX('Combined (Adjust here)'!$E$3:$BB$189,MATCH('Tenant Analysis (Formulas) '!$D74,'Combined (Adjust here)'!$E$3:$E$189,0),MATCH('Tenant Analysis (Formulas) '!AF$5,'Combined (Adjust here)'!$E$3:$BB$3,0)),0)</f>
        <v>59175.3</v>
      </c>
      <c r="AG74" s="147">
        <f>IFERROR(INDEX('Combined (Adjust here)'!$E$3:$BB$189,MATCH('Tenant Analysis (Formulas) '!$D74,'Combined (Adjust here)'!$E$3:$E$189,0),MATCH('Tenant Analysis (Formulas) '!AG$5,'Combined (Adjust here)'!$E$3:$BB$3,0)),0)</f>
        <v>62367.99</v>
      </c>
      <c r="AH74" s="147">
        <f>IFERROR(INDEX('Combined (Adjust here)'!$E$3:$BB$189,MATCH('Tenant Analysis (Formulas) '!$D74,'Combined (Adjust here)'!$E$3:$E$189,0),MATCH('Tenant Analysis (Formulas) '!AH$5,'Combined (Adjust here)'!$E$3:$BB$3,0)),0)</f>
        <v>70062.02</v>
      </c>
      <c r="AI74" s="147">
        <f>IFERROR(INDEX('Combined (Adjust here)'!$E$3:$BB$189,MATCH('Tenant Analysis (Formulas) '!$D74,'Combined (Adjust here)'!$E$3:$E$189,0),MATCH('Tenant Analysis (Formulas) '!AI$5,'Combined (Adjust here)'!$E$3:$BB$3,0)),0)</f>
        <v>66017.320000000007</v>
      </c>
      <c r="AJ74" s="147">
        <f>IFERROR(INDEX('Combined (Adjust here)'!$E$3:$BB$189,MATCH('Tenant Analysis (Formulas) '!$D74,'Combined (Adjust here)'!$E$3:$E$189,0),MATCH('Tenant Analysis (Formulas) '!AJ$5,'Combined (Adjust here)'!$E$3:$BB$3,0)),0)</f>
        <v>59310.18</v>
      </c>
      <c r="AK74" s="147">
        <f>IFERROR(INDEX('Combined (Adjust here)'!$E$3:$BB$189,MATCH('Tenant Analysis (Formulas) '!$D74,'Combined (Adjust here)'!$E$3:$E$189,0),MATCH('Tenant Analysis (Formulas) '!AK$5,'Combined (Adjust here)'!$E$3:$BB$3,0)),0)</f>
        <v>69318.710000000006</v>
      </c>
      <c r="AL74" s="147">
        <f>IFERROR(INDEX('Combined (Adjust here)'!$E$3:$BB$189,MATCH('Tenant Analysis (Formulas) '!$D74,'Combined (Adjust here)'!$E$3:$E$189,0),MATCH('Tenant Analysis (Formulas) '!AL$5,'Combined (Adjust here)'!$E$3:$BB$3,0)),0)</f>
        <v>61357.73</v>
      </c>
      <c r="AM74" s="147">
        <f>IFERROR(INDEX('Combined (Adjust here)'!$E$3:$BB$189,MATCH('Tenant Analysis (Formulas) '!$D74,'Combined (Adjust here)'!$E$3:$E$189,0),MATCH('Tenant Analysis (Formulas) '!AM$5,'Combined (Adjust here)'!$E$3:$BB$3,0)),0)</f>
        <v>62783.68</v>
      </c>
      <c r="AN74" s="147">
        <f>IFERROR(INDEX('Combined (Adjust here)'!$E$3:$BB$189,MATCH('Tenant Analysis (Formulas) '!$D74,'Combined (Adjust here)'!$E$3:$E$189,0),MATCH('Tenant Analysis (Formulas) '!AN$5,'Combined (Adjust here)'!$E$3:$BB$3,0)),0)</f>
        <v>80743.16</v>
      </c>
      <c r="AO74" s="147">
        <f>IFERROR(INDEX('Combined (Adjust here)'!$E$3:$BB$189,MATCH('Tenant Analysis (Formulas) '!$D74,'Combined (Adjust here)'!$E$3:$E$189,0),MATCH('Tenant Analysis (Formulas) '!AO$5,'Combined (Adjust here)'!$E$3:$BB$3,0)),0)</f>
        <v>95358.82</v>
      </c>
      <c r="AP74" s="147">
        <f>IFERROR(INDEX('Combined (Adjust here)'!$E$3:$BB$189,MATCH('Tenant Analysis (Formulas) '!$D74,'Combined (Adjust here)'!$E$3:$E$189,0),MATCH('Tenant Analysis (Formulas) '!AP$5,'Combined (Adjust here)'!$E$3:$BB$3,0)),0)</f>
        <v>86260.98</v>
      </c>
      <c r="AQ74" s="147">
        <f>IFERROR(INDEX('Combined (Adjust here)'!$E$3:$BB$189,MATCH('Tenant Analysis (Formulas) '!$D74,'Combined (Adjust here)'!$E$3:$E$189,0),MATCH('Tenant Analysis (Formulas) '!AQ$5,'Combined (Adjust here)'!$E$3:$BB$3,0)),0)</f>
        <v>79727</v>
      </c>
      <c r="AR74" s="147">
        <f>IFERROR(INDEX('Combined (Adjust here)'!$E$3:$BB$189,MATCH('Tenant Analysis (Formulas) '!$D74,'Combined (Adjust here)'!$E$3:$E$189,0),MATCH('Tenant Analysis (Formulas) '!AR$5,'Combined (Adjust here)'!$E$3:$BB$3,0)),0)</f>
        <v>51280</v>
      </c>
      <c r="AS74" s="147">
        <f>IFERROR(INDEX('Combined (Adjust here)'!$E$3:$BB$189,MATCH('Tenant Analysis (Formulas) '!$D74,'Combined (Adjust here)'!$E$3:$E$189,0),MATCH('Tenant Analysis (Formulas) '!AS$5,'Combined (Adjust here)'!$E$3:$BB$3,0)),0)</f>
        <v>26188</v>
      </c>
      <c r="AT74" s="147">
        <f>IFERROR(INDEX('Combined (Adjust here)'!$E$3:$BB$189,MATCH('Tenant Analysis (Formulas) '!$D74,'Combined (Adjust here)'!$E$3:$E$189,0),MATCH('Tenant Analysis (Formulas) '!AT$5,'Combined (Adjust here)'!$E$3:$BB$3,0)),0)</f>
        <v>33461</v>
      </c>
      <c r="AU74" s="147">
        <f>IFERROR(INDEX('Combined (Adjust here)'!$E$3:$BB$189,MATCH('Tenant Analysis (Formulas) '!$D74,'Combined (Adjust here)'!$E$3:$E$189,0),MATCH('Tenant Analysis (Formulas) '!AU$5,'Combined (Adjust here)'!$E$3:$BB$3,0)),0)</f>
        <v>45058</v>
      </c>
      <c r="AV74" s="147">
        <f>IFERROR(INDEX('Combined (Adjust here)'!$E$3:$BB$189,MATCH('Tenant Analysis (Formulas) '!$D74,'Combined (Adjust here)'!$E$3:$E$189,0),MATCH('Tenant Analysis (Formulas) '!AV$5,'Combined (Adjust here)'!$E$3:$BB$3,0)),0)</f>
        <v>44648</v>
      </c>
      <c r="AW74" s="147">
        <f>IFERROR(INDEX('Combined (Adjust here)'!$E$3:$BB$189,MATCH('Tenant Analysis (Formulas) '!$D74,'Combined (Adjust here)'!$E$3:$E$189,0),MATCH('Tenant Analysis (Formulas) '!AW$5,'Combined (Adjust here)'!$E$3:$BB$3,0)),0)</f>
        <v>52982</v>
      </c>
      <c r="AX74" s="147">
        <f>IFERROR(INDEX('Combined (Adjust here)'!$E$3:$BB$189,MATCH('Tenant Analysis (Formulas) '!$D74,'Combined (Adjust here)'!$E$3:$E$189,0),MATCH('Tenant Analysis (Formulas) '!AX$5,'Combined (Adjust here)'!$E$3:$BB$3,0)),0)</f>
        <v>60243</v>
      </c>
      <c r="AY74" s="147">
        <f>IFERROR(INDEX('Combined (Adjust here)'!$E$3:$BB$189,MATCH('Tenant Analysis (Formulas) '!$D74,'Combined (Adjust here)'!$E$3:$E$189,0),MATCH('Tenant Analysis (Formulas) '!AY$5,'Combined (Adjust here)'!$E$3:$BB$3,0)),0)</f>
        <v>76194</v>
      </c>
      <c r="AZ74" s="147">
        <f>IFERROR(INDEX('Combined (Adjust here)'!$E$3:$BB$189,MATCH('Tenant Analysis (Formulas) '!$D74,'Combined (Adjust here)'!$E$3:$E$189,0),MATCH('Tenant Analysis (Formulas) '!AZ$5,'Combined (Adjust here)'!$E$3:$BB$3,0)),0)</f>
        <v>80743.16</v>
      </c>
      <c r="BA74" s="147">
        <f>IFERROR(INDEX('Combined (Adjust here)'!$E$3:$BB$189,MATCH('Tenant Analysis (Formulas) '!$D74,'Combined (Adjust here)'!$E$3:$E$189,0),MATCH('Tenant Analysis (Formulas) '!BA$5,'Combined (Adjust here)'!$E$3:$BB$3,0)),0)</f>
        <v>95358.82</v>
      </c>
      <c r="BB74" s="147">
        <f>IFERROR(INDEX('Combined (Adjust here)'!$E$3:$BB$189,MATCH('Tenant Analysis (Formulas) '!$D74,'Combined (Adjust here)'!$E$3:$E$189,0),MATCH('Tenant Analysis (Formulas) '!BB$5,'Combined (Adjust here)'!$E$3:$BB$3,0)),0)</f>
        <v>81335.039999999994</v>
      </c>
      <c r="BC74" s="147">
        <f>IFERROR(INDEX('Combined (Adjust here)'!$E$3:$BB$189,MATCH('Tenant Analysis (Formulas) '!$D74,'Combined (Adjust here)'!$E$3:$E$189,0),MATCH('Tenant Analysis (Formulas) '!BC$5,'Combined (Adjust here)'!$E$3:$BB$3,0)),0)</f>
        <v>79321.14</v>
      </c>
      <c r="BD74" s="147">
        <f>IFERROR(INDEX('Combined (Adjust here)'!$E$3:$BB$189,MATCH('Tenant Analysis (Formulas) '!$D74,'Combined (Adjust here)'!$E$3:$E$189,0),MATCH('Tenant Analysis (Formulas) '!BD$5,'Combined (Adjust here)'!$E$3:$BB$3,0)),0)</f>
        <v>95616.9</v>
      </c>
      <c r="BE74" s="147">
        <f>IFERROR(INDEX('Combined (Adjust here)'!$E$3:$BB$189,MATCH('Tenant Analysis (Formulas) '!$D74,'Combined (Adjust here)'!$E$3:$E$189,0),MATCH('Tenant Analysis (Formulas) '!BE$5,'Combined (Adjust here)'!$E$3:$BB$3,0)),0)</f>
        <v>0</v>
      </c>
      <c r="BF74" s="147">
        <f>IFERROR(INDEX('Combined (Adjust here)'!$E$3:$BB$189,MATCH('Tenant Analysis (Formulas) '!$D74,'Combined (Adjust here)'!$E$3:$E$189,0),MATCH('Tenant Analysis (Formulas) '!BF$5,'Combined (Adjust here)'!$E$3:$BB$3,0)),0)</f>
        <v>0</v>
      </c>
      <c r="BG74" s="147">
        <f>IFERROR(INDEX('Combined (Adjust here)'!$E$3:$BB$189,MATCH('Tenant Analysis (Formulas) '!$D74,'Combined (Adjust here)'!$E$3:$E$189,0),MATCH('Tenant Analysis (Formulas) '!BG$5,'Combined (Adjust here)'!$E$3:$BB$3,0)),0)</f>
        <v>0</v>
      </c>
      <c r="BH74" s="147">
        <f>IFERROR(INDEX('Combined (Adjust here)'!$E$3:$BB$189,MATCH('Tenant Analysis (Formulas) '!$D74,'Combined (Adjust here)'!$E$3:$E$189,0),MATCH('Tenant Analysis (Formulas) '!BH$5,'Combined (Adjust here)'!$E$3:$BB$3,0)),0)</f>
        <v>0</v>
      </c>
      <c r="BI74" s="147">
        <f>IFERROR(INDEX('Combined (Adjust here)'!$E$3:$BB$189,MATCH('Tenant Analysis (Formulas) '!$D74,'Combined (Adjust here)'!$E$3:$E$189,0),MATCH('Tenant Analysis (Formulas) '!BI$5,'Combined (Adjust here)'!$E$3:$BB$3,0)),0)</f>
        <v>0</v>
      </c>
      <c r="BJ74" s="147">
        <f>IFERROR(INDEX('Combined (Adjust here)'!$E$3:$BB$189,MATCH('Tenant Analysis (Formulas) '!$D74,'Combined (Adjust here)'!$E$3:$E$189,0),MATCH('Tenant Analysis (Formulas) '!BJ$5,'Combined (Adjust here)'!$E$3:$BB$3,0)),0)</f>
        <v>0</v>
      </c>
      <c r="BK74" s="147">
        <f>IFERROR(INDEX('Combined (Adjust here)'!$E$3:$BB$189,MATCH('Tenant Analysis (Formulas) '!$D74,'Combined (Adjust here)'!$E$3:$E$189,0),MATCH('Tenant Analysis (Formulas) '!BK$5,'Combined (Adjust here)'!$E$3:$BB$3,0)),0)</f>
        <v>0</v>
      </c>
      <c r="BL74" s="147">
        <f>IFERROR(INDEX('Combined (Adjust here)'!$E$3:$BB$189,MATCH('Tenant Analysis (Formulas) '!$D74,'Combined (Adjust here)'!$E$3:$E$189,0),MATCH('Tenant Analysis (Formulas) '!BL$5,'Combined (Adjust here)'!$E$3:$BB$3,0)),0)</f>
        <v>0</v>
      </c>
      <c r="BM74" s="147">
        <f>IFERROR(INDEX('Combined (Adjust here)'!$E$3:$BB$189,MATCH('Tenant Analysis (Formulas) '!$D74,'Combined (Adjust here)'!$E$3:$E$189,0),MATCH('Tenant Analysis (Formulas) '!BM$5,'Combined (Adjust here)'!$E$3:$BB$3,0)),0)</f>
        <v>0</v>
      </c>
    </row>
    <row r="75" spans="1:65" hidden="1">
      <c r="A75" s="48">
        <v>65760</v>
      </c>
      <c r="B75" s="48" t="s">
        <v>170</v>
      </c>
      <c r="C75" s="46" t="s">
        <v>186</v>
      </c>
      <c r="D75" s="49" t="s">
        <v>35</v>
      </c>
      <c r="E75" s="75">
        <f t="shared" si="22"/>
        <v>0</v>
      </c>
      <c r="F75" s="75">
        <f t="shared" si="19"/>
        <v>409768</v>
      </c>
      <c r="G75" s="75">
        <f t="shared" si="19"/>
        <v>332494.27</v>
      </c>
      <c r="H75" s="75">
        <f t="shared" si="19"/>
        <v>133041.74000000002</v>
      </c>
      <c r="I75" s="67">
        <f t="shared" si="20"/>
        <v>-0.18857922043693012</v>
      </c>
      <c r="J75" s="82"/>
      <c r="L75" s="75">
        <f t="shared" si="21"/>
        <v>111947.51</v>
      </c>
      <c r="M75" s="75">
        <f t="shared" si="21"/>
        <v>133041.74000000002</v>
      </c>
      <c r="N75" s="67">
        <f t="shared" si="13"/>
        <v>0.18842964885954164</v>
      </c>
      <c r="R75" s="77">
        <f>IFERROR(INDEX('Combined (Adjust here)'!$E$3:$BB$189,MATCH('Tenant Analysis (Formulas) '!$D75,'Combined (Adjust here)'!$E$3:$E$189,0),MATCH('Tenant Analysis (Formulas) '!R$5,'Combined (Adjust here)'!$E$3:$BB$3,0)),0)</f>
        <v>0</v>
      </c>
      <c r="S75" s="77">
        <f>IFERROR(INDEX('Combined (Adjust here)'!$E$3:$BB$189,MATCH('Tenant Analysis (Formulas) '!$D75,'Combined (Adjust here)'!$E$3:$E$189,0),MATCH('Tenant Analysis (Formulas) '!S$5,'Combined (Adjust here)'!$E$3:$BB$3,0)),0)</f>
        <v>0</v>
      </c>
      <c r="T75" s="77">
        <f>IFERROR(INDEX('Combined (Adjust here)'!$E$3:$BB$189,MATCH('Tenant Analysis (Formulas) '!$D75,'Combined (Adjust here)'!$E$3:$E$189,0),MATCH('Tenant Analysis (Formulas) '!T$5,'Combined (Adjust here)'!$E$3:$BB$3,0)),0)</f>
        <v>0</v>
      </c>
      <c r="U75" s="77">
        <f>IFERROR(INDEX('Combined (Adjust here)'!$E$3:$BB$189,MATCH('Tenant Analysis (Formulas) '!$D75,'Combined (Adjust here)'!$E$3:$E$189,0),MATCH('Tenant Analysis (Formulas) '!U$5,'Combined (Adjust here)'!$E$3:$BB$3,0)),0)</f>
        <v>0</v>
      </c>
      <c r="V75" s="77">
        <f>IFERROR(INDEX('Combined (Adjust here)'!$E$3:$BB$189,MATCH('Tenant Analysis (Formulas) '!$D75,'Combined (Adjust here)'!$E$3:$E$189,0),MATCH('Tenant Analysis (Formulas) '!V$5,'Combined (Adjust here)'!$E$3:$BB$3,0)),0)</f>
        <v>0</v>
      </c>
      <c r="W75" s="77">
        <f>IFERROR(INDEX('Combined (Adjust here)'!$E$3:$BB$189,MATCH('Tenant Analysis (Formulas) '!$D75,'Combined (Adjust here)'!$E$3:$E$189,0),MATCH('Tenant Analysis (Formulas) '!W$5,'Combined (Adjust here)'!$E$3:$BB$3,0)),0)</f>
        <v>0</v>
      </c>
      <c r="X75" s="77">
        <f>IFERROR(INDEX('Combined (Adjust here)'!$E$3:$BB$189,MATCH('Tenant Analysis (Formulas) '!$D75,'Combined (Adjust here)'!$E$3:$E$189,0),MATCH('Tenant Analysis (Formulas) '!X$5,'Combined (Adjust here)'!$E$3:$BB$3,0)),0)</f>
        <v>0</v>
      </c>
      <c r="Y75" s="77">
        <f>IFERROR(INDEX('Combined (Adjust here)'!$E$3:$BB$189,MATCH('Tenant Analysis (Formulas) '!$D75,'Combined (Adjust here)'!$E$3:$E$189,0),MATCH('Tenant Analysis (Formulas) '!Y$5,'Combined (Adjust here)'!$E$3:$BB$3,0)),0)</f>
        <v>0</v>
      </c>
      <c r="Z75" s="77">
        <f>IFERROR(INDEX('Combined (Adjust here)'!$E$3:$BB$189,MATCH('Tenant Analysis (Formulas) '!$D75,'Combined (Adjust here)'!$E$3:$E$189,0),MATCH('Tenant Analysis (Formulas) '!Z$5,'Combined (Adjust here)'!$E$3:$BB$3,0)),0)</f>
        <v>0</v>
      </c>
      <c r="AA75" s="77">
        <f>IFERROR(INDEX('Combined (Adjust here)'!$E$3:$BB$189,MATCH('Tenant Analysis (Formulas) '!$D75,'Combined (Adjust here)'!$E$3:$E$189,0),MATCH('Tenant Analysis (Formulas) '!AA$5,'Combined (Adjust here)'!$E$3:$BB$3,0)),0)</f>
        <v>0</v>
      </c>
      <c r="AB75" s="77">
        <f>IFERROR(INDEX('Combined (Adjust here)'!$E$3:$BB$189,MATCH('Tenant Analysis (Formulas) '!$D75,'Combined (Adjust here)'!$E$3:$E$189,0),MATCH('Tenant Analysis (Formulas) '!AB$5,'Combined (Adjust here)'!$E$3:$BB$3,0)),0)</f>
        <v>0</v>
      </c>
      <c r="AC75" s="77">
        <f>IFERROR(INDEX('Combined (Adjust here)'!$E$3:$BB$189,MATCH('Tenant Analysis (Formulas) '!$D75,'Combined (Adjust here)'!$E$3:$E$189,0),MATCH('Tenant Analysis (Formulas) '!AC$5,'Combined (Adjust here)'!$E$3:$BB$3,0)),0)</f>
        <v>0</v>
      </c>
      <c r="AD75" s="77">
        <f>IFERROR(INDEX('Combined (Adjust here)'!$E$3:$BB$189,MATCH('Tenant Analysis (Formulas) '!$D75,'Combined (Adjust here)'!$E$3:$E$189,0),MATCH('Tenant Analysis (Formulas) '!AD$5,'Combined (Adjust here)'!$E$3:$BB$3,0)),0)</f>
        <v>39714</v>
      </c>
      <c r="AE75" s="77">
        <f>IFERROR(INDEX('Combined (Adjust here)'!$E$3:$BB$189,MATCH('Tenant Analysis (Formulas) '!$D75,'Combined (Adjust here)'!$E$3:$E$189,0),MATCH('Tenant Analysis (Formulas) '!AE$5,'Combined (Adjust here)'!$E$3:$BB$3,0)),0)</f>
        <v>40576</v>
      </c>
      <c r="AF75" s="77">
        <f>IFERROR(INDEX('Combined (Adjust here)'!$E$3:$BB$189,MATCH('Tenant Analysis (Formulas) '!$D75,'Combined (Adjust here)'!$E$3:$E$189,0),MATCH('Tenant Analysis (Formulas) '!AF$5,'Combined (Adjust here)'!$E$3:$BB$3,0)),0)</f>
        <v>45340</v>
      </c>
      <c r="AG75" s="77">
        <f>IFERROR(INDEX('Combined (Adjust here)'!$E$3:$BB$189,MATCH('Tenant Analysis (Formulas) '!$D75,'Combined (Adjust here)'!$E$3:$E$189,0),MATCH('Tenant Analysis (Formulas) '!AG$5,'Combined (Adjust here)'!$E$3:$BB$3,0)),0)</f>
        <v>31444</v>
      </c>
      <c r="AH75" s="77">
        <f>IFERROR(INDEX('Combined (Adjust here)'!$E$3:$BB$189,MATCH('Tenant Analysis (Formulas) '!$D75,'Combined (Adjust here)'!$E$3:$E$189,0),MATCH('Tenant Analysis (Formulas) '!AH$5,'Combined (Adjust here)'!$E$3:$BB$3,0)),0)</f>
        <v>33992</v>
      </c>
      <c r="AI75" s="77">
        <f>IFERROR(INDEX('Combined (Adjust here)'!$E$3:$BB$189,MATCH('Tenant Analysis (Formulas) '!$D75,'Combined (Adjust here)'!$E$3:$E$189,0),MATCH('Tenant Analysis (Formulas) '!AI$5,'Combined (Adjust here)'!$E$3:$BB$3,0)),0)</f>
        <v>28745</v>
      </c>
      <c r="AJ75" s="77">
        <f>IFERROR(INDEX('Combined (Adjust here)'!$E$3:$BB$189,MATCH('Tenant Analysis (Formulas) '!$D75,'Combined (Adjust here)'!$E$3:$E$189,0),MATCH('Tenant Analysis (Formulas) '!AJ$5,'Combined (Adjust here)'!$E$3:$BB$3,0)),0)</f>
        <v>26018</v>
      </c>
      <c r="AK75" s="77">
        <f>IFERROR(INDEX('Combined (Adjust here)'!$E$3:$BB$189,MATCH('Tenant Analysis (Formulas) '!$D75,'Combined (Adjust here)'!$E$3:$E$189,0),MATCH('Tenant Analysis (Formulas) '!AK$5,'Combined (Adjust here)'!$E$3:$BB$3,0)),0)</f>
        <v>28349</v>
      </c>
      <c r="AL75" s="77">
        <f>IFERROR(INDEX('Combined (Adjust here)'!$E$3:$BB$189,MATCH('Tenant Analysis (Formulas) '!$D75,'Combined (Adjust here)'!$E$3:$E$189,0),MATCH('Tenant Analysis (Formulas) '!AL$5,'Combined (Adjust here)'!$E$3:$BB$3,0)),0)</f>
        <v>21594</v>
      </c>
      <c r="AM75" s="77">
        <f>IFERROR(INDEX('Combined (Adjust here)'!$E$3:$BB$189,MATCH('Tenant Analysis (Formulas) '!$D75,'Combined (Adjust here)'!$E$3:$E$189,0),MATCH('Tenant Analysis (Formulas) '!AM$5,'Combined (Adjust here)'!$E$3:$BB$3,0)),0)</f>
        <v>29872</v>
      </c>
      <c r="AN75" s="77">
        <f>IFERROR(INDEX('Combined (Adjust here)'!$E$3:$BB$189,MATCH('Tenant Analysis (Formulas) '!$D75,'Combined (Adjust here)'!$E$3:$E$189,0),MATCH('Tenant Analysis (Formulas) '!AN$5,'Combined (Adjust here)'!$E$3:$BB$3,0)),0)</f>
        <v>36068</v>
      </c>
      <c r="AO75" s="77">
        <f>IFERROR(INDEX('Combined (Adjust here)'!$E$3:$BB$189,MATCH('Tenant Analysis (Formulas) '!$D75,'Combined (Adjust here)'!$E$3:$E$189,0),MATCH('Tenant Analysis (Formulas) '!AO$5,'Combined (Adjust here)'!$E$3:$BB$3,0)),0)</f>
        <v>48056</v>
      </c>
      <c r="AP75" s="77">
        <f>IFERROR(INDEX('Combined (Adjust here)'!$E$3:$BB$189,MATCH('Tenant Analysis (Formulas) '!$D75,'Combined (Adjust here)'!$E$3:$E$189,0),MATCH('Tenant Analysis (Formulas) '!AP$5,'Combined (Adjust here)'!$E$3:$BB$3,0)),0)</f>
        <v>49970</v>
      </c>
      <c r="AQ75" s="77">
        <f>IFERROR(INDEX('Combined (Adjust here)'!$E$3:$BB$189,MATCH('Tenant Analysis (Formulas) '!$D75,'Combined (Adjust here)'!$E$3:$E$189,0),MATCH('Tenant Analysis (Formulas) '!AQ$5,'Combined (Adjust here)'!$E$3:$BB$3,0)),0)</f>
        <v>37144</v>
      </c>
      <c r="AR75" s="77">
        <f>IFERROR(INDEX('Combined (Adjust here)'!$E$3:$BB$189,MATCH('Tenant Analysis (Formulas) '!$D75,'Combined (Adjust here)'!$E$3:$E$189,0),MATCH('Tenant Analysis (Formulas) '!AR$5,'Combined (Adjust here)'!$E$3:$BB$3,0)),0)</f>
        <v>24833.51</v>
      </c>
      <c r="AS75" s="77">
        <f>IFERROR(INDEX('Combined (Adjust here)'!$E$3:$BB$189,MATCH('Tenant Analysis (Formulas) '!$D75,'Combined (Adjust here)'!$E$3:$E$189,0),MATCH('Tenant Analysis (Formulas) '!AS$5,'Combined (Adjust here)'!$E$3:$BB$3,0)),0)</f>
        <v>7079.19</v>
      </c>
      <c r="AT75" s="77">
        <f>IFERROR(INDEX('Combined (Adjust here)'!$E$3:$BB$189,MATCH('Tenant Analysis (Formulas) '!$D75,'Combined (Adjust here)'!$E$3:$E$189,0),MATCH('Tenant Analysis (Formulas) '!AT$5,'Combined (Adjust here)'!$E$3:$BB$3,0)),0)</f>
        <v>26901.47</v>
      </c>
      <c r="AU75" s="77">
        <f>IFERROR(INDEX('Combined (Adjust here)'!$E$3:$BB$189,MATCH('Tenant Analysis (Formulas) '!$D75,'Combined (Adjust here)'!$E$3:$E$189,0),MATCH('Tenant Analysis (Formulas) '!AU$5,'Combined (Adjust here)'!$E$3:$BB$3,0)),0)</f>
        <v>24925.59</v>
      </c>
      <c r="AV75" s="77">
        <f>IFERROR(INDEX('Combined (Adjust here)'!$E$3:$BB$189,MATCH('Tenant Analysis (Formulas) '!$D75,'Combined (Adjust here)'!$E$3:$E$189,0),MATCH('Tenant Analysis (Formulas) '!AV$5,'Combined (Adjust here)'!$E$3:$BB$3,0)),0)</f>
        <v>20557.29</v>
      </c>
      <c r="AW75" s="77">
        <f>IFERROR(INDEX('Combined (Adjust here)'!$E$3:$BB$189,MATCH('Tenant Analysis (Formulas) '!$D75,'Combined (Adjust here)'!$E$3:$E$189,0),MATCH('Tenant Analysis (Formulas) '!AW$5,'Combined (Adjust here)'!$E$3:$BB$3,0)),0)</f>
        <v>21534.76</v>
      </c>
      <c r="AX75" s="77">
        <f>IFERROR(INDEX('Combined (Adjust here)'!$E$3:$BB$189,MATCH('Tenant Analysis (Formulas) '!$D75,'Combined (Adjust here)'!$E$3:$E$189,0),MATCH('Tenant Analysis (Formulas) '!AX$5,'Combined (Adjust here)'!$E$3:$BB$3,0)),0)</f>
        <v>23057.71</v>
      </c>
      <c r="AY75" s="77">
        <f>IFERROR(INDEX('Combined (Adjust here)'!$E$3:$BB$189,MATCH('Tenant Analysis (Formulas) '!$D75,'Combined (Adjust here)'!$E$3:$E$189,0),MATCH('Tenant Analysis (Formulas) '!AY$5,'Combined (Adjust here)'!$E$3:$BB$3,0)),0)</f>
        <v>28908.74</v>
      </c>
      <c r="AZ75" s="77">
        <f>IFERROR(INDEX('Combined (Adjust here)'!$E$3:$BB$189,MATCH('Tenant Analysis (Formulas) '!$D75,'Combined (Adjust here)'!$E$3:$E$189,0),MATCH('Tenant Analysis (Formulas) '!AZ$5,'Combined (Adjust here)'!$E$3:$BB$3,0)),0)</f>
        <v>35439.440000000002</v>
      </c>
      <c r="BA75" s="77">
        <f>IFERROR(INDEX('Combined (Adjust here)'!$E$3:$BB$189,MATCH('Tenant Analysis (Formulas) '!$D75,'Combined (Adjust here)'!$E$3:$E$189,0),MATCH('Tenant Analysis (Formulas) '!BA$5,'Combined (Adjust here)'!$E$3:$BB$3,0)),0)</f>
        <v>32142.57</v>
      </c>
      <c r="BB75" s="77">
        <f>IFERROR(INDEX('Combined (Adjust here)'!$E$3:$BB$189,MATCH('Tenant Analysis (Formulas) '!$D75,'Combined (Adjust here)'!$E$3:$E$189,0),MATCH('Tenant Analysis (Formulas) '!BB$5,'Combined (Adjust here)'!$E$3:$BB$3,0)),0)</f>
        <v>34496.36</v>
      </c>
      <c r="BC75" s="77">
        <f>IFERROR(INDEX('Combined (Adjust here)'!$E$3:$BB$189,MATCH('Tenant Analysis (Formulas) '!$D75,'Combined (Adjust here)'!$E$3:$E$189,0),MATCH('Tenant Analysis (Formulas) '!BC$5,'Combined (Adjust here)'!$E$3:$BB$3,0)),0)</f>
        <v>44325.15</v>
      </c>
      <c r="BD75" s="77">
        <f>IFERROR(INDEX('Combined (Adjust here)'!$E$3:$BB$189,MATCH('Tenant Analysis (Formulas) '!$D75,'Combined (Adjust here)'!$E$3:$E$189,0),MATCH('Tenant Analysis (Formulas) '!BD$5,'Combined (Adjust here)'!$E$3:$BB$3,0)),0)</f>
        <v>54220.23</v>
      </c>
      <c r="BE75" s="77">
        <f>IFERROR(INDEX('Combined (Adjust here)'!$E$3:$BB$189,MATCH('Tenant Analysis (Formulas) '!$D75,'Combined (Adjust here)'!$E$3:$E$189,0),MATCH('Tenant Analysis (Formulas) '!BE$5,'Combined (Adjust here)'!$E$3:$BB$3,0)),0)</f>
        <v>0</v>
      </c>
      <c r="BF75" s="77">
        <f>IFERROR(INDEX('Combined (Adjust here)'!$E$3:$BB$189,MATCH('Tenant Analysis (Formulas) '!$D75,'Combined (Adjust here)'!$E$3:$E$189,0),MATCH('Tenant Analysis (Formulas) '!BF$5,'Combined (Adjust here)'!$E$3:$BB$3,0)),0)</f>
        <v>0</v>
      </c>
      <c r="BG75" s="77">
        <f>IFERROR(INDEX('Combined (Adjust here)'!$E$3:$BB$189,MATCH('Tenant Analysis (Formulas) '!$D75,'Combined (Adjust here)'!$E$3:$E$189,0),MATCH('Tenant Analysis (Formulas) '!BG$5,'Combined (Adjust here)'!$E$3:$BB$3,0)),0)</f>
        <v>0</v>
      </c>
      <c r="BH75" s="77">
        <f>IFERROR(INDEX('Combined (Adjust here)'!$E$3:$BB$189,MATCH('Tenant Analysis (Formulas) '!$D75,'Combined (Adjust here)'!$E$3:$E$189,0),MATCH('Tenant Analysis (Formulas) '!BH$5,'Combined (Adjust here)'!$E$3:$BB$3,0)),0)</f>
        <v>0</v>
      </c>
      <c r="BI75" s="77">
        <f>IFERROR(INDEX('Combined (Adjust here)'!$E$3:$BB$189,MATCH('Tenant Analysis (Formulas) '!$D75,'Combined (Adjust here)'!$E$3:$E$189,0),MATCH('Tenant Analysis (Formulas) '!BI$5,'Combined (Adjust here)'!$E$3:$BB$3,0)),0)</f>
        <v>0</v>
      </c>
      <c r="BJ75" s="77">
        <f>IFERROR(INDEX('Combined (Adjust here)'!$E$3:$BB$189,MATCH('Tenant Analysis (Formulas) '!$D75,'Combined (Adjust here)'!$E$3:$E$189,0),MATCH('Tenant Analysis (Formulas) '!BJ$5,'Combined (Adjust here)'!$E$3:$BB$3,0)),0)</f>
        <v>0</v>
      </c>
      <c r="BK75" s="77">
        <f>IFERROR(INDEX('Combined (Adjust here)'!$E$3:$BB$189,MATCH('Tenant Analysis (Formulas) '!$D75,'Combined (Adjust here)'!$E$3:$E$189,0),MATCH('Tenant Analysis (Formulas) '!BK$5,'Combined (Adjust here)'!$E$3:$BB$3,0)),0)</f>
        <v>0</v>
      </c>
      <c r="BL75" s="77">
        <f>IFERROR(INDEX('Combined (Adjust here)'!$E$3:$BB$189,MATCH('Tenant Analysis (Formulas) '!$D75,'Combined (Adjust here)'!$E$3:$E$189,0),MATCH('Tenant Analysis (Formulas) '!BL$5,'Combined (Adjust here)'!$E$3:$BB$3,0)),0)</f>
        <v>0</v>
      </c>
      <c r="BM75" s="77">
        <f>IFERROR(INDEX('Combined (Adjust here)'!$E$3:$BB$189,MATCH('Tenant Analysis (Formulas) '!$D75,'Combined (Adjust here)'!$E$3:$E$189,0),MATCH('Tenant Analysis (Formulas) '!BM$5,'Combined (Adjust here)'!$E$3:$BB$3,0)),0)</f>
        <v>0</v>
      </c>
    </row>
    <row r="76" spans="1:65" hidden="1">
      <c r="A76" s="48" t="s">
        <v>154</v>
      </c>
      <c r="B76" s="48" t="s">
        <v>170</v>
      </c>
      <c r="C76" s="46" t="s">
        <v>186</v>
      </c>
      <c r="D76" s="49" t="s">
        <v>36</v>
      </c>
      <c r="E76" s="75">
        <f t="shared" si="22"/>
        <v>214847</v>
      </c>
      <c r="F76" s="75">
        <f t="shared" si="19"/>
        <v>622550.37</v>
      </c>
      <c r="G76" s="75">
        <f t="shared" si="19"/>
        <v>289056.99</v>
      </c>
      <c r="H76" s="75">
        <f t="shared" si="19"/>
        <v>95303.9</v>
      </c>
      <c r="I76" s="67">
        <f t="shared" si="20"/>
        <v>-0.535688991719658</v>
      </c>
      <c r="J76" s="82"/>
      <c r="L76" s="75">
        <f t="shared" si="21"/>
        <v>185080.79</v>
      </c>
      <c r="M76" s="75">
        <f t="shared" si="21"/>
        <v>95303.9</v>
      </c>
      <c r="N76" s="67">
        <f t="shared" ref="N76:N107" si="23">IFERROR(IF(M76=0,0,(M76-L76)/L76),0)</f>
        <v>-0.48506865569354879</v>
      </c>
      <c r="R76" s="77">
        <f>IFERROR(INDEX('Combined (Adjust here)'!$E$3:$BB$189,MATCH('Tenant Analysis (Formulas) '!$D76,'Combined (Adjust here)'!$E$3:$E$189,0),MATCH('Tenant Analysis (Formulas) '!R$5,'Combined (Adjust here)'!$E$3:$BB$3,0)),0)</f>
        <v>0</v>
      </c>
      <c r="S76" s="77">
        <f>IFERROR(INDEX('Combined (Adjust here)'!$E$3:$BB$189,MATCH('Tenant Analysis (Formulas) '!$D76,'Combined (Adjust here)'!$E$3:$E$189,0),MATCH('Tenant Analysis (Formulas) '!S$5,'Combined (Adjust here)'!$E$3:$BB$3,0)),0)</f>
        <v>0</v>
      </c>
      <c r="T76" s="77">
        <f>IFERROR(INDEX('Combined (Adjust here)'!$E$3:$BB$189,MATCH('Tenant Analysis (Formulas) '!$D76,'Combined (Adjust here)'!$E$3:$E$189,0),MATCH('Tenant Analysis (Formulas) '!T$5,'Combined (Adjust here)'!$E$3:$BB$3,0)),0)</f>
        <v>0</v>
      </c>
      <c r="U76" s="77">
        <f>IFERROR(INDEX('Combined (Adjust here)'!$E$3:$BB$189,MATCH('Tenant Analysis (Formulas) '!$D76,'Combined (Adjust here)'!$E$3:$E$189,0),MATCH('Tenant Analysis (Formulas) '!U$5,'Combined (Adjust here)'!$E$3:$BB$3,0)),0)</f>
        <v>0</v>
      </c>
      <c r="V76" s="77">
        <f>IFERROR(INDEX('Combined (Adjust here)'!$E$3:$BB$189,MATCH('Tenant Analysis (Formulas) '!$D76,'Combined (Adjust here)'!$E$3:$E$189,0),MATCH('Tenant Analysis (Formulas) '!V$5,'Combined (Adjust here)'!$E$3:$BB$3,0)),0)</f>
        <v>0</v>
      </c>
      <c r="W76" s="77">
        <f>IFERROR(INDEX('Combined (Adjust here)'!$E$3:$BB$189,MATCH('Tenant Analysis (Formulas) '!$D76,'Combined (Adjust here)'!$E$3:$E$189,0),MATCH('Tenant Analysis (Formulas) '!W$5,'Combined (Adjust here)'!$E$3:$BB$3,0)),0)</f>
        <v>0</v>
      </c>
      <c r="X76" s="77">
        <f>IFERROR(INDEX('Combined (Adjust here)'!$E$3:$BB$189,MATCH('Tenant Analysis (Formulas) '!$D76,'Combined (Adjust here)'!$E$3:$E$189,0),MATCH('Tenant Analysis (Formulas) '!X$5,'Combined (Adjust here)'!$E$3:$BB$3,0)),0)</f>
        <v>13616</v>
      </c>
      <c r="Y76" s="77">
        <f>IFERROR(INDEX('Combined (Adjust here)'!$E$3:$BB$189,MATCH('Tenant Analysis (Formulas) '!$D76,'Combined (Adjust here)'!$E$3:$E$189,0),MATCH('Tenant Analysis (Formulas) '!Y$5,'Combined (Adjust here)'!$E$3:$BB$3,0)),0)</f>
        <v>0</v>
      </c>
      <c r="Z76" s="77">
        <f>IFERROR(INDEX('Combined (Adjust here)'!$E$3:$BB$189,MATCH('Tenant Analysis (Formulas) '!$D76,'Combined (Adjust here)'!$E$3:$E$189,0),MATCH('Tenant Analysis (Formulas) '!Z$5,'Combined (Adjust here)'!$E$3:$BB$3,0)),0)</f>
        <v>10600</v>
      </c>
      <c r="AA76" s="77">
        <f>IFERROR(INDEX('Combined (Adjust here)'!$E$3:$BB$189,MATCH('Tenant Analysis (Formulas) '!$D76,'Combined (Adjust here)'!$E$3:$E$189,0),MATCH('Tenant Analysis (Formulas) '!AA$5,'Combined (Adjust here)'!$E$3:$BB$3,0)),0)</f>
        <v>59566</v>
      </c>
      <c r="AB76" s="77">
        <f>IFERROR(INDEX('Combined (Adjust here)'!$E$3:$BB$189,MATCH('Tenant Analysis (Formulas) '!$D76,'Combined (Adjust here)'!$E$3:$E$189,0),MATCH('Tenant Analysis (Formulas) '!AB$5,'Combined (Adjust here)'!$E$3:$BB$3,0)),0)</f>
        <v>64246</v>
      </c>
      <c r="AC76" s="77">
        <f>IFERROR(INDEX('Combined (Adjust here)'!$E$3:$BB$189,MATCH('Tenant Analysis (Formulas) '!$D76,'Combined (Adjust here)'!$E$3:$E$189,0),MATCH('Tenant Analysis (Formulas) '!AC$5,'Combined (Adjust here)'!$E$3:$BB$3,0)),0)</f>
        <v>66819</v>
      </c>
      <c r="AD76" s="77">
        <f>IFERROR(INDEX('Combined (Adjust here)'!$E$3:$BB$189,MATCH('Tenant Analysis (Formulas) '!$D76,'Combined (Adjust here)'!$E$3:$E$189,0),MATCH('Tenant Analysis (Formulas) '!AD$5,'Combined (Adjust here)'!$E$3:$BB$3,0)),0)</f>
        <v>69305.91</v>
      </c>
      <c r="AE76" s="77">
        <f>IFERROR(INDEX('Combined (Adjust here)'!$E$3:$BB$189,MATCH('Tenant Analysis (Formulas) '!$D76,'Combined (Adjust here)'!$E$3:$E$189,0),MATCH('Tenant Analysis (Formulas) '!AE$5,'Combined (Adjust here)'!$E$3:$BB$3,0)),0)</f>
        <v>69046.78</v>
      </c>
      <c r="AF76" s="77">
        <f>IFERROR(INDEX('Combined (Adjust here)'!$E$3:$BB$189,MATCH('Tenant Analysis (Formulas) '!$D76,'Combined (Adjust here)'!$E$3:$E$189,0),MATCH('Tenant Analysis (Formulas) '!AF$5,'Combined (Adjust here)'!$E$3:$BB$3,0)),0)</f>
        <v>79111.520000000004</v>
      </c>
      <c r="AG76" s="77">
        <f>IFERROR(INDEX('Combined (Adjust here)'!$E$3:$BB$189,MATCH('Tenant Analysis (Formulas) '!$D76,'Combined (Adjust here)'!$E$3:$E$189,0),MATCH('Tenant Analysis (Formulas) '!AG$5,'Combined (Adjust here)'!$E$3:$BB$3,0)),0)</f>
        <v>67225.3</v>
      </c>
      <c r="AH76" s="77">
        <f>IFERROR(INDEX('Combined (Adjust here)'!$E$3:$BB$189,MATCH('Tenant Analysis (Formulas) '!$D76,'Combined (Adjust here)'!$E$3:$E$189,0),MATCH('Tenant Analysis (Formulas) '!AH$5,'Combined (Adjust here)'!$E$3:$BB$3,0)),0)</f>
        <v>53469</v>
      </c>
      <c r="AI76" s="77">
        <f>IFERROR(INDEX('Combined (Adjust here)'!$E$3:$BB$189,MATCH('Tenant Analysis (Formulas) '!$D76,'Combined (Adjust here)'!$E$3:$E$189,0),MATCH('Tenant Analysis (Formulas) '!AI$5,'Combined (Adjust here)'!$E$3:$BB$3,0)),0)</f>
        <v>46806.09</v>
      </c>
      <c r="AJ76" s="77">
        <f>IFERROR(INDEX('Combined (Adjust here)'!$E$3:$BB$189,MATCH('Tenant Analysis (Formulas) '!$D76,'Combined (Adjust here)'!$E$3:$E$189,0),MATCH('Tenant Analysis (Formulas) '!AJ$5,'Combined (Adjust here)'!$E$3:$BB$3,0)),0)</f>
        <v>29209.27</v>
      </c>
      <c r="AK76" s="77">
        <f>IFERROR(INDEX('Combined (Adjust here)'!$E$3:$BB$189,MATCH('Tenant Analysis (Formulas) '!$D76,'Combined (Adjust here)'!$E$3:$E$189,0),MATCH('Tenant Analysis (Formulas) '!AK$5,'Combined (Adjust here)'!$E$3:$BB$3,0)),0)</f>
        <v>0</v>
      </c>
      <c r="AL76" s="77">
        <f>IFERROR(INDEX('Combined (Adjust here)'!$E$3:$BB$189,MATCH('Tenant Analysis (Formulas) '!$D76,'Combined (Adjust here)'!$E$3:$E$189,0),MATCH('Tenant Analysis (Formulas) '!AL$5,'Combined (Adjust here)'!$E$3:$BB$3,0)),0)</f>
        <v>17073.11</v>
      </c>
      <c r="AM76" s="77">
        <f>IFERROR(INDEX('Combined (Adjust here)'!$E$3:$BB$189,MATCH('Tenant Analysis (Formulas) '!$D76,'Combined (Adjust here)'!$E$3:$E$189,0),MATCH('Tenant Analysis (Formulas) '!AM$5,'Combined (Adjust here)'!$E$3:$BB$3,0)),0)</f>
        <v>57440</v>
      </c>
      <c r="AN76" s="77">
        <f>IFERROR(INDEX('Combined (Adjust here)'!$E$3:$BB$189,MATCH('Tenant Analysis (Formulas) '!$D76,'Combined (Adjust here)'!$E$3:$E$189,0),MATCH('Tenant Analysis (Formulas) '!AN$5,'Combined (Adjust here)'!$E$3:$BB$3,0)),0)</f>
        <v>67760</v>
      </c>
      <c r="AO76" s="77">
        <f>IFERROR(INDEX('Combined (Adjust here)'!$E$3:$BB$189,MATCH('Tenant Analysis (Formulas) '!$D76,'Combined (Adjust here)'!$E$3:$E$189,0),MATCH('Tenant Analysis (Formulas) '!AO$5,'Combined (Adjust here)'!$E$3:$BB$3,0)),0)</f>
        <v>66103.39</v>
      </c>
      <c r="AP76" s="77">
        <f>IFERROR(INDEX('Combined (Adjust here)'!$E$3:$BB$189,MATCH('Tenant Analysis (Formulas) '!$D76,'Combined (Adjust here)'!$E$3:$E$189,0),MATCH('Tenant Analysis (Formulas) '!AP$5,'Combined (Adjust here)'!$E$3:$BB$3,0)),0)</f>
        <v>72340.850000000006</v>
      </c>
      <c r="AQ76" s="77">
        <f>IFERROR(INDEX('Combined (Adjust here)'!$E$3:$BB$189,MATCH('Tenant Analysis (Formulas) '!$D76,'Combined (Adjust here)'!$E$3:$E$189,0),MATCH('Tenant Analysis (Formulas) '!AQ$5,'Combined (Adjust here)'!$E$3:$BB$3,0)),0)</f>
        <v>74477.78</v>
      </c>
      <c r="AR76" s="77">
        <f>IFERROR(INDEX('Combined (Adjust here)'!$E$3:$BB$189,MATCH('Tenant Analysis (Formulas) '!$D76,'Combined (Adjust here)'!$E$3:$E$189,0),MATCH('Tenant Analysis (Formulas) '!AR$5,'Combined (Adjust here)'!$E$3:$BB$3,0)),0)</f>
        <v>38262.160000000003</v>
      </c>
      <c r="AS76" s="77">
        <f>IFERROR(INDEX('Combined (Adjust here)'!$E$3:$BB$189,MATCH('Tenant Analysis (Formulas) '!$D76,'Combined (Adjust here)'!$E$3:$E$189,0),MATCH('Tenant Analysis (Formulas) '!AS$5,'Combined (Adjust here)'!$E$3:$BB$3,0)),0)</f>
        <v>7659.52</v>
      </c>
      <c r="AT76" s="77">
        <f>IFERROR(INDEX('Combined (Adjust here)'!$E$3:$BB$189,MATCH('Tenant Analysis (Formulas) '!$D76,'Combined (Adjust here)'!$E$3:$E$189,0),MATCH('Tenant Analysis (Formulas) '!AT$5,'Combined (Adjust here)'!$E$3:$BB$3,0)),0)</f>
        <v>7368.85</v>
      </c>
      <c r="AU76" s="77">
        <f>IFERROR(INDEX('Combined (Adjust here)'!$E$3:$BB$189,MATCH('Tenant Analysis (Formulas) '!$D76,'Combined (Adjust here)'!$E$3:$E$189,0),MATCH('Tenant Analysis (Formulas) '!AU$5,'Combined (Adjust here)'!$E$3:$BB$3,0)),0)</f>
        <v>0</v>
      </c>
      <c r="AV76" s="77">
        <f>IFERROR(INDEX('Combined (Adjust here)'!$E$3:$BB$189,MATCH('Tenant Analysis (Formulas) '!$D76,'Combined (Adjust here)'!$E$3:$E$189,0),MATCH('Tenant Analysis (Formulas) '!AV$5,'Combined (Adjust here)'!$E$3:$BB$3,0)),0)</f>
        <v>0</v>
      </c>
      <c r="AW76" s="77">
        <f>IFERROR(INDEX('Combined (Adjust here)'!$E$3:$BB$189,MATCH('Tenant Analysis (Formulas) '!$D76,'Combined (Adjust here)'!$E$3:$E$189,0),MATCH('Tenant Analysis (Formulas) '!AW$5,'Combined (Adjust here)'!$E$3:$BB$3,0)),0)</f>
        <v>0</v>
      </c>
      <c r="AX76" s="77">
        <f>IFERROR(INDEX('Combined (Adjust here)'!$E$3:$BB$189,MATCH('Tenant Analysis (Formulas) '!$D76,'Combined (Adjust here)'!$E$3:$E$189,0),MATCH('Tenant Analysis (Formulas) '!AX$5,'Combined (Adjust here)'!$E$3:$BB$3,0)),0)</f>
        <v>9102.27</v>
      </c>
      <c r="AY76" s="77">
        <f>IFERROR(INDEX('Combined (Adjust here)'!$E$3:$BB$189,MATCH('Tenant Analysis (Formulas) '!$D76,'Combined (Adjust here)'!$E$3:$E$189,0),MATCH('Tenant Analysis (Formulas) '!AY$5,'Combined (Adjust here)'!$E$3:$BB$3,0)),0)</f>
        <v>33877.660000000003</v>
      </c>
      <c r="AZ76" s="77">
        <f>IFERROR(INDEX('Combined (Adjust here)'!$E$3:$BB$189,MATCH('Tenant Analysis (Formulas) '!$D76,'Combined (Adjust here)'!$E$3:$E$189,0),MATCH('Tenant Analysis (Formulas) '!AZ$5,'Combined (Adjust here)'!$E$3:$BB$3,0)),0)</f>
        <v>32818.76</v>
      </c>
      <c r="BA76" s="77">
        <f>IFERROR(INDEX('Combined (Adjust here)'!$E$3:$BB$189,MATCH('Tenant Analysis (Formulas) '!$D76,'Combined (Adjust here)'!$E$3:$E$189,0),MATCH('Tenant Analysis (Formulas) '!BA$5,'Combined (Adjust here)'!$E$3:$BB$3,0)),0)</f>
        <v>13149.14</v>
      </c>
      <c r="BB76" s="77">
        <f>IFERROR(INDEX('Combined (Adjust here)'!$E$3:$BB$189,MATCH('Tenant Analysis (Formulas) '!$D76,'Combined (Adjust here)'!$E$3:$E$189,0),MATCH('Tenant Analysis (Formulas) '!BB$5,'Combined (Adjust here)'!$E$3:$BB$3,0)),0)</f>
        <v>9924.98</v>
      </c>
      <c r="BC76" s="77">
        <f>IFERROR(INDEX('Combined (Adjust here)'!$E$3:$BB$189,MATCH('Tenant Analysis (Formulas) '!$D76,'Combined (Adjust here)'!$E$3:$E$189,0),MATCH('Tenant Analysis (Formulas) '!BC$5,'Combined (Adjust here)'!$E$3:$BB$3,0)),0)</f>
        <v>35282.78</v>
      </c>
      <c r="BD76" s="77">
        <f>IFERROR(INDEX('Combined (Adjust here)'!$E$3:$BB$189,MATCH('Tenant Analysis (Formulas) '!$D76,'Combined (Adjust here)'!$E$3:$E$189,0),MATCH('Tenant Analysis (Formulas) '!BD$5,'Combined (Adjust here)'!$E$3:$BB$3,0)),0)</f>
        <v>50096.14</v>
      </c>
      <c r="BE76" s="77">
        <f>IFERROR(INDEX('Combined (Adjust here)'!$E$3:$BB$189,MATCH('Tenant Analysis (Formulas) '!$D76,'Combined (Adjust here)'!$E$3:$E$189,0),MATCH('Tenant Analysis (Formulas) '!BE$5,'Combined (Adjust here)'!$E$3:$BB$3,0)),0)</f>
        <v>0</v>
      </c>
      <c r="BF76" s="77">
        <f>IFERROR(INDEX('Combined (Adjust here)'!$E$3:$BB$189,MATCH('Tenant Analysis (Formulas) '!$D76,'Combined (Adjust here)'!$E$3:$E$189,0),MATCH('Tenant Analysis (Formulas) '!BF$5,'Combined (Adjust here)'!$E$3:$BB$3,0)),0)</f>
        <v>0</v>
      </c>
      <c r="BG76" s="77">
        <f>IFERROR(INDEX('Combined (Adjust here)'!$E$3:$BB$189,MATCH('Tenant Analysis (Formulas) '!$D76,'Combined (Adjust here)'!$E$3:$E$189,0),MATCH('Tenant Analysis (Formulas) '!BG$5,'Combined (Adjust here)'!$E$3:$BB$3,0)),0)</f>
        <v>0</v>
      </c>
      <c r="BH76" s="77">
        <f>IFERROR(INDEX('Combined (Adjust here)'!$E$3:$BB$189,MATCH('Tenant Analysis (Formulas) '!$D76,'Combined (Adjust here)'!$E$3:$E$189,0),MATCH('Tenant Analysis (Formulas) '!BH$5,'Combined (Adjust here)'!$E$3:$BB$3,0)),0)</f>
        <v>0</v>
      </c>
      <c r="BI76" s="77">
        <f>IFERROR(INDEX('Combined (Adjust here)'!$E$3:$BB$189,MATCH('Tenant Analysis (Formulas) '!$D76,'Combined (Adjust here)'!$E$3:$E$189,0),MATCH('Tenant Analysis (Formulas) '!BI$5,'Combined (Adjust here)'!$E$3:$BB$3,0)),0)</f>
        <v>0</v>
      </c>
      <c r="BJ76" s="77">
        <f>IFERROR(INDEX('Combined (Adjust here)'!$E$3:$BB$189,MATCH('Tenant Analysis (Formulas) '!$D76,'Combined (Adjust here)'!$E$3:$E$189,0),MATCH('Tenant Analysis (Formulas) '!BJ$5,'Combined (Adjust here)'!$E$3:$BB$3,0)),0)</f>
        <v>0</v>
      </c>
      <c r="BK76" s="77">
        <f>IFERROR(INDEX('Combined (Adjust here)'!$E$3:$BB$189,MATCH('Tenant Analysis (Formulas) '!$D76,'Combined (Adjust here)'!$E$3:$E$189,0),MATCH('Tenant Analysis (Formulas) '!BK$5,'Combined (Adjust here)'!$E$3:$BB$3,0)),0)</f>
        <v>0</v>
      </c>
      <c r="BL76" s="77">
        <f>IFERROR(INDEX('Combined (Adjust here)'!$E$3:$BB$189,MATCH('Tenant Analysis (Formulas) '!$D76,'Combined (Adjust here)'!$E$3:$E$189,0),MATCH('Tenant Analysis (Formulas) '!BL$5,'Combined (Adjust here)'!$E$3:$BB$3,0)),0)</f>
        <v>0</v>
      </c>
      <c r="BM76" s="77">
        <f>IFERROR(INDEX('Combined (Adjust here)'!$E$3:$BB$189,MATCH('Tenant Analysis (Formulas) '!$D76,'Combined (Adjust here)'!$E$3:$E$189,0),MATCH('Tenant Analysis (Formulas) '!BM$5,'Combined (Adjust here)'!$E$3:$BB$3,0)),0)</f>
        <v>0</v>
      </c>
    </row>
    <row r="77" spans="1:65" hidden="1">
      <c r="A77" s="48" t="s">
        <v>154</v>
      </c>
      <c r="B77" s="48" t="s">
        <v>170</v>
      </c>
      <c r="C77" s="46" t="s">
        <v>186</v>
      </c>
      <c r="D77" s="315" t="s">
        <v>754</v>
      </c>
      <c r="E77" s="75">
        <f t="shared" si="22"/>
        <v>246033.01</v>
      </c>
      <c r="F77" s="75">
        <f t="shared" si="19"/>
        <v>239623.08</v>
      </c>
      <c r="G77" s="75">
        <f t="shared" si="19"/>
        <v>193383.22000000003</v>
      </c>
      <c r="H77" s="75">
        <f t="shared" si="19"/>
        <v>96350.07</v>
      </c>
      <c r="I77" s="67">
        <f t="shared" si="20"/>
        <v>-0.19296914136985452</v>
      </c>
      <c r="J77" s="82"/>
      <c r="L77" s="75">
        <f t="shared" si="21"/>
        <v>73062.540000000008</v>
      </c>
      <c r="M77" s="75">
        <f t="shared" si="21"/>
        <v>66902.510000000009</v>
      </c>
      <c r="N77" s="67">
        <f t="shared" si="23"/>
        <v>-8.4311741694170481E-2</v>
      </c>
      <c r="R77" s="77">
        <f>IFERROR(INDEX('Combined (Adjust here)'!$E$3:$BB$189,MATCH('Tenant Analysis (Formulas) '!$D77,'Combined (Adjust here)'!$E$3:$E$189,0),MATCH('Tenant Analysis (Formulas) '!R$5,'Combined (Adjust here)'!$E$3:$BB$3,0)),0)</f>
        <v>246033.01</v>
      </c>
      <c r="S77" s="77">
        <f>IFERROR(INDEX('Combined (Adjust here)'!$E$3:$BB$189,MATCH('Tenant Analysis (Formulas) '!$D77,'Combined (Adjust here)'!$E$3:$E$189,0),MATCH('Tenant Analysis (Formulas) '!S$5,'Combined (Adjust here)'!$E$3:$BB$3,0)),0)</f>
        <v>0</v>
      </c>
      <c r="T77" s="77">
        <f>IFERROR(INDEX('Combined (Adjust here)'!$E$3:$BB$189,MATCH('Tenant Analysis (Formulas) '!$D77,'Combined (Adjust here)'!$E$3:$E$189,0),MATCH('Tenant Analysis (Formulas) '!T$5,'Combined (Adjust here)'!$E$3:$BB$3,0)),0)</f>
        <v>0</v>
      </c>
      <c r="U77" s="77">
        <f>IFERROR(INDEX('Combined (Adjust here)'!$E$3:$BB$189,MATCH('Tenant Analysis (Formulas) '!$D77,'Combined (Adjust here)'!$E$3:$E$189,0),MATCH('Tenant Analysis (Formulas) '!U$5,'Combined (Adjust here)'!$E$3:$BB$3,0)),0)</f>
        <v>0</v>
      </c>
      <c r="V77" s="77">
        <f>IFERROR(INDEX('Combined (Adjust here)'!$E$3:$BB$189,MATCH('Tenant Analysis (Formulas) '!$D77,'Combined (Adjust here)'!$E$3:$E$189,0),MATCH('Tenant Analysis (Formulas) '!V$5,'Combined (Adjust here)'!$E$3:$BB$3,0)),0)</f>
        <v>0</v>
      </c>
      <c r="W77" s="77">
        <f>IFERROR(INDEX('Combined (Adjust here)'!$E$3:$BB$189,MATCH('Tenant Analysis (Formulas) '!$D77,'Combined (Adjust here)'!$E$3:$E$189,0),MATCH('Tenant Analysis (Formulas) '!W$5,'Combined (Adjust here)'!$E$3:$BB$3,0)),0)</f>
        <v>0</v>
      </c>
      <c r="X77" s="77">
        <f>IFERROR(INDEX('Combined (Adjust here)'!$E$3:$BB$189,MATCH('Tenant Analysis (Formulas) '!$D77,'Combined (Adjust here)'!$E$3:$E$189,0),MATCH('Tenant Analysis (Formulas) '!X$5,'Combined (Adjust here)'!$E$3:$BB$3,0)),0)</f>
        <v>0</v>
      </c>
      <c r="Y77" s="77">
        <f>IFERROR(INDEX('Combined (Adjust here)'!$E$3:$BB$189,MATCH('Tenant Analysis (Formulas) '!$D77,'Combined (Adjust here)'!$E$3:$E$189,0),MATCH('Tenant Analysis (Formulas) '!Y$5,'Combined (Adjust here)'!$E$3:$BB$3,0)),0)</f>
        <v>0</v>
      </c>
      <c r="Z77" s="77">
        <f>IFERROR(INDEX('Combined (Adjust here)'!$E$3:$BB$189,MATCH('Tenant Analysis (Formulas) '!$D77,'Combined (Adjust here)'!$E$3:$E$189,0),MATCH('Tenant Analysis (Formulas) '!Z$5,'Combined (Adjust here)'!$E$3:$BB$3,0)),0)</f>
        <v>0</v>
      </c>
      <c r="AA77" s="77">
        <f>IFERROR(INDEX('Combined (Adjust here)'!$E$3:$BB$189,MATCH('Tenant Analysis (Formulas) '!$D77,'Combined (Adjust here)'!$E$3:$E$189,0),MATCH('Tenant Analysis (Formulas) '!AA$5,'Combined (Adjust here)'!$E$3:$BB$3,0)),0)</f>
        <v>0</v>
      </c>
      <c r="AB77" s="77">
        <f>IFERROR(INDEX('Combined (Adjust here)'!$E$3:$BB$189,MATCH('Tenant Analysis (Formulas) '!$D77,'Combined (Adjust here)'!$E$3:$E$189,0),MATCH('Tenant Analysis (Formulas) '!AB$5,'Combined (Adjust here)'!$E$3:$BB$3,0)),0)</f>
        <v>0</v>
      </c>
      <c r="AC77" s="77">
        <f>IFERROR(INDEX('Combined (Adjust here)'!$E$3:$BB$189,MATCH('Tenant Analysis (Formulas) '!$D77,'Combined (Adjust here)'!$E$3:$E$189,0),MATCH('Tenant Analysis (Formulas) '!AC$5,'Combined (Adjust here)'!$E$3:$BB$3,0)),0)</f>
        <v>0</v>
      </c>
      <c r="AD77" s="77">
        <f>IFERROR(INDEX('Combined (Adjust here)'!$E$3:$BB$189,MATCH('Tenant Analysis (Formulas) '!$D77,'Combined (Adjust here)'!$E$3:$E$189,0),MATCH('Tenant Analysis (Formulas) '!AD$5,'Combined (Adjust here)'!$E$3:$BB$3,0)),0)</f>
        <v>33823.230000000003</v>
      </c>
      <c r="AE77" s="77">
        <f>IFERROR(INDEX('Combined (Adjust here)'!$E$3:$BB$189,MATCH('Tenant Analysis (Formulas) '!$D77,'Combined (Adjust here)'!$E$3:$E$189,0),MATCH('Tenant Analysis (Formulas) '!AE$5,'Combined (Adjust here)'!$E$3:$BB$3,0)),0)</f>
        <v>0</v>
      </c>
      <c r="AF77" s="77">
        <f>IFERROR(INDEX('Combined (Adjust here)'!$E$3:$BB$189,MATCH('Tenant Analysis (Formulas) '!$D77,'Combined (Adjust here)'!$E$3:$E$189,0),MATCH('Tenant Analysis (Formulas) '!AF$5,'Combined (Adjust here)'!$E$3:$BB$3,0)),0)</f>
        <v>14107.38</v>
      </c>
      <c r="AG77" s="77">
        <f>IFERROR(INDEX('Combined (Adjust here)'!$E$3:$BB$189,MATCH('Tenant Analysis (Formulas) '!$D77,'Combined (Adjust here)'!$E$3:$E$189,0),MATCH('Tenant Analysis (Formulas) '!AG$5,'Combined (Adjust here)'!$E$3:$BB$3,0)),0)</f>
        <v>35627.69</v>
      </c>
      <c r="AH77" s="77">
        <f>IFERROR(INDEX('Combined (Adjust here)'!$E$3:$BB$189,MATCH('Tenant Analysis (Formulas) '!$D77,'Combined (Adjust here)'!$E$3:$E$189,0),MATCH('Tenant Analysis (Formulas) '!AH$5,'Combined (Adjust here)'!$E$3:$BB$3,0)),0)</f>
        <v>21509.97</v>
      </c>
      <c r="AI77" s="77">
        <f>IFERROR(INDEX('Combined (Adjust here)'!$E$3:$BB$189,MATCH('Tenant Analysis (Formulas) '!$D77,'Combined (Adjust here)'!$E$3:$E$189,0),MATCH('Tenant Analysis (Formulas) '!AI$5,'Combined (Adjust here)'!$E$3:$BB$3,0)),0)</f>
        <v>17132.04</v>
      </c>
      <c r="AJ77" s="77">
        <f>IFERROR(INDEX('Combined (Adjust here)'!$E$3:$BB$189,MATCH('Tenant Analysis (Formulas) '!$D77,'Combined (Adjust here)'!$E$3:$E$189,0),MATCH('Tenant Analysis (Formulas) '!AJ$5,'Combined (Adjust here)'!$E$3:$BB$3,0)),0)</f>
        <v>18607.18</v>
      </c>
      <c r="AK77" s="77">
        <f>IFERROR(INDEX('Combined (Adjust here)'!$E$3:$BB$189,MATCH('Tenant Analysis (Formulas) '!$D77,'Combined (Adjust here)'!$E$3:$E$189,0),MATCH('Tenant Analysis (Formulas) '!AK$5,'Combined (Adjust here)'!$E$3:$BB$3,0)),0)</f>
        <v>0</v>
      </c>
      <c r="AL77" s="77">
        <f>IFERROR(INDEX('Combined (Adjust here)'!$E$3:$BB$189,MATCH('Tenant Analysis (Formulas) '!$D77,'Combined (Adjust here)'!$E$3:$E$189,0),MATCH('Tenant Analysis (Formulas) '!AL$5,'Combined (Adjust here)'!$E$3:$BB$3,0)),0)</f>
        <v>17961.650000000001</v>
      </c>
      <c r="AM77" s="77">
        <f>IFERROR(INDEX('Combined (Adjust here)'!$E$3:$BB$189,MATCH('Tenant Analysis (Formulas) '!$D77,'Combined (Adjust here)'!$E$3:$E$189,0),MATCH('Tenant Analysis (Formulas) '!AM$5,'Combined (Adjust here)'!$E$3:$BB$3,0)),0)</f>
        <v>27437.85</v>
      </c>
      <c r="AN77" s="77">
        <f>IFERROR(INDEX('Combined (Adjust here)'!$E$3:$BB$189,MATCH('Tenant Analysis (Formulas) '!$D77,'Combined (Adjust here)'!$E$3:$E$189,0),MATCH('Tenant Analysis (Formulas) '!AN$5,'Combined (Adjust here)'!$E$3:$BB$3,0)),0)</f>
        <v>26343.46</v>
      </c>
      <c r="AO77" s="77">
        <f>IFERROR(INDEX('Combined (Adjust here)'!$E$3:$BB$189,MATCH('Tenant Analysis (Formulas) '!$D77,'Combined (Adjust here)'!$E$3:$E$189,0),MATCH('Tenant Analysis (Formulas) '!AO$5,'Combined (Adjust here)'!$E$3:$BB$3,0)),0)</f>
        <v>27072.63</v>
      </c>
      <c r="AP77" s="77">
        <f>IFERROR(INDEX('Combined (Adjust here)'!$E$3:$BB$189,MATCH('Tenant Analysis (Formulas) '!$D77,'Combined (Adjust here)'!$E$3:$E$189,0),MATCH('Tenant Analysis (Formulas) '!AP$5,'Combined (Adjust here)'!$E$3:$BB$3,0)),0)</f>
        <v>26203.94</v>
      </c>
      <c r="AQ77" s="77">
        <f>IFERROR(INDEX('Combined (Adjust here)'!$E$3:$BB$189,MATCH('Tenant Analysis (Formulas) '!$D77,'Combined (Adjust here)'!$E$3:$E$189,0),MATCH('Tenant Analysis (Formulas) '!AQ$5,'Combined (Adjust here)'!$E$3:$BB$3,0)),0)</f>
        <v>31282.06</v>
      </c>
      <c r="AR77" s="77">
        <f>IFERROR(INDEX('Combined (Adjust here)'!$E$3:$BB$189,MATCH('Tenant Analysis (Formulas) '!$D77,'Combined (Adjust here)'!$E$3:$E$189,0),MATCH('Tenant Analysis (Formulas) '!AR$5,'Combined (Adjust here)'!$E$3:$BB$3,0)),0)</f>
        <v>15576.54</v>
      </c>
      <c r="AS77" s="77">
        <f>IFERROR(INDEX('Combined (Adjust here)'!$E$3:$BB$189,MATCH('Tenant Analysis (Formulas) '!$D77,'Combined (Adjust here)'!$E$3:$E$189,0),MATCH('Tenant Analysis (Formulas) '!AS$5,'Combined (Adjust here)'!$E$3:$BB$3,0)),0)</f>
        <v>15576.54</v>
      </c>
      <c r="AT77" s="77">
        <f>IFERROR(INDEX('Combined (Adjust here)'!$E$3:$BB$189,MATCH('Tenant Analysis (Formulas) '!$D77,'Combined (Adjust here)'!$E$3:$E$189,0),MATCH('Tenant Analysis (Formulas) '!AT$5,'Combined (Adjust here)'!$E$3:$BB$3,0)),0)</f>
        <v>14327.67</v>
      </c>
      <c r="AU77" s="77">
        <f>IFERROR(INDEX('Combined (Adjust here)'!$E$3:$BB$189,MATCH('Tenant Analysis (Formulas) '!$D77,'Combined (Adjust here)'!$E$3:$E$189,0),MATCH('Tenant Analysis (Formulas) '!AU$5,'Combined (Adjust here)'!$E$3:$BB$3,0)),0)</f>
        <v>13857.49</v>
      </c>
      <c r="AV77" s="77">
        <f>IFERROR(INDEX('Combined (Adjust here)'!$E$3:$BB$189,MATCH('Tenant Analysis (Formulas) '!$D77,'Combined (Adjust here)'!$E$3:$E$189,0),MATCH('Tenant Analysis (Formulas) '!AV$5,'Combined (Adjust here)'!$E$3:$BB$3,0)),0)</f>
        <v>11744.63</v>
      </c>
      <c r="AW77" s="77">
        <f>IFERROR(INDEX('Combined (Adjust here)'!$E$3:$BB$189,MATCH('Tenant Analysis (Formulas) '!$D77,'Combined (Adjust here)'!$E$3:$E$189,0),MATCH('Tenant Analysis (Formulas) '!AW$5,'Combined (Adjust here)'!$E$3:$BB$3,0)),0)</f>
        <v>0</v>
      </c>
      <c r="AX77" s="77">
        <f>IFERROR(INDEX('Combined (Adjust here)'!$E$3:$BB$189,MATCH('Tenant Analysis (Formulas) '!$D77,'Combined (Adjust here)'!$E$3:$E$189,0),MATCH('Tenant Analysis (Formulas) '!AX$5,'Combined (Adjust here)'!$E$3:$BB$3,0)),0)</f>
        <v>12255.73</v>
      </c>
      <c r="AY77" s="77">
        <f>IFERROR(INDEX('Combined (Adjust here)'!$E$3:$BB$189,MATCH('Tenant Analysis (Formulas) '!$D77,'Combined (Adjust here)'!$E$3:$E$189,0),MATCH('Tenant Analysis (Formulas) '!AY$5,'Combined (Adjust here)'!$E$3:$BB$3,0)),0)</f>
        <v>16325.15</v>
      </c>
      <c r="AZ77" s="77">
        <f>IFERROR(INDEX('Combined (Adjust here)'!$E$3:$BB$189,MATCH('Tenant Analysis (Formulas) '!$D77,'Combined (Adjust here)'!$E$3:$E$189,0),MATCH('Tenant Analysis (Formulas) '!AZ$5,'Combined (Adjust here)'!$E$3:$BB$3,0)),0)</f>
        <v>17935.650000000001</v>
      </c>
      <c r="BA77" s="77">
        <f>IFERROR(INDEX('Combined (Adjust here)'!$E$3:$BB$189,MATCH('Tenant Analysis (Formulas) '!$D77,'Combined (Adjust here)'!$E$3:$E$189,0),MATCH('Tenant Analysis (Formulas) '!BA$5,'Combined (Adjust here)'!$E$3:$BB$3,0)),0)</f>
        <v>18297.82</v>
      </c>
      <c r="BB77" s="77">
        <f>IFERROR(INDEX('Combined (Adjust here)'!$E$3:$BB$189,MATCH('Tenant Analysis (Formulas) '!$D77,'Combined (Adjust here)'!$E$3:$E$189,0),MATCH('Tenant Analysis (Formulas) '!BB$5,'Combined (Adjust here)'!$E$3:$BB$3,0)),0)</f>
        <v>19748.03</v>
      </c>
      <c r="BC77" s="77">
        <f>IFERROR(INDEX('Combined (Adjust here)'!$E$3:$BB$189,MATCH('Tenant Analysis (Formulas) '!$D77,'Combined (Adjust here)'!$E$3:$E$189,0),MATCH('Tenant Analysis (Formulas) '!BC$5,'Combined (Adjust here)'!$E$3:$BB$3,0)),0)</f>
        <v>18179.330000000002</v>
      </c>
      <c r="BD77" s="77">
        <f>IFERROR(INDEX('Combined (Adjust here)'!$E$3:$BB$189,MATCH('Tenant Analysis (Formulas) '!$D77,'Combined (Adjust here)'!$E$3:$E$189,0),MATCH('Tenant Analysis (Formulas) '!BD$5,'Combined (Adjust here)'!$E$3:$BB$3,0)),0)</f>
        <v>28975.15</v>
      </c>
      <c r="BE77" s="77">
        <f>IFERROR(INDEX('Combined (Adjust here)'!$E$3:$BB$189,MATCH('Tenant Analysis (Formulas) '!$D77,'Combined (Adjust here)'!$E$3:$E$189,0),MATCH('Tenant Analysis (Formulas) '!BE$5,'Combined (Adjust here)'!$E$3:$BB$3,0)),0)</f>
        <v>29447.56</v>
      </c>
      <c r="BF77" s="77">
        <f>IFERROR(INDEX('Combined (Adjust here)'!$E$3:$BB$189,MATCH('Tenant Analysis (Formulas) '!$D77,'Combined (Adjust here)'!$E$3:$E$189,0),MATCH('Tenant Analysis (Formulas) '!BF$5,'Combined (Adjust here)'!$E$3:$BB$3,0)),0)</f>
        <v>0</v>
      </c>
      <c r="BG77" s="77">
        <f>IFERROR(INDEX('Combined (Adjust here)'!$E$3:$BB$189,MATCH('Tenant Analysis (Formulas) '!$D77,'Combined (Adjust here)'!$E$3:$E$189,0),MATCH('Tenant Analysis (Formulas) '!BG$5,'Combined (Adjust here)'!$E$3:$BB$3,0)),0)</f>
        <v>0</v>
      </c>
      <c r="BH77" s="77">
        <f>IFERROR(INDEX('Combined (Adjust here)'!$E$3:$BB$189,MATCH('Tenant Analysis (Formulas) '!$D77,'Combined (Adjust here)'!$E$3:$E$189,0),MATCH('Tenant Analysis (Formulas) '!BH$5,'Combined (Adjust here)'!$E$3:$BB$3,0)),0)</f>
        <v>0</v>
      </c>
      <c r="BI77" s="77">
        <f>IFERROR(INDEX('Combined (Adjust here)'!$E$3:$BB$189,MATCH('Tenant Analysis (Formulas) '!$D77,'Combined (Adjust here)'!$E$3:$E$189,0),MATCH('Tenant Analysis (Formulas) '!BI$5,'Combined (Adjust here)'!$E$3:$BB$3,0)),0)</f>
        <v>0</v>
      </c>
      <c r="BJ77" s="77">
        <f>IFERROR(INDEX('Combined (Adjust here)'!$E$3:$BB$189,MATCH('Tenant Analysis (Formulas) '!$D77,'Combined (Adjust here)'!$E$3:$E$189,0),MATCH('Tenant Analysis (Formulas) '!BJ$5,'Combined (Adjust here)'!$E$3:$BB$3,0)),0)</f>
        <v>0</v>
      </c>
      <c r="BK77" s="77">
        <f>IFERROR(INDEX('Combined (Adjust here)'!$E$3:$BB$189,MATCH('Tenant Analysis (Formulas) '!$D77,'Combined (Adjust here)'!$E$3:$E$189,0),MATCH('Tenant Analysis (Formulas) '!BK$5,'Combined (Adjust here)'!$E$3:$BB$3,0)),0)</f>
        <v>0</v>
      </c>
      <c r="BL77" s="77">
        <f>IFERROR(INDEX('Combined (Adjust here)'!$E$3:$BB$189,MATCH('Tenant Analysis (Formulas) '!$D77,'Combined (Adjust here)'!$E$3:$E$189,0),MATCH('Tenant Analysis (Formulas) '!BL$5,'Combined (Adjust here)'!$E$3:$BB$3,0)),0)</f>
        <v>0</v>
      </c>
      <c r="BM77" s="77">
        <f>IFERROR(INDEX('Combined (Adjust here)'!$E$3:$BB$189,MATCH('Tenant Analysis (Formulas) '!$D77,'Combined (Adjust here)'!$E$3:$E$189,0),MATCH('Tenant Analysis (Formulas) '!BM$5,'Combined (Adjust here)'!$E$3:$BB$3,0)),0)</f>
        <v>0</v>
      </c>
    </row>
    <row r="78" spans="1:65" hidden="1">
      <c r="A78" s="48" t="s">
        <v>154</v>
      </c>
      <c r="B78" s="48" t="s">
        <v>170</v>
      </c>
      <c r="C78" s="46" t="s">
        <v>189</v>
      </c>
      <c r="D78" s="49" t="s">
        <v>38</v>
      </c>
      <c r="E78" s="75">
        <f t="shared" si="22"/>
        <v>43500</v>
      </c>
      <c r="F78" s="75">
        <f t="shared" si="19"/>
        <v>119000</v>
      </c>
      <c r="G78" s="75">
        <f t="shared" si="19"/>
        <v>20000</v>
      </c>
      <c r="H78" s="75">
        <f t="shared" si="19"/>
        <v>15000</v>
      </c>
      <c r="I78" s="67">
        <f t="shared" si="20"/>
        <v>-0.83193277310924374</v>
      </c>
      <c r="J78" s="82"/>
      <c r="L78" s="75">
        <f t="shared" si="21"/>
        <v>15000</v>
      </c>
      <c r="M78" s="75">
        <f t="shared" si="21"/>
        <v>15000</v>
      </c>
      <c r="N78" s="67">
        <f t="shared" si="23"/>
        <v>0</v>
      </c>
      <c r="R78" s="77">
        <f>IFERROR(INDEX('Combined (Adjust here)'!$E$3:$BB$189,MATCH('Tenant Analysis (Formulas) '!$D78,'Combined (Adjust here)'!$E$3:$E$189,0),MATCH('Tenant Analysis (Formulas) '!R$5,'Combined (Adjust here)'!$E$3:$BB$3,0)),0)</f>
        <v>0</v>
      </c>
      <c r="S78" s="77">
        <f>IFERROR(INDEX('Combined (Adjust here)'!$E$3:$BB$189,MATCH('Tenant Analysis (Formulas) '!$D78,'Combined (Adjust here)'!$E$3:$E$189,0),MATCH('Tenant Analysis (Formulas) '!S$5,'Combined (Adjust here)'!$E$3:$BB$3,0)),0)</f>
        <v>0</v>
      </c>
      <c r="T78" s="77">
        <f>IFERROR(INDEX('Combined (Adjust here)'!$E$3:$BB$189,MATCH('Tenant Analysis (Formulas) '!$D78,'Combined (Adjust here)'!$E$3:$E$189,0),MATCH('Tenant Analysis (Formulas) '!T$5,'Combined (Adjust here)'!$E$3:$BB$3,0)),0)</f>
        <v>0</v>
      </c>
      <c r="U78" s="77">
        <f>IFERROR(INDEX('Combined (Adjust here)'!$E$3:$BB$189,MATCH('Tenant Analysis (Formulas) '!$D78,'Combined (Adjust here)'!$E$3:$E$189,0),MATCH('Tenant Analysis (Formulas) '!U$5,'Combined (Adjust here)'!$E$3:$BB$3,0)),0)</f>
        <v>0</v>
      </c>
      <c r="V78" s="77">
        <f>IFERROR(INDEX('Combined (Adjust here)'!$E$3:$BB$189,MATCH('Tenant Analysis (Formulas) '!$D78,'Combined (Adjust here)'!$E$3:$E$189,0),MATCH('Tenant Analysis (Formulas) '!V$5,'Combined (Adjust here)'!$E$3:$BB$3,0)),0)</f>
        <v>0</v>
      </c>
      <c r="W78" s="77">
        <f>IFERROR(INDEX('Combined (Adjust here)'!$E$3:$BB$189,MATCH('Tenant Analysis (Formulas) '!$D78,'Combined (Adjust here)'!$E$3:$E$189,0),MATCH('Tenant Analysis (Formulas) '!W$5,'Combined (Adjust here)'!$E$3:$BB$3,0)),0)</f>
        <v>0</v>
      </c>
      <c r="X78" s="77">
        <f>IFERROR(INDEX('Combined (Adjust here)'!$E$3:$BB$189,MATCH('Tenant Analysis (Formulas) '!$D78,'Combined (Adjust here)'!$E$3:$E$189,0),MATCH('Tenant Analysis (Formulas) '!X$5,'Combined (Adjust here)'!$E$3:$BB$3,0)),0)</f>
        <v>0</v>
      </c>
      <c r="Y78" s="77">
        <f>IFERROR(INDEX('Combined (Adjust here)'!$E$3:$BB$189,MATCH('Tenant Analysis (Formulas) '!$D78,'Combined (Adjust here)'!$E$3:$E$189,0),MATCH('Tenant Analysis (Formulas) '!Y$5,'Combined (Adjust here)'!$E$3:$BB$3,0)),0)</f>
        <v>0</v>
      </c>
      <c r="Z78" s="77">
        <f>IFERROR(INDEX('Combined (Adjust here)'!$E$3:$BB$189,MATCH('Tenant Analysis (Formulas) '!$D78,'Combined (Adjust here)'!$E$3:$E$189,0),MATCH('Tenant Analysis (Formulas) '!Z$5,'Combined (Adjust here)'!$E$3:$BB$3,0)),0)</f>
        <v>0</v>
      </c>
      <c r="AA78" s="77">
        <f>IFERROR(INDEX('Combined (Adjust here)'!$E$3:$BB$189,MATCH('Tenant Analysis (Formulas) '!$D78,'Combined (Adjust here)'!$E$3:$E$189,0),MATCH('Tenant Analysis (Formulas) '!AA$5,'Combined (Adjust here)'!$E$3:$BB$3,0)),0)</f>
        <v>0</v>
      </c>
      <c r="AB78" s="77">
        <f>IFERROR(INDEX('Combined (Adjust here)'!$E$3:$BB$189,MATCH('Tenant Analysis (Formulas) '!$D78,'Combined (Adjust here)'!$E$3:$E$189,0),MATCH('Tenant Analysis (Formulas) '!AB$5,'Combined (Adjust here)'!$E$3:$BB$3,0)),0)</f>
        <v>0</v>
      </c>
      <c r="AC78" s="77">
        <f>IFERROR(INDEX('Combined (Adjust here)'!$E$3:$BB$189,MATCH('Tenant Analysis (Formulas) '!$D78,'Combined (Adjust here)'!$E$3:$E$189,0),MATCH('Tenant Analysis (Formulas) '!AC$5,'Combined (Adjust here)'!$E$3:$BB$3,0)),0)</f>
        <v>43500</v>
      </c>
      <c r="AD78" s="77">
        <f>IFERROR(INDEX('Combined (Adjust here)'!$E$3:$BB$189,MATCH('Tenant Analysis (Formulas) '!$D78,'Combined (Adjust here)'!$E$3:$E$189,0),MATCH('Tenant Analysis (Formulas) '!AD$5,'Combined (Adjust here)'!$E$3:$BB$3,0)),0)</f>
        <v>0</v>
      </c>
      <c r="AE78" s="77">
        <f>IFERROR(INDEX('Combined (Adjust here)'!$E$3:$BB$189,MATCH('Tenant Analysis (Formulas) '!$D78,'Combined (Adjust here)'!$E$3:$E$189,0),MATCH('Tenant Analysis (Formulas) '!AE$5,'Combined (Adjust here)'!$E$3:$BB$3,0)),0)</f>
        <v>0</v>
      </c>
      <c r="AF78" s="77">
        <f>IFERROR(INDEX('Combined (Adjust here)'!$E$3:$BB$189,MATCH('Tenant Analysis (Formulas) '!$D78,'Combined (Adjust here)'!$E$3:$E$189,0),MATCH('Tenant Analysis (Formulas) '!AF$5,'Combined (Adjust here)'!$E$3:$BB$3,0)),0)</f>
        <v>42000</v>
      </c>
      <c r="AG78" s="77">
        <f>IFERROR(INDEX('Combined (Adjust here)'!$E$3:$BB$189,MATCH('Tenant Analysis (Formulas) '!$D78,'Combined (Adjust here)'!$E$3:$E$189,0),MATCH('Tenant Analysis (Formulas) '!AG$5,'Combined (Adjust here)'!$E$3:$BB$3,0)),0)</f>
        <v>0</v>
      </c>
      <c r="AH78" s="77">
        <f>IFERROR(INDEX('Combined (Adjust here)'!$E$3:$BB$189,MATCH('Tenant Analysis (Formulas) '!$D78,'Combined (Adjust here)'!$E$3:$E$189,0),MATCH('Tenant Analysis (Formulas) '!AH$5,'Combined (Adjust here)'!$E$3:$BB$3,0)),0)</f>
        <v>0</v>
      </c>
      <c r="AI78" s="77">
        <f>IFERROR(INDEX('Combined (Adjust here)'!$E$3:$BB$189,MATCH('Tenant Analysis (Formulas) '!$D78,'Combined (Adjust here)'!$E$3:$E$189,0),MATCH('Tenant Analysis (Formulas) '!AI$5,'Combined (Adjust here)'!$E$3:$BB$3,0)),0)</f>
        <v>24000</v>
      </c>
      <c r="AJ78" s="77">
        <f>IFERROR(INDEX('Combined (Adjust here)'!$E$3:$BB$189,MATCH('Tenant Analysis (Formulas) '!$D78,'Combined (Adjust here)'!$E$3:$E$189,0),MATCH('Tenant Analysis (Formulas) '!AJ$5,'Combined (Adjust here)'!$E$3:$BB$3,0)),0)</f>
        <v>0</v>
      </c>
      <c r="AK78" s="77">
        <f>IFERROR(INDEX('Combined (Adjust here)'!$E$3:$BB$189,MATCH('Tenant Analysis (Formulas) '!$D78,'Combined (Adjust here)'!$E$3:$E$189,0),MATCH('Tenant Analysis (Formulas) '!AK$5,'Combined (Adjust here)'!$E$3:$BB$3,0)),0)</f>
        <v>0</v>
      </c>
      <c r="AL78" s="77">
        <f>IFERROR(INDEX('Combined (Adjust here)'!$E$3:$BB$189,MATCH('Tenant Analysis (Formulas) '!$D78,'Combined (Adjust here)'!$E$3:$E$189,0),MATCH('Tenant Analysis (Formulas) '!AL$5,'Combined (Adjust here)'!$E$3:$BB$3,0)),0)</f>
        <v>26000</v>
      </c>
      <c r="AM78" s="77">
        <f>IFERROR(INDEX('Combined (Adjust here)'!$E$3:$BB$189,MATCH('Tenant Analysis (Formulas) '!$D78,'Combined (Adjust here)'!$E$3:$E$189,0),MATCH('Tenant Analysis (Formulas) '!AM$5,'Combined (Adjust here)'!$E$3:$BB$3,0)),0)</f>
        <v>0</v>
      </c>
      <c r="AN78" s="77">
        <f>IFERROR(INDEX('Combined (Adjust here)'!$E$3:$BB$189,MATCH('Tenant Analysis (Formulas) '!$D78,'Combined (Adjust here)'!$E$3:$E$189,0),MATCH('Tenant Analysis (Formulas) '!AN$5,'Combined (Adjust here)'!$E$3:$BB$3,0)),0)</f>
        <v>0</v>
      </c>
      <c r="AO78" s="77">
        <f>IFERROR(INDEX('Combined (Adjust here)'!$E$3:$BB$189,MATCH('Tenant Analysis (Formulas) '!$D78,'Combined (Adjust here)'!$E$3:$E$189,0),MATCH('Tenant Analysis (Formulas) '!AO$5,'Combined (Adjust here)'!$E$3:$BB$3,0)),0)</f>
        <v>27000</v>
      </c>
      <c r="AP78" s="77">
        <f>IFERROR(INDEX('Combined (Adjust here)'!$E$3:$BB$189,MATCH('Tenant Analysis (Formulas) '!$D78,'Combined (Adjust here)'!$E$3:$E$189,0),MATCH('Tenant Analysis (Formulas) '!AP$5,'Combined (Adjust here)'!$E$3:$BB$3,0)),0)</f>
        <v>0</v>
      </c>
      <c r="AQ78" s="77">
        <f>IFERROR(INDEX('Combined (Adjust here)'!$E$3:$BB$189,MATCH('Tenant Analysis (Formulas) '!$D78,'Combined (Adjust here)'!$E$3:$E$189,0),MATCH('Tenant Analysis (Formulas) '!AQ$5,'Combined (Adjust here)'!$E$3:$BB$3,0)),0)</f>
        <v>0</v>
      </c>
      <c r="AR78" s="77">
        <f>IFERROR(INDEX('Combined (Adjust here)'!$E$3:$BB$189,MATCH('Tenant Analysis (Formulas) '!$D78,'Combined (Adjust here)'!$E$3:$E$189,0),MATCH('Tenant Analysis (Formulas) '!AR$5,'Combined (Adjust here)'!$E$3:$BB$3,0)),0)</f>
        <v>15000</v>
      </c>
      <c r="AS78" s="77">
        <f>IFERROR(INDEX('Combined (Adjust here)'!$E$3:$BB$189,MATCH('Tenant Analysis (Formulas) '!$D78,'Combined (Adjust here)'!$E$3:$E$189,0),MATCH('Tenant Analysis (Formulas) '!AS$5,'Combined (Adjust here)'!$E$3:$BB$3,0)),0)</f>
        <v>0</v>
      </c>
      <c r="AT78" s="77">
        <f>IFERROR(INDEX('Combined (Adjust here)'!$E$3:$BB$189,MATCH('Tenant Analysis (Formulas) '!$D78,'Combined (Adjust here)'!$E$3:$E$189,0),MATCH('Tenant Analysis (Formulas) '!AT$5,'Combined (Adjust here)'!$E$3:$BB$3,0)),0)</f>
        <v>0</v>
      </c>
      <c r="AU78" s="77">
        <f>IFERROR(INDEX('Combined (Adjust here)'!$E$3:$BB$189,MATCH('Tenant Analysis (Formulas) '!$D78,'Combined (Adjust here)'!$E$3:$E$189,0),MATCH('Tenant Analysis (Formulas) '!AU$5,'Combined (Adjust here)'!$E$3:$BB$3,0)),0)</f>
        <v>0</v>
      </c>
      <c r="AV78" s="77">
        <f>IFERROR(INDEX('Combined (Adjust here)'!$E$3:$BB$189,MATCH('Tenant Analysis (Formulas) '!$D78,'Combined (Adjust here)'!$E$3:$E$189,0),MATCH('Tenant Analysis (Formulas) '!AV$5,'Combined (Adjust here)'!$E$3:$BB$3,0)),0)</f>
        <v>0</v>
      </c>
      <c r="AW78" s="77">
        <f>IFERROR(INDEX('Combined (Adjust here)'!$E$3:$BB$189,MATCH('Tenant Analysis (Formulas) '!$D78,'Combined (Adjust here)'!$E$3:$E$189,0),MATCH('Tenant Analysis (Formulas) '!AW$5,'Combined (Adjust here)'!$E$3:$BB$3,0)),0)</f>
        <v>0</v>
      </c>
      <c r="AX78" s="77">
        <f>IFERROR(INDEX('Combined (Adjust here)'!$E$3:$BB$189,MATCH('Tenant Analysis (Formulas) '!$D78,'Combined (Adjust here)'!$E$3:$E$189,0),MATCH('Tenant Analysis (Formulas) '!AX$5,'Combined (Adjust here)'!$E$3:$BB$3,0)),0)</f>
        <v>5000</v>
      </c>
      <c r="AY78" s="77">
        <f>IFERROR(INDEX('Combined (Adjust here)'!$E$3:$BB$189,MATCH('Tenant Analysis (Formulas) '!$D78,'Combined (Adjust here)'!$E$3:$E$189,0),MATCH('Tenant Analysis (Formulas) '!AY$5,'Combined (Adjust here)'!$E$3:$BB$3,0)),0)</f>
        <v>0</v>
      </c>
      <c r="AZ78" s="77">
        <f>IFERROR(INDEX('Combined (Adjust here)'!$E$3:$BB$189,MATCH('Tenant Analysis (Formulas) '!$D78,'Combined (Adjust here)'!$E$3:$E$189,0),MATCH('Tenant Analysis (Formulas) '!AZ$5,'Combined (Adjust here)'!$E$3:$BB$3,0)),0)</f>
        <v>0</v>
      </c>
      <c r="BA78" s="77">
        <f>IFERROR(INDEX('Combined (Adjust here)'!$E$3:$BB$189,MATCH('Tenant Analysis (Formulas) '!$D78,'Combined (Adjust here)'!$E$3:$E$189,0),MATCH('Tenant Analysis (Formulas) '!BA$5,'Combined (Adjust here)'!$E$3:$BB$3,0)),0)</f>
        <v>0</v>
      </c>
      <c r="BB78" s="77">
        <f>IFERROR(INDEX('Combined (Adjust here)'!$E$3:$BB$189,MATCH('Tenant Analysis (Formulas) '!$D78,'Combined (Adjust here)'!$E$3:$E$189,0),MATCH('Tenant Analysis (Formulas) '!BB$5,'Combined (Adjust here)'!$E$3:$BB$3,0)),0)</f>
        <v>0</v>
      </c>
      <c r="BC78" s="77">
        <f>IFERROR(INDEX('Combined (Adjust here)'!$E$3:$BB$189,MATCH('Tenant Analysis (Formulas) '!$D78,'Combined (Adjust here)'!$E$3:$E$189,0),MATCH('Tenant Analysis (Formulas) '!BC$5,'Combined (Adjust here)'!$E$3:$BB$3,0)),0)</f>
        <v>0</v>
      </c>
      <c r="BD78" s="77">
        <f>IFERROR(INDEX('Combined (Adjust here)'!$E$3:$BB$189,MATCH('Tenant Analysis (Formulas) '!$D78,'Combined (Adjust here)'!$E$3:$E$189,0),MATCH('Tenant Analysis (Formulas) '!BD$5,'Combined (Adjust here)'!$E$3:$BB$3,0)),0)</f>
        <v>15000</v>
      </c>
      <c r="BE78" s="77">
        <f>IFERROR(INDEX('Combined (Adjust here)'!$E$3:$BB$189,MATCH('Tenant Analysis (Formulas) '!$D78,'Combined (Adjust here)'!$E$3:$E$189,0),MATCH('Tenant Analysis (Formulas) '!BE$5,'Combined (Adjust here)'!$E$3:$BB$3,0)),0)</f>
        <v>0</v>
      </c>
      <c r="BF78" s="77">
        <f>IFERROR(INDEX('Combined (Adjust here)'!$E$3:$BB$189,MATCH('Tenant Analysis (Formulas) '!$D78,'Combined (Adjust here)'!$E$3:$E$189,0),MATCH('Tenant Analysis (Formulas) '!BF$5,'Combined (Adjust here)'!$E$3:$BB$3,0)),0)</f>
        <v>0</v>
      </c>
      <c r="BG78" s="77">
        <f>IFERROR(INDEX('Combined (Adjust here)'!$E$3:$BB$189,MATCH('Tenant Analysis (Formulas) '!$D78,'Combined (Adjust here)'!$E$3:$E$189,0),MATCH('Tenant Analysis (Formulas) '!BG$5,'Combined (Adjust here)'!$E$3:$BB$3,0)),0)</f>
        <v>0</v>
      </c>
      <c r="BH78" s="77">
        <f>IFERROR(INDEX('Combined (Adjust here)'!$E$3:$BB$189,MATCH('Tenant Analysis (Formulas) '!$D78,'Combined (Adjust here)'!$E$3:$E$189,0),MATCH('Tenant Analysis (Formulas) '!BH$5,'Combined (Adjust here)'!$E$3:$BB$3,0)),0)</f>
        <v>0</v>
      </c>
      <c r="BI78" s="77">
        <f>IFERROR(INDEX('Combined (Adjust here)'!$E$3:$BB$189,MATCH('Tenant Analysis (Formulas) '!$D78,'Combined (Adjust here)'!$E$3:$E$189,0),MATCH('Tenant Analysis (Formulas) '!BI$5,'Combined (Adjust here)'!$E$3:$BB$3,0)),0)</f>
        <v>0</v>
      </c>
      <c r="BJ78" s="77">
        <f>IFERROR(INDEX('Combined (Adjust here)'!$E$3:$BB$189,MATCH('Tenant Analysis (Formulas) '!$D78,'Combined (Adjust here)'!$E$3:$E$189,0),MATCH('Tenant Analysis (Formulas) '!BJ$5,'Combined (Adjust here)'!$E$3:$BB$3,0)),0)</f>
        <v>0</v>
      </c>
      <c r="BK78" s="77">
        <f>IFERROR(INDEX('Combined (Adjust here)'!$E$3:$BB$189,MATCH('Tenant Analysis (Formulas) '!$D78,'Combined (Adjust here)'!$E$3:$E$189,0),MATCH('Tenant Analysis (Formulas) '!BK$5,'Combined (Adjust here)'!$E$3:$BB$3,0)),0)</f>
        <v>0</v>
      </c>
      <c r="BL78" s="77">
        <f>IFERROR(INDEX('Combined (Adjust here)'!$E$3:$BB$189,MATCH('Tenant Analysis (Formulas) '!$D78,'Combined (Adjust here)'!$E$3:$E$189,0),MATCH('Tenant Analysis (Formulas) '!BL$5,'Combined (Adjust here)'!$E$3:$BB$3,0)),0)</f>
        <v>0</v>
      </c>
      <c r="BM78" s="77">
        <f>IFERROR(INDEX('Combined (Adjust here)'!$E$3:$BB$189,MATCH('Tenant Analysis (Formulas) '!$D78,'Combined (Adjust here)'!$E$3:$E$189,0),MATCH('Tenant Analysis (Formulas) '!BM$5,'Combined (Adjust here)'!$E$3:$BB$3,0)),0)</f>
        <v>0</v>
      </c>
    </row>
    <row r="79" spans="1:65" hidden="1">
      <c r="A79" s="48" t="s">
        <v>154</v>
      </c>
      <c r="B79" s="48" t="s">
        <v>170</v>
      </c>
      <c r="C79" s="46" t="s">
        <v>189</v>
      </c>
      <c r="D79" s="49" t="s">
        <v>39</v>
      </c>
      <c r="E79" s="75">
        <f t="shared" si="22"/>
        <v>12000</v>
      </c>
      <c r="F79" s="75">
        <f t="shared" si="19"/>
        <v>0</v>
      </c>
      <c r="G79" s="75">
        <f t="shared" si="19"/>
        <v>0</v>
      </c>
      <c r="H79" s="75">
        <f t="shared" si="19"/>
        <v>0</v>
      </c>
      <c r="I79" s="67">
        <f t="shared" si="20"/>
        <v>0</v>
      </c>
      <c r="J79" s="82"/>
      <c r="L79" s="75">
        <f t="shared" si="21"/>
        <v>0</v>
      </c>
      <c r="M79" s="75">
        <f t="shared" si="21"/>
        <v>0</v>
      </c>
      <c r="N79" s="67">
        <f t="shared" si="23"/>
        <v>0</v>
      </c>
      <c r="R79" s="77">
        <f>IFERROR(INDEX('Combined (Adjust here)'!$E$3:$BB$189,MATCH('Tenant Analysis (Formulas) '!$D79,'Combined (Adjust here)'!$E$3:$E$189,0),MATCH('Tenant Analysis (Formulas) '!R$5,'Combined (Adjust here)'!$E$3:$BB$3,0)),0)</f>
        <v>0</v>
      </c>
      <c r="S79" s="77">
        <f>IFERROR(INDEX('Combined (Adjust here)'!$E$3:$BB$189,MATCH('Tenant Analysis (Formulas) '!$D79,'Combined (Adjust here)'!$E$3:$E$189,0),MATCH('Tenant Analysis (Formulas) '!S$5,'Combined (Adjust here)'!$E$3:$BB$3,0)),0)</f>
        <v>0</v>
      </c>
      <c r="T79" s="77">
        <f>IFERROR(INDEX('Combined (Adjust here)'!$E$3:$BB$189,MATCH('Tenant Analysis (Formulas) '!$D79,'Combined (Adjust here)'!$E$3:$E$189,0),MATCH('Tenant Analysis (Formulas) '!T$5,'Combined (Adjust here)'!$E$3:$BB$3,0)),0)</f>
        <v>0</v>
      </c>
      <c r="U79" s="77">
        <f>IFERROR(INDEX('Combined (Adjust here)'!$E$3:$BB$189,MATCH('Tenant Analysis (Formulas) '!$D79,'Combined (Adjust here)'!$E$3:$E$189,0),MATCH('Tenant Analysis (Formulas) '!U$5,'Combined (Adjust here)'!$E$3:$BB$3,0)),0)</f>
        <v>0</v>
      </c>
      <c r="V79" s="77">
        <f>IFERROR(INDEX('Combined (Adjust here)'!$E$3:$BB$189,MATCH('Tenant Analysis (Formulas) '!$D79,'Combined (Adjust here)'!$E$3:$E$189,0),MATCH('Tenant Analysis (Formulas) '!V$5,'Combined (Adjust here)'!$E$3:$BB$3,0)),0)</f>
        <v>0</v>
      </c>
      <c r="W79" s="77">
        <f>IFERROR(INDEX('Combined (Adjust here)'!$E$3:$BB$189,MATCH('Tenant Analysis (Formulas) '!$D79,'Combined (Adjust here)'!$E$3:$E$189,0),MATCH('Tenant Analysis (Formulas) '!W$5,'Combined (Adjust here)'!$E$3:$BB$3,0)),0)</f>
        <v>0</v>
      </c>
      <c r="X79" s="77">
        <f>IFERROR(INDEX('Combined (Adjust here)'!$E$3:$BB$189,MATCH('Tenant Analysis (Formulas) '!$D79,'Combined (Adjust here)'!$E$3:$E$189,0),MATCH('Tenant Analysis (Formulas) '!X$5,'Combined (Adjust here)'!$E$3:$BB$3,0)),0)</f>
        <v>0</v>
      </c>
      <c r="Y79" s="77">
        <f>IFERROR(INDEX('Combined (Adjust here)'!$E$3:$BB$189,MATCH('Tenant Analysis (Formulas) '!$D79,'Combined (Adjust here)'!$E$3:$E$189,0),MATCH('Tenant Analysis (Formulas) '!Y$5,'Combined (Adjust here)'!$E$3:$BB$3,0)),0)</f>
        <v>0</v>
      </c>
      <c r="Z79" s="77">
        <f>IFERROR(INDEX('Combined (Adjust here)'!$E$3:$BB$189,MATCH('Tenant Analysis (Formulas) '!$D79,'Combined (Adjust here)'!$E$3:$E$189,0),MATCH('Tenant Analysis (Formulas) '!Z$5,'Combined (Adjust here)'!$E$3:$BB$3,0)),0)</f>
        <v>0</v>
      </c>
      <c r="AA79" s="77">
        <f>IFERROR(INDEX('Combined (Adjust here)'!$E$3:$BB$189,MATCH('Tenant Analysis (Formulas) '!$D79,'Combined (Adjust here)'!$E$3:$E$189,0),MATCH('Tenant Analysis (Formulas) '!AA$5,'Combined (Adjust here)'!$E$3:$BB$3,0)),0)</f>
        <v>0</v>
      </c>
      <c r="AB79" s="77">
        <f>IFERROR(INDEX('Combined (Adjust here)'!$E$3:$BB$189,MATCH('Tenant Analysis (Formulas) '!$D79,'Combined (Adjust here)'!$E$3:$E$189,0),MATCH('Tenant Analysis (Formulas) '!AB$5,'Combined (Adjust here)'!$E$3:$BB$3,0)),0)</f>
        <v>0</v>
      </c>
      <c r="AC79" s="77">
        <f>IFERROR(INDEX('Combined (Adjust here)'!$E$3:$BB$189,MATCH('Tenant Analysis (Formulas) '!$D79,'Combined (Adjust here)'!$E$3:$E$189,0),MATCH('Tenant Analysis (Formulas) '!AC$5,'Combined (Adjust here)'!$E$3:$BB$3,0)),0)</f>
        <v>12000</v>
      </c>
      <c r="AD79" s="77">
        <f>IFERROR(INDEX('Combined (Adjust here)'!$E$3:$BB$189,MATCH('Tenant Analysis (Formulas) '!$D79,'Combined (Adjust here)'!$E$3:$E$189,0),MATCH('Tenant Analysis (Formulas) '!AD$5,'Combined (Adjust here)'!$E$3:$BB$3,0)),0)</f>
        <v>0</v>
      </c>
      <c r="AE79" s="77">
        <f>IFERROR(INDEX('Combined (Adjust here)'!$E$3:$BB$189,MATCH('Tenant Analysis (Formulas) '!$D79,'Combined (Adjust here)'!$E$3:$E$189,0),MATCH('Tenant Analysis (Formulas) '!AE$5,'Combined (Adjust here)'!$E$3:$BB$3,0)),0)</f>
        <v>0</v>
      </c>
      <c r="AF79" s="77">
        <f>IFERROR(INDEX('Combined (Adjust here)'!$E$3:$BB$189,MATCH('Tenant Analysis (Formulas) '!$D79,'Combined (Adjust here)'!$E$3:$E$189,0),MATCH('Tenant Analysis (Formulas) '!AF$5,'Combined (Adjust here)'!$E$3:$BB$3,0)),0)</f>
        <v>0</v>
      </c>
      <c r="AG79" s="77">
        <f>IFERROR(INDEX('Combined (Adjust here)'!$E$3:$BB$189,MATCH('Tenant Analysis (Formulas) '!$D79,'Combined (Adjust here)'!$E$3:$E$189,0),MATCH('Tenant Analysis (Formulas) '!AG$5,'Combined (Adjust here)'!$E$3:$BB$3,0)),0)</f>
        <v>0</v>
      </c>
      <c r="AH79" s="77">
        <f>IFERROR(INDEX('Combined (Adjust here)'!$E$3:$BB$189,MATCH('Tenant Analysis (Formulas) '!$D79,'Combined (Adjust here)'!$E$3:$E$189,0),MATCH('Tenant Analysis (Formulas) '!AH$5,'Combined (Adjust here)'!$E$3:$BB$3,0)),0)</f>
        <v>0</v>
      </c>
      <c r="AI79" s="77">
        <f>IFERROR(INDEX('Combined (Adjust here)'!$E$3:$BB$189,MATCH('Tenant Analysis (Formulas) '!$D79,'Combined (Adjust here)'!$E$3:$E$189,0),MATCH('Tenant Analysis (Formulas) '!AI$5,'Combined (Adjust here)'!$E$3:$BB$3,0)),0)</f>
        <v>0</v>
      </c>
      <c r="AJ79" s="77">
        <f>IFERROR(INDEX('Combined (Adjust here)'!$E$3:$BB$189,MATCH('Tenant Analysis (Formulas) '!$D79,'Combined (Adjust here)'!$E$3:$E$189,0),MATCH('Tenant Analysis (Formulas) '!AJ$5,'Combined (Adjust here)'!$E$3:$BB$3,0)),0)</f>
        <v>0</v>
      </c>
      <c r="AK79" s="77">
        <f>IFERROR(INDEX('Combined (Adjust here)'!$E$3:$BB$189,MATCH('Tenant Analysis (Formulas) '!$D79,'Combined (Adjust here)'!$E$3:$E$189,0),MATCH('Tenant Analysis (Formulas) '!AK$5,'Combined (Adjust here)'!$E$3:$BB$3,0)),0)</f>
        <v>0</v>
      </c>
      <c r="AL79" s="77">
        <f>IFERROR(INDEX('Combined (Adjust here)'!$E$3:$BB$189,MATCH('Tenant Analysis (Formulas) '!$D79,'Combined (Adjust here)'!$E$3:$E$189,0),MATCH('Tenant Analysis (Formulas) '!AL$5,'Combined (Adjust here)'!$E$3:$BB$3,0)),0)</f>
        <v>0</v>
      </c>
      <c r="AM79" s="77">
        <f>IFERROR(INDEX('Combined (Adjust here)'!$E$3:$BB$189,MATCH('Tenant Analysis (Formulas) '!$D79,'Combined (Adjust here)'!$E$3:$E$189,0),MATCH('Tenant Analysis (Formulas) '!AM$5,'Combined (Adjust here)'!$E$3:$BB$3,0)),0)</f>
        <v>0</v>
      </c>
      <c r="AN79" s="77">
        <f>IFERROR(INDEX('Combined (Adjust here)'!$E$3:$BB$189,MATCH('Tenant Analysis (Formulas) '!$D79,'Combined (Adjust here)'!$E$3:$E$189,0),MATCH('Tenant Analysis (Formulas) '!AN$5,'Combined (Adjust here)'!$E$3:$BB$3,0)),0)</f>
        <v>0</v>
      </c>
      <c r="AO79" s="77">
        <f>IFERROR(INDEX('Combined (Adjust here)'!$E$3:$BB$189,MATCH('Tenant Analysis (Formulas) '!$D79,'Combined (Adjust here)'!$E$3:$E$189,0),MATCH('Tenant Analysis (Formulas) '!AO$5,'Combined (Adjust here)'!$E$3:$BB$3,0)),0)</f>
        <v>0</v>
      </c>
      <c r="AP79" s="77">
        <f>IFERROR(INDEX('Combined (Adjust here)'!$E$3:$BB$189,MATCH('Tenant Analysis (Formulas) '!$D79,'Combined (Adjust here)'!$E$3:$E$189,0),MATCH('Tenant Analysis (Formulas) '!AP$5,'Combined (Adjust here)'!$E$3:$BB$3,0)),0)</f>
        <v>0</v>
      </c>
      <c r="AQ79" s="77">
        <f>IFERROR(INDEX('Combined (Adjust here)'!$E$3:$BB$189,MATCH('Tenant Analysis (Formulas) '!$D79,'Combined (Adjust here)'!$E$3:$E$189,0),MATCH('Tenant Analysis (Formulas) '!AQ$5,'Combined (Adjust here)'!$E$3:$BB$3,0)),0)</f>
        <v>0</v>
      </c>
      <c r="AR79" s="77">
        <f>IFERROR(INDEX('Combined (Adjust here)'!$E$3:$BB$189,MATCH('Tenant Analysis (Formulas) '!$D79,'Combined (Adjust here)'!$E$3:$E$189,0),MATCH('Tenant Analysis (Formulas) '!AR$5,'Combined (Adjust here)'!$E$3:$BB$3,0)),0)</f>
        <v>0</v>
      </c>
      <c r="AS79" s="77">
        <f>IFERROR(INDEX('Combined (Adjust here)'!$E$3:$BB$189,MATCH('Tenant Analysis (Formulas) '!$D79,'Combined (Adjust here)'!$E$3:$E$189,0),MATCH('Tenant Analysis (Formulas) '!AS$5,'Combined (Adjust here)'!$E$3:$BB$3,0)),0)</f>
        <v>0</v>
      </c>
      <c r="AT79" s="77">
        <f>IFERROR(INDEX('Combined (Adjust here)'!$E$3:$BB$189,MATCH('Tenant Analysis (Formulas) '!$D79,'Combined (Adjust here)'!$E$3:$E$189,0),MATCH('Tenant Analysis (Formulas) '!AT$5,'Combined (Adjust here)'!$E$3:$BB$3,0)),0)</f>
        <v>0</v>
      </c>
      <c r="AU79" s="77">
        <f>IFERROR(INDEX('Combined (Adjust here)'!$E$3:$BB$189,MATCH('Tenant Analysis (Formulas) '!$D79,'Combined (Adjust here)'!$E$3:$E$189,0),MATCH('Tenant Analysis (Formulas) '!AU$5,'Combined (Adjust here)'!$E$3:$BB$3,0)),0)</f>
        <v>0</v>
      </c>
      <c r="AV79" s="77">
        <f>IFERROR(INDEX('Combined (Adjust here)'!$E$3:$BB$189,MATCH('Tenant Analysis (Formulas) '!$D79,'Combined (Adjust here)'!$E$3:$E$189,0),MATCH('Tenant Analysis (Formulas) '!AV$5,'Combined (Adjust here)'!$E$3:$BB$3,0)),0)</f>
        <v>0</v>
      </c>
      <c r="AW79" s="77">
        <f>IFERROR(INDEX('Combined (Adjust here)'!$E$3:$BB$189,MATCH('Tenant Analysis (Formulas) '!$D79,'Combined (Adjust here)'!$E$3:$E$189,0),MATCH('Tenant Analysis (Formulas) '!AW$5,'Combined (Adjust here)'!$E$3:$BB$3,0)),0)</f>
        <v>0</v>
      </c>
      <c r="AX79" s="77">
        <f>IFERROR(INDEX('Combined (Adjust here)'!$E$3:$BB$189,MATCH('Tenant Analysis (Formulas) '!$D79,'Combined (Adjust here)'!$E$3:$E$189,0),MATCH('Tenant Analysis (Formulas) '!AX$5,'Combined (Adjust here)'!$E$3:$BB$3,0)),0)</f>
        <v>0</v>
      </c>
      <c r="AY79" s="77">
        <f>IFERROR(INDEX('Combined (Adjust here)'!$E$3:$BB$189,MATCH('Tenant Analysis (Formulas) '!$D79,'Combined (Adjust here)'!$E$3:$E$189,0),MATCH('Tenant Analysis (Formulas) '!AY$5,'Combined (Adjust here)'!$E$3:$BB$3,0)),0)</f>
        <v>0</v>
      </c>
      <c r="AZ79" s="77">
        <f>IFERROR(INDEX('Combined (Adjust here)'!$E$3:$BB$189,MATCH('Tenant Analysis (Formulas) '!$D79,'Combined (Adjust here)'!$E$3:$E$189,0),MATCH('Tenant Analysis (Formulas) '!AZ$5,'Combined (Adjust here)'!$E$3:$BB$3,0)),0)</f>
        <v>0</v>
      </c>
      <c r="BA79" s="77">
        <f>IFERROR(INDEX('Combined (Adjust here)'!$E$3:$BB$189,MATCH('Tenant Analysis (Formulas) '!$D79,'Combined (Adjust here)'!$E$3:$E$189,0),MATCH('Tenant Analysis (Formulas) '!BA$5,'Combined (Adjust here)'!$E$3:$BB$3,0)),0)</f>
        <v>0</v>
      </c>
      <c r="BB79" s="77">
        <f>IFERROR(INDEX('Combined (Adjust here)'!$E$3:$BB$189,MATCH('Tenant Analysis (Formulas) '!$D79,'Combined (Adjust here)'!$E$3:$E$189,0),MATCH('Tenant Analysis (Formulas) '!BB$5,'Combined (Adjust here)'!$E$3:$BB$3,0)),0)</f>
        <v>0</v>
      </c>
      <c r="BC79" s="77">
        <f>IFERROR(INDEX('Combined (Adjust here)'!$E$3:$BB$189,MATCH('Tenant Analysis (Formulas) '!$D79,'Combined (Adjust here)'!$E$3:$E$189,0),MATCH('Tenant Analysis (Formulas) '!BC$5,'Combined (Adjust here)'!$E$3:$BB$3,0)),0)</f>
        <v>0</v>
      </c>
      <c r="BD79" s="77">
        <f>IFERROR(INDEX('Combined (Adjust here)'!$E$3:$BB$189,MATCH('Tenant Analysis (Formulas) '!$D79,'Combined (Adjust here)'!$E$3:$E$189,0),MATCH('Tenant Analysis (Formulas) '!BD$5,'Combined (Adjust here)'!$E$3:$BB$3,0)),0)</f>
        <v>0</v>
      </c>
      <c r="BE79" s="77">
        <f>IFERROR(INDEX('Combined (Adjust here)'!$E$3:$BB$189,MATCH('Tenant Analysis (Formulas) '!$D79,'Combined (Adjust here)'!$E$3:$E$189,0),MATCH('Tenant Analysis (Formulas) '!BE$5,'Combined (Adjust here)'!$E$3:$BB$3,0)),0)</f>
        <v>0</v>
      </c>
      <c r="BF79" s="77">
        <f>IFERROR(INDEX('Combined (Adjust here)'!$E$3:$BB$189,MATCH('Tenant Analysis (Formulas) '!$D79,'Combined (Adjust here)'!$E$3:$E$189,0),MATCH('Tenant Analysis (Formulas) '!BF$5,'Combined (Adjust here)'!$E$3:$BB$3,0)),0)</f>
        <v>0</v>
      </c>
      <c r="BG79" s="77">
        <f>IFERROR(INDEX('Combined (Adjust here)'!$E$3:$BB$189,MATCH('Tenant Analysis (Formulas) '!$D79,'Combined (Adjust here)'!$E$3:$E$189,0),MATCH('Tenant Analysis (Formulas) '!BG$5,'Combined (Adjust here)'!$E$3:$BB$3,0)),0)</f>
        <v>0</v>
      </c>
      <c r="BH79" s="77">
        <f>IFERROR(INDEX('Combined (Adjust here)'!$E$3:$BB$189,MATCH('Tenant Analysis (Formulas) '!$D79,'Combined (Adjust here)'!$E$3:$E$189,0),MATCH('Tenant Analysis (Formulas) '!BH$5,'Combined (Adjust here)'!$E$3:$BB$3,0)),0)</f>
        <v>0</v>
      </c>
      <c r="BI79" s="77">
        <f>IFERROR(INDEX('Combined (Adjust here)'!$E$3:$BB$189,MATCH('Tenant Analysis (Formulas) '!$D79,'Combined (Adjust here)'!$E$3:$E$189,0),MATCH('Tenant Analysis (Formulas) '!BI$5,'Combined (Adjust here)'!$E$3:$BB$3,0)),0)</f>
        <v>0</v>
      </c>
      <c r="BJ79" s="77">
        <f>IFERROR(INDEX('Combined (Adjust here)'!$E$3:$BB$189,MATCH('Tenant Analysis (Formulas) '!$D79,'Combined (Adjust here)'!$E$3:$E$189,0),MATCH('Tenant Analysis (Formulas) '!BJ$5,'Combined (Adjust here)'!$E$3:$BB$3,0)),0)</f>
        <v>0</v>
      </c>
      <c r="BK79" s="77">
        <f>IFERROR(INDEX('Combined (Adjust here)'!$E$3:$BB$189,MATCH('Tenant Analysis (Formulas) '!$D79,'Combined (Adjust here)'!$E$3:$E$189,0),MATCH('Tenant Analysis (Formulas) '!BK$5,'Combined (Adjust here)'!$E$3:$BB$3,0)),0)</f>
        <v>0</v>
      </c>
      <c r="BL79" s="77">
        <f>IFERROR(INDEX('Combined (Adjust here)'!$E$3:$BB$189,MATCH('Tenant Analysis (Formulas) '!$D79,'Combined (Adjust here)'!$E$3:$E$189,0),MATCH('Tenant Analysis (Formulas) '!BL$5,'Combined (Adjust here)'!$E$3:$BB$3,0)),0)</f>
        <v>0</v>
      </c>
      <c r="BM79" s="77">
        <f>IFERROR(INDEX('Combined (Adjust here)'!$E$3:$BB$189,MATCH('Tenant Analysis (Formulas) '!$D79,'Combined (Adjust here)'!$E$3:$E$189,0),MATCH('Tenant Analysis (Formulas) '!BM$5,'Combined (Adjust here)'!$E$3:$BB$3,0)),0)</f>
        <v>0</v>
      </c>
    </row>
    <row r="80" spans="1:65" hidden="1">
      <c r="A80" s="48" t="s">
        <v>154</v>
      </c>
      <c r="B80" s="48" t="s">
        <v>170</v>
      </c>
      <c r="C80" s="46" t="s">
        <v>187</v>
      </c>
      <c r="D80" s="49" t="s">
        <v>40</v>
      </c>
      <c r="E80" s="75">
        <f t="shared" si="22"/>
        <v>0</v>
      </c>
      <c r="F80" s="75">
        <f t="shared" si="19"/>
        <v>87943.28</v>
      </c>
      <c r="G80" s="75">
        <f t="shared" si="19"/>
        <v>211263.56</v>
      </c>
      <c r="H80" s="75">
        <f t="shared" si="19"/>
        <v>81300.37</v>
      </c>
      <c r="I80" s="67">
        <f t="shared" si="20"/>
        <v>1.4022706453523226</v>
      </c>
      <c r="J80" s="82"/>
      <c r="L80" s="75">
        <f t="shared" si="21"/>
        <v>65164.62</v>
      </c>
      <c r="M80" s="75">
        <f t="shared" si="21"/>
        <v>53082.080000000002</v>
      </c>
      <c r="N80" s="67">
        <f t="shared" si="23"/>
        <v>-0.18541564425603957</v>
      </c>
      <c r="R80" s="77">
        <f>IFERROR(INDEX('Combined (Adjust here)'!$E$3:$BB$189,MATCH('Tenant Analysis (Formulas) '!$D80,'Combined (Adjust here)'!$E$3:$E$189,0),MATCH('Tenant Analysis (Formulas) '!R$5,'Combined (Adjust here)'!$E$3:$BB$3,0)),0)</f>
        <v>0</v>
      </c>
      <c r="S80" s="77">
        <f>IFERROR(INDEX('Combined (Adjust here)'!$E$3:$BB$189,MATCH('Tenant Analysis (Formulas) '!$D80,'Combined (Adjust here)'!$E$3:$E$189,0),MATCH('Tenant Analysis (Formulas) '!S$5,'Combined (Adjust here)'!$E$3:$BB$3,0)),0)</f>
        <v>0</v>
      </c>
      <c r="T80" s="77">
        <f>IFERROR(INDEX('Combined (Adjust here)'!$E$3:$BB$189,MATCH('Tenant Analysis (Formulas) '!$D80,'Combined (Adjust here)'!$E$3:$E$189,0),MATCH('Tenant Analysis (Formulas) '!T$5,'Combined (Adjust here)'!$E$3:$BB$3,0)),0)</f>
        <v>0</v>
      </c>
      <c r="U80" s="77">
        <f>IFERROR(INDEX('Combined (Adjust here)'!$E$3:$BB$189,MATCH('Tenant Analysis (Formulas) '!$D80,'Combined (Adjust here)'!$E$3:$E$189,0),MATCH('Tenant Analysis (Formulas) '!U$5,'Combined (Adjust here)'!$E$3:$BB$3,0)),0)</f>
        <v>0</v>
      </c>
      <c r="V80" s="77">
        <f>IFERROR(INDEX('Combined (Adjust here)'!$E$3:$BB$189,MATCH('Tenant Analysis (Formulas) '!$D80,'Combined (Adjust here)'!$E$3:$E$189,0),MATCH('Tenant Analysis (Formulas) '!V$5,'Combined (Adjust here)'!$E$3:$BB$3,0)),0)</f>
        <v>0</v>
      </c>
      <c r="W80" s="77">
        <f>IFERROR(INDEX('Combined (Adjust here)'!$E$3:$BB$189,MATCH('Tenant Analysis (Formulas) '!$D80,'Combined (Adjust here)'!$E$3:$E$189,0),MATCH('Tenant Analysis (Formulas) '!W$5,'Combined (Adjust here)'!$E$3:$BB$3,0)),0)</f>
        <v>0</v>
      </c>
      <c r="X80" s="77">
        <f>IFERROR(INDEX('Combined (Adjust here)'!$E$3:$BB$189,MATCH('Tenant Analysis (Formulas) '!$D80,'Combined (Adjust here)'!$E$3:$E$189,0),MATCH('Tenant Analysis (Formulas) '!X$5,'Combined (Adjust here)'!$E$3:$BB$3,0)),0)</f>
        <v>0</v>
      </c>
      <c r="Y80" s="77">
        <f>IFERROR(INDEX('Combined (Adjust here)'!$E$3:$BB$189,MATCH('Tenant Analysis (Formulas) '!$D80,'Combined (Adjust here)'!$E$3:$E$189,0),MATCH('Tenant Analysis (Formulas) '!Y$5,'Combined (Adjust here)'!$E$3:$BB$3,0)),0)</f>
        <v>0</v>
      </c>
      <c r="Z80" s="77">
        <f>IFERROR(INDEX('Combined (Adjust here)'!$E$3:$BB$189,MATCH('Tenant Analysis (Formulas) '!$D80,'Combined (Adjust here)'!$E$3:$E$189,0),MATCH('Tenant Analysis (Formulas) '!Z$5,'Combined (Adjust here)'!$E$3:$BB$3,0)),0)</f>
        <v>0</v>
      </c>
      <c r="AA80" s="77">
        <f>IFERROR(INDEX('Combined (Adjust here)'!$E$3:$BB$189,MATCH('Tenant Analysis (Formulas) '!$D80,'Combined (Adjust here)'!$E$3:$E$189,0),MATCH('Tenant Analysis (Formulas) '!AA$5,'Combined (Adjust here)'!$E$3:$BB$3,0)),0)</f>
        <v>0</v>
      </c>
      <c r="AB80" s="77">
        <f>IFERROR(INDEX('Combined (Adjust here)'!$E$3:$BB$189,MATCH('Tenant Analysis (Formulas) '!$D80,'Combined (Adjust here)'!$E$3:$E$189,0),MATCH('Tenant Analysis (Formulas) '!AB$5,'Combined (Adjust here)'!$E$3:$BB$3,0)),0)</f>
        <v>0</v>
      </c>
      <c r="AC80" s="77">
        <f>IFERROR(INDEX('Combined (Adjust here)'!$E$3:$BB$189,MATCH('Tenant Analysis (Formulas) '!$D80,'Combined (Adjust here)'!$E$3:$E$189,0),MATCH('Tenant Analysis (Formulas) '!AC$5,'Combined (Adjust here)'!$E$3:$BB$3,0)),0)</f>
        <v>0</v>
      </c>
      <c r="AD80" s="77">
        <f>IFERROR(INDEX('Combined (Adjust here)'!$E$3:$BB$189,MATCH('Tenant Analysis (Formulas) '!$D80,'Combined (Adjust here)'!$E$3:$E$189,0),MATCH('Tenant Analysis (Formulas) '!AD$5,'Combined (Adjust here)'!$E$3:$BB$3,0)),0)</f>
        <v>0</v>
      </c>
      <c r="AE80" s="77">
        <f>IFERROR(INDEX('Combined (Adjust here)'!$E$3:$BB$189,MATCH('Tenant Analysis (Formulas) '!$D80,'Combined (Adjust here)'!$E$3:$E$189,0),MATCH('Tenant Analysis (Formulas) '!AE$5,'Combined (Adjust here)'!$E$3:$BB$3,0)),0)</f>
        <v>0</v>
      </c>
      <c r="AF80" s="77">
        <f>IFERROR(INDEX('Combined (Adjust here)'!$E$3:$BB$189,MATCH('Tenant Analysis (Formulas) '!$D80,'Combined (Adjust here)'!$E$3:$E$189,0),MATCH('Tenant Analysis (Formulas) '!AF$5,'Combined (Adjust here)'!$E$3:$BB$3,0)),0)</f>
        <v>0</v>
      </c>
      <c r="AG80" s="77">
        <f>IFERROR(INDEX('Combined (Adjust here)'!$E$3:$BB$189,MATCH('Tenant Analysis (Formulas) '!$D80,'Combined (Adjust here)'!$E$3:$E$189,0),MATCH('Tenant Analysis (Formulas) '!AG$5,'Combined (Adjust here)'!$E$3:$BB$3,0)),0)</f>
        <v>0</v>
      </c>
      <c r="AH80" s="77">
        <f>IFERROR(INDEX('Combined (Adjust here)'!$E$3:$BB$189,MATCH('Tenant Analysis (Formulas) '!$D80,'Combined (Adjust here)'!$E$3:$E$189,0),MATCH('Tenant Analysis (Formulas) '!AH$5,'Combined (Adjust here)'!$E$3:$BB$3,0)),0)</f>
        <v>0</v>
      </c>
      <c r="AI80" s="77">
        <f>IFERROR(INDEX('Combined (Adjust here)'!$E$3:$BB$189,MATCH('Tenant Analysis (Formulas) '!$D80,'Combined (Adjust here)'!$E$3:$E$189,0),MATCH('Tenant Analysis (Formulas) '!AI$5,'Combined (Adjust here)'!$E$3:$BB$3,0)),0)</f>
        <v>0</v>
      </c>
      <c r="AJ80" s="77">
        <f>IFERROR(INDEX('Combined (Adjust here)'!$E$3:$BB$189,MATCH('Tenant Analysis (Formulas) '!$D80,'Combined (Adjust here)'!$E$3:$E$189,0),MATCH('Tenant Analysis (Formulas) '!AJ$5,'Combined (Adjust here)'!$E$3:$BB$3,0)),0)</f>
        <v>0</v>
      </c>
      <c r="AK80" s="77">
        <f>IFERROR(INDEX('Combined (Adjust here)'!$E$3:$BB$189,MATCH('Tenant Analysis (Formulas) '!$D80,'Combined (Adjust here)'!$E$3:$E$189,0),MATCH('Tenant Analysis (Formulas) '!AK$5,'Combined (Adjust here)'!$E$3:$BB$3,0)),0)</f>
        <v>15748.71</v>
      </c>
      <c r="AL80" s="77">
        <f>IFERROR(INDEX('Combined (Adjust here)'!$E$3:$BB$189,MATCH('Tenant Analysis (Formulas) '!$D80,'Combined (Adjust here)'!$E$3:$E$189,0),MATCH('Tenant Analysis (Formulas) '!AL$5,'Combined (Adjust here)'!$E$3:$BB$3,0)),0)</f>
        <v>18548.080000000002</v>
      </c>
      <c r="AM80" s="77">
        <f>IFERROR(INDEX('Combined (Adjust here)'!$E$3:$BB$189,MATCH('Tenant Analysis (Formulas) '!$D80,'Combined (Adjust here)'!$E$3:$E$189,0),MATCH('Tenant Analysis (Formulas) '!AM$5,'Combined (Adjust here)'!$E$3:$BB$3,0)),0)</f>
        <v>18417.63</v>
      </c>
      <c r="AN80" s="77">
        <f>IFERROR(INDEX('Combined (Adjust here)'!$E$3:$BB$189,MATCH('Tenant Analysis (Formulas) '!$D80,'Combined (Adjust here)'!$E$3:$E$189,0),MATCH('Tenant Analysis (Formulas) '!AN$5,'Combined (Adjust here)'!$E$3:$BB$3,0)),0)</f>
        <v>18372.11</v>
      </c>
      <c r="AO80" s="77">
        <f>IFERROR(INDEX('Combined (Adjust here)'!$E$3:$BB$189,MATCH('Tenant Analysis (Formulas) '!$D80,'Combined (Adjust here)'!$E$3:$E$189,0),MATCH('Tenant Analysis (Formulas) '!AO$5,'Combined (Adjust here)'!$E$3:$BB$3,0)),0)</f>
        <v>16856.75</v>
      </c>
      <c r="AP80" s="77">
        <f>IFERROR(INDEX('Combined (Adjust here)'!$E$3:$BB$189,MATCH('Tenant Analysis (Formulas) '!$D80,'Combined (Adjust here)'!$E$3:$E$189,0),MATCH('Tenant Analysis (Formulas) '!AP$5,'Combined (Adjust here)'!$E$3:$BB$3,0)),0)</f>
        <v>18201.7</v>
      </c>
      <c r="AQ80" s="77">
        <f>IFERROR(INDEX('Combined (Adjust here)'!$E$3:$BB$189,MATCH('Tenant Analysis (Formulas) '!$D80,'Combined (Adjust here)'!$E$3:$E$189,0),MATCH('Tenant Analysis (Formulas) '!AQ$5,'Combined (Adjust here)'!$E$3:$BB$3,0)),0)</f>
        <v>20873.310000000001</v>
      </c>
      <c r="AR80" s="77">
        <f>IFERROR(INDEX('Combined (Adjust here)'!$E$3:$BB$189,MATCH('Tenant Analysis (Formulas) '!$D80,'Combined (Adjust here)'!$E$3:$E$189,0),MATCH('Tenant Analysis (Formulas) '!AR$5,'Combined (Adjust here)'!$E$3:$BB$3,0)),0)</f>
        <v>26089.61</v>
      </c>
      <c r="AS80" s="77">
        <f>IFERROR(INDEX('Combined (Adjust here)'!$E$3:$BB$189,MATCH('Tenant Analysis (Formulas) '!$D80,'Combined (Adjust here)'!$E$3:$E$189,0),MATCH('Tenant Analysis (Formulas) '!AS$5,'Combined (Adjust here)'!$E$3:$BB$3,0)),0)</f>
        <v>14218.27</v>
      </c>
      <c r="AT80" s="77">
        <f>IFERROR(INDEX('Combined (Adjust here)'!$E$3:$BB$189,MATCH('Tenant Analysis (Formulas) '!$D80,'Combined (Adjust here)'!$E$3:$E$189,0),MATCH('Tenant Analysis (Formulas) '!AT$5,'Combined (Adjust here)'!$E$3:$BB$3,0)),0)</f>
        <v>13886.44</v>
      </c>
      <c r="AU80" s="77">
        <f>IFERROR(INDEX('Combined (Adjust here)'!$E$3:$BB$189,MATCH('Tenant Analysis (Formulas) '!$D80,'Combined (Adjust here)'!$E$3:$E$189,0),MATCH('Tenant Analysis (Formulas) '!AU$5,'Combined (Adjust here)'!$E$3:$BB$3,0)),0)</f>
        <v>17064.669999999998</v>
      </c>
      <c r="AV80" s="77">
        <f>IFERROR(INDEX('Combined (Adjust here)'!$E$3:$BB$189,MATCH('Tenant Analysis (Formulas) '!$D80,'Combined (Adjust here)'!$E$3:$E$189,0),MATCH('Tenant Analysis (Formulas) '!AV$5,'Combined (Adjust here)'!$E$3:$BB$3,0)),0)</f>
        <v>18224.75</v>
      </c>
      <c r="AW80" s="77">
        <f>IFERROR(INDEX('Combined (Adjust here)'!$E$3:$BB$189,MATCH('Tenant Analysis (Formulas) '!$D80,'Combined (Adjust here)'!$E$3:$E$189,0),MATCH('Tenant Analysis (Formulas) '!AW$5,'Combined (Adjust here)'!$E$3:$BB$3,0)),0)</f>
        <v>12114.52</v>
      </c>
      <c r="AX80" s="77">
        <f>IFERROR(INDEX('Combined (Adjust here)'!$E$3:$BB$189,MATCH('Tenant Analysis (Formulas) '!$D80,'Combined (Adjust here)'!$E$3:$E$189,0),MATCH('Tenant Analysis (Formulas) '!AX$5,'Combined (Adjust here)'!$E$3:$BB$3,0)),0)</f>
        <v>13677.22</v>
      </c>
      <c r="AY80" s="77">
        <f>IFERROR(INDEX('Combined (Adjust here)'!$E$3:$BB$189,MATCH('Tenant Analysis (Formulas) '!$D80,'Combined (Adjust here)'!$E$3:$E$189,0),MATCH('Tenant Analysis (Formulas) '!AY$5,'Combined (Adjust here)'!$E$3:$BB$3,0)),0)</f>
        <v>26530.91</v>
      </c>
      <c r="AZ80" s="77">
        <f>IFERROR(INDEX('Combined (Adjust here)'!$E$3:$BB$189,MATCH('Tenant Analysis (Formulas) '!$D80,'Combined (Adjust here)'!$E$3:$E$189,0),MATCH('Tenant Analysis (Formulas) '!AZ$5,'Combined (Adjust here)'!$E$3:$BB$3,0)),0)</f>
        <v>14636.9</v>
      </c>
      <c r="BA80" s="77">
        <f>IFERROR(INDEX('Combined (Adjust here)'!$E$3:$BB$189,MATCH('Tenant Analysis (Formulas) '!$D80,'Combined (Adjust here)'!$E$3:$E$189,0),MATCH('Tenant Analysis (Formulas) '!BA$5,'Combined (Adjust here)'!$E$3:$BB$3,0)),0)</f>
        <v>15745.26</v>
      </c>
      <c r="BB80" s="77">
        <f>IFERROR(INDEX('Combined (Adjust here)'!$E$3:$BB$189,MATCH('Tenant Analysis (Formulas) '!$D80,'Combined (Adjust here)'!$E$3:$E$189,0),MATCH('Tenant Analysis (Formulas) '!BB$5,'Combined (Adjust here)'!$E$3:$BB$3,0)),0)</f>
        <v>16034.04</v>
      </c>
      <c r="BC80" s="77">
        <f>IFERROR(INDEX('Combined (Adjust here)'!$E$3:$BB$189,MATCH('Tenant Analysis (Formulas) '!$D80,'Combined (Adjust here)'!$E$3:$E$189,0),MATCH('Tenant Analysis (Formulas) '!BC$5,'Combined (Adjust here)'!$E$3:$BB$3,0)),0)</f>
        <v>14977.58</v>
      </c>
      <c r="BD80" s="77">
        <f>IFERROR(INDEX('Combined (Adjust here)'!$E$3:$BB$189,MATCH('Tenant Analysis (Formulas) '!$D80,'Combined (Adjust here)'!$E$3:$E$189,0),MATCH('Tenant Analysis (Formulas) '!BD$5,'Combined (Adjust here)'!$E$3:$BB$3,0)),0)</f>
        <v>22070.46</v>
      </c>
      <c r="BE80" s="77">
        <f>IFERROR(INDEX('Combined (Adjust here)'!$E$3:$BB$189,MATCH('Tenant Analysis (Formulas) '!$D80,'Combined (Adjust here)'!$E$3:$E$189,0),MATCH('Tenant Analysis (Formulas) '!BE$5,'Combined (Adjust here)'!$E$3:$BB$3,0)),0)</f>
        <v>28218.29</v>
      </c>
      <c r="BF80" s="77">
        <f>IFERROR(INDEX('Combined (Adjust here)'!$E$3:$BB$189,MATCH('Tenant Analysis (Formulas) '!$D80,'Combined (Adjust here)'!$E$3:$E$189,0),MATCH('Tenant Analysis (Formulas) '!BF$5,'Combined (Adjust here)'!$E$3:$BB$3,0)),0)</f>
        <v>0</v>
      </c>
      <c r="BG80" s="77">
        <f>IFERROR(INDEX('Combined (Adjust here)'!$E$3:$BB$189,MATCH('Tenant Analysis (Formulas) '!$D80,'Combined (Adjust here)'!$E$3:$E$189,0),MATCH('Tenant Analysis (Formulas) '!BG$5,'Combined (Adjust here)'!$E$3:$BB$3,0)),0)</f>
        <v>0</v>
      </c>
      <c r="BH80" s="77">
        <f>IFERROR(INDEX('Combined (Adjust here)'!$E$3:$BB$189,MATCH('Tenant Analysis (Formulas) '!$D80,'Combined (Adjust here)'!$E$3:$E$189,0),MATCH('Tenant Analysis (Formulas) '!BH$5,'Combined (Adjust here)'!$E$3:$BB$3,0)),0)</f>
        <v>0</v>
      </c>
      <c r="BI80" s="77">
        <f>IFERROR(INDEX('Combined (Adjust here)'!$E$3:$BB$189,MATCH('Tenant Analysis (Formulas) '!$D80,'Combined (Adjust here)'!$E$3:$E$189,0),MATCH('Tenant Analysis (Formulas) '!BI$5,'Combined (Adjust here)'!$E$3:$BB$3,0)),0)</f>
        <v>0</v>
      </c>
      <c r="BJ80" s="77">
        <f>IFERROR(INDEX('Combined (Adjust here)'!$E$3:$BB$189,MATCH('Tenant Analysis (Formulas) '!$D80,'Combined (Adjust here)'!$E$3:$E$189,0),MATCH('Tenant Analysis (Formulas) '!BJ$5,'Combined (Adjust here)'!$E$3:$BB$3,0)),0)</f>
        <v>0</v>
      </c>
      <c r="BK80" s="77">
        <f>IFERROR(INDEX('Combined (Adjust here)'!$E$3:$BB$189,MATCH('Tenant Analysis (Formulas) '!$D80,'Combined (Adjust here)'!$E$3:$E$189,0),MATCH('Tenant Analysis (Formulas) '!BK$5,'Combined (Adjust here)'!$E$3:$BB$3,0)),0)</f>
        <v>0</v>
      </c>
      <c r="BL80" s="77">
        <f>IFERROR(INDEX('Combined (Adjust here)'!$E$3:$BB$189,MATCH('Tenant Analysis (Formulas) '!$D80,'Combined (Adjust here)'!$E$3:$E$189,0),MATCH('Tenant Analysis (Formulas) '!BL$5,'Combined (Adjust here)'!$E$3:$BB$3,0)),0)</f>
        <v>0</v>
      </c>
      <c r="BM80" s="77">
        <f>IFERROR(INDEX('Combined (Adjust here)'!$E$3:$BB$189,MATCH('Tenant Analysis (Formulas) '!$D80,'Combined (Adjust here)'!$E$3:$E$189,0),MATCH('Tenant Analysis (Formulas) '!BM$5,'Combined (Adjust here)'!$E$3:$BB$3,0)),0)</f>
        <v>0</v>
      </c>
    </row>
    <row r="81" spans="1:65" hidden="1">
      <c r="A81" s="48" t="s">
        <v>164</v>
      </c>
      <c r="B81" s="48" t="s">
        <v>180</v>
      </c>
      <c r="C81" s="46" t="s">
        <v>186</v>
      </c>
      <c r="D81" s="49" t="s">
        <v>129</v>
      </c>
      <c r="E81" s="75">
        <f t="shared" si="22"/>
        <v>250200.36000000004</v>
      </c>
      <c r="F81" s="75">
        <f t="shared" si="19"/>
        <v>231026.34</v>
      </c>
      <c r="G81" s="75">
        <f t="shared" si="19"/>
        <v>0</v>
      </c>
      <c r="H81" s="75">
        <f t="shared" si="19"/>
        <v>0</v>
      </c>
      <c r="I81" s="67">
        <f t="shared" si="20"/>
        <v>0</v>
      </c>
      <c r="J81" s="82"/>
      <c r="L81" s="75">
        <f>+SUMIFS($R81:$BM81,$R$5:$BM$5,"&gt;="&amp;L$4,$R$5:$BM$5,"&lt;="&amp;L$5)</f>
        <v>0</v>
      </c>
      <c r="M81" s="75">
        <f>+SUMIFS($R81:$BM81,$R$5:$BM$5,"&gt;="&amp;M$4,$R$5:$BM$5,"&lt;="&amp;M$5)</f>
        <v>0</v>
      </c>
      <c r="N81" s="67">
        <f>IFERROR(IF(M81=0,0,(M81-L81)/L81),0)</f>
        <v>0</v>
      </c>
      <c r="R81" s="147">
        <f>IFERROR(INDEX('Combined (Adjust here)'!$E$3:$BB$189,MATCH('Tenant Analysis (Formulas) '!$D81,'Combined (Adjust here)'!$E$3:$E$189,0),MATCH('Tenant Analysis (Formulas) '!R$5,'Combined (Adjust here)'!$E$3:$BB$3,0)),0)</f>
        <v>23147.17</v>
      </c>
      <c r="S81" s="147">
        <f>IFERROR(INDEX('Combined (Adjust here)'!$E$3:$BB$189,MATCH('Tenant Analysis (Formulas) '!$D81,'Combined (Adjust here)'!$E$3:$E$189,0),MATCH('Tenant Analysis (Formulas) '!S$5,'Combined (Adjust here)'!$E$3:$BB$3,0)),0)</f>
        <v>21059.119999999999</v>
      </c>
      <c r="T81" s="147">
        <f>IFERROR(INDEX('Combined (Adjust here)'!$E$3:$BB$189,MATCH('Tenant Analysis (Formulas) '!$D81,'Combined (Adjust here)'!$E$3:$E$189,0),MATCH('Tenant Analysis (Formulas) '!T$5,'Combined (Adjust here)'!$E$3:$BB$3,0)),0)</f>
        <v>19991.849999999999</v>
      </c>
      <c r="U81" s="147">
        <f>IFERROR(INDEX('Combined (Adjust here)'!$E$3:$BB$189,MATCH('Tenant Analysis (Formulas) '!$D81,'Combined (Adjust here)'!$E$3:$E$189,0),MATCH('Tenant Analysis (Formulas) '!U$5,'Combined (Adjust here)'!$E$3:$BB$3,0)),0)</f>
        <v>21043.14</v>
      </c>
      <c r="V81" s="147">
        <f>IFERROR(INDEX('Combined (Adjust here)'!$E$3:$BB$189,MATCH('Tenant Analysis (Formulas) '!$D81,'Combined (Adjust here)'!$E$3:$E$189,0),MATCH('Tenant Analysis (Formulas) '!V$5,'Combined (Adjust here)'!$E$3:$BB$3,0)),0)</f>
        <v>20189.330000000002</v>
      </c>
      <c r="W81" s="147">
        <f>IFERROR(INDEX('Combined (Adjust here)'!$E$3:$BB$189,MATCH('Tenant Analysis (Formulas) '!$D81,'Combined (Adjust here)'!$E$3:$E$189,0),MATCH('Tenant Analysis (Formulas) '!W$5,'Combined (Adjust here)'!$E$3:$BB$3,0)),0)</f>
        <v>18117.88</v>
      </c>
      <c r="X81" s="147">
        <f>IFERROR(INDEX('Combined (Adjust here)'!$E$3:$BB$189,MATCH('Tenant Analysis (Formulas) '!$D81,'Combined (Adjust here)'!$E$3:$E$189,0),MATCH('Tenant Analysis (Formulas) '!X$5,'Combined (Adjust here)'!$E$3:$BB$3,0)),0)</f>
        <v>22250.18</v>
      </c>
      <c r="Y81" s="147">
        <f>IFERROR(INDEX('Combined (Adjust here)'!$E$3:$BB$189,MATCH('Tenant Analysis (Formulas) '!$D81,'Combined (Adjust here)'!$E$3:$E$189,0),MATCH('Tenant Analysis (Formulas) '!Y$5,'Combined (Adjust here)'!$E$3:$BB$3,0)),0)</f>
        <v>19328.66</v>
      </c>
      <c r="Z81" s="147">
        <f>IFERROR(INDEX('Combined (Adjust here)'!$E$3:$BB$189,MATCH('Tenant Analysis (Formulas) '!$D81,'Combined (Adjust here)'!$E$3:$E$189,0),MATCH('Tenant Analysis (Formulas) '!Z$5,'Combined (Adjust here)'!$E$3:$BB$3,0)),0)</f>
        <v>19979.64</v>
      </c>
      <c r="AA81" s="147">
        <f>IFERROR(INDEX('Combined (Adjust here)'!$E$3:$BB$189,MATCH('Tenant Analysis (Formulas) '!$D81,'Combined (Adjust here)'!$E$3:$E$189,0),MATCH('Tenant Analysis (Formulas) '!AA$5,'Combined (Adjust here)'!$E$3:$BB$3,0)),0)</f>
        <v>22348.7</v>
      </c>
      <c r="AB81" s="147">
        <f>IFERROR(INDEX('Combined (Adjust here)'!$E$3:$BB$189,MATCH('Tenant Analysis (Formulas) '!$D81,'Combined (Adjust here)'!$E$3:$E$189,0),MATCH('Tenant Analysis (Formulas) '!AB$5,'Combined (Adjust here)'!$E$3:$BB$3,0)),0)</f>
        <v>19750.47</v>
      </c>
      <c r="AC81" s="147">
        <f>IFERROR(INDEX('Combined (Adjust here)'!$E$3:$BB$189,MATCH('Tenant Analysis (Formulas) '!$D81,'Combined (Adjust here)'!$E$3:$E$189,0),MATCH('Tenant Analysis (Formulas) '!AC$5,'Combined (Adjust here)'!$E$3:$BB$3,0)),0)</f>
        <v>22994.22</v>
      </c>
      <c r="AD81" s="147">
        <f>IFERROR(INDEX('Combined (Adjust here)'!$E$3:$BB$189,MATCH('Tenant Analysis (Formulas) '!$D81,'Combined (Adjust here)'!$E$3:$E$189,0),MATCH('Tenant Analysis (Formulas) '!AD$5,'Combined (Adjust here)'!$E$3:$BB$3,0)),0)</f>
        <v>21265.7</v>
      </c>
      <c r="AE81" s="147">
        <f>IFERROR(INDEX('Combined (Adjust here)'!$E$3:$BB$189,MATCH('Tenant Analysis (Formulas) '!$D81,'Combined (Adjust here)'!$E$3:$E$189,0),MATCH('Tenant Analysis (Formulas) '!AE$5,'Combined (Adjust here)'!$E$3:$BB$3,0)),0)</f>
        <v>19602.12</v>
      </c>
      <c r="AF81" s="147">
        <f>IFERROR(INDEX('Combined (Adjust here)'!$E$3:$BB$189,MATCH('Tenant Analysis (Formulas) '!$D81,'Combined (Adjust here)'!$E$3:$E$189,0),MATCH('Tenant Analysis (Formulas) '!AF$5,'Combined (Adjust here)'!$E$3:$BB$3,0)),0)</f>
        <v>21376.53</v>
      </c>
      <c r="AG81" s="147">
        <f>IFERROR(INDEX('Combined (Adjust here)'!$E$3:$BB$189,MATCH('Tenant Analysis (Formulas) '!$D81,'Combined (Adjust here)'!$E$3:$E$189,0),MATCH('Tenant Analysis (Formulas) '!AG$5,'Combined (Adjust here)'!$E$3:$BB$3,0)),0)</f>
        <v>24717.42</v>
      </c>
      <c r="AH81" s="147">
        <f>IFERROR(INDEX('Combined (Adjust here)'!$E$3:$BB$189,MATCH('Tenant Analysis (Formulas) '!$D81,'Combined (Adjust here)'!$E$3:$E$189,0),MATCH('Tenant Analysis (Formulas) '!AH$5,'Combined (Adjust here)'!$E$3:$BB$3,0)),0)</f>
        <v>21975.51</v>
      </c>
      <c r="AI81" s="147">
        <f>IFERROR(INDEX('Combined (Adjust here)'!$E$3:$BB$189,MATCH('Tenant Analysis (Formulas) '!$D81,'Combined (Adjust here)'!$E$3:$E$189,0),MATCH('Tenant Analysis (Formulas) '!AI$5,'Combined (Adjust here)'!$E$3:$BB$3,0)),0)</f>
        <v>19109.03</v>
      </c>
      <c r="AJ81" s="147">
        <f>IFERROR(INDEX('Combined (Adjust here)'!$E$3:$BB$189,MATCH('Tenant Analysis (Formulas) '!$D81,'Combined (Adjust here)'!$E$3:$E$189,0),MATCH('Tenant Analysis (Formulas) '!AJ$5,'Combined (Adjust here)'!$E$3:$BB$3,0)),0)</f>
        <v>21506.05</v>
      </c>
      <c r="AK81" s="147">
        <f>IFERROR(INDEX('Combined (Adjust here)'!$E$3:$BB$189,MATCH('Tenant Analysis (Formulas) '!$D81,'Combined (Adjust here)'!$E$3:$E$189,0),MATCH('Tenant Analysis (Formulas) '!AK$5,'Combined (Adjust here)'!$E$3:$BB$3,0)),0)</f>
        <v>20075.04</v>
      </c>
      <c r="AL81" s="147">
        <f>IFERROR(INDEX('Combined (Adjust here)'!$E$3:$BB$189,MATCH('Tenant Analysis (Formulas) '!$D81,'Combined (Adjust here)'!$E$3:$E$189,0),MATCH('Tenant Analysis (Formulas) '!AL$5,'Combined (Adjust here)'!$E$3:$BB$3,0)),0)</f>
        <v>20368.53</v>
      </c>
      <c r="AM81" s="147">
        <f>IFERROR(INDEX('Combined (Adjust here)'!$E$3:$BB$189,MATCH('Tenant Analysis (Formulas) '!$D81,'Combined (Adjust here)'!$E$3:$E$189,0),MATCH('Tenant Analysis (Formulas) '!AM$5,'Combined (Adjust here)'!$E$3:$BB$3,0)),0)</f>
        <v>20331.38</v>
      </c>
      <c r="AN81" s="147">
        <f>IFERROR(INDEX('Combined (Adjust here)'!$E$3:$BB$189,MATCH('Tenant Analysis (Formulas) '!$D81,'Combined (Adjust here)'!$E$3:$E$189,0),MATCH('Tenant Analysis (Formulas) '!AN$5,'Combined (Adjust here)'!$E$3:$BB$3,0)),0)</f>
        <v>20699.03</v>
      </c>
      <c r="AO81" s="147">
        <f>IFERROR(INDEX('Combined (Adjust here)'!$E$3:$BB$189,MATCH('Tenant Analysis (Formulas) '!$D81,'Combined (Adjust here)'!$E$3:$E$189,0),MATCH('Tenant Analysis (Formulas) '!AO$5,'Combined (Adjust here)'!$E$3:$BB$3,0)),0)</f>
        <v>0</v>
      </c>
      <c r="AP81" s="147">
        <f>IFERROR(INDEX('Combined (Adjust here)'!$E$3:$BB$189,MATCH('Tenant Analysis (Formulas) '!$D81,'Combined (Adjust here)'!$E$3:$E$189,0),MATCH('Tenant Analysis (Formulas) '!AP$5,'Combined (Adjust here)'!$E$3:$BB$3,0)),0)</f>
        <v>0</v>
      </c>
      <c r="AQ81" s="147">
        <f>IFERROR(INDEX('Combined (Adjust here)'!$E$3:$BB$189,MATCH('Tenant Analysis (Formulas) '!$D81,'Combined (Adjust here)'!$E$3:$E$189,0),MATCH('Tenant Analysis (Formulas) '!AQ$5,'Combined (Adjust here)'!$E$3:$BB$3,0)),0)</f>
        <v>0</v>
      </c>
      <c r="AR81" s="147">
        <f>IFERROR(INDEX('Combined (Adjust here)'!$E$3:$BB$189,MATCH('Tenant Analysis (Formulas) '!$D81,'Combined (Adjust here)'!$E$3:$E$189,0),MATCH('Tenant Analysis (Formulas) '!AR$5,'Combined (Adjust here)'!$E$3:$BB$3,0)),0)</f>
        <v>0</v>
      </c>
      <c r="AS81" s="147">
        <f>IFERROR(INDEX('Combined (Adjust here)'!$E$3:$BB$189,MATCH('Tenant Analysis (Formulas) '!$D81,'Combined (Adjust here)'!$E$3:$E$189,0),MATCH('Tenant Analysis (Formulas) '!AS$5,'Combined (Adjust here)'!$E$3:$BB$3,0)),0)</f>
        <v>0</v>
      </c>
      <c r="AT81" s="147">
        <f>IFERROR(INDEX('Combined (Adjust here)'!$E$3:$BB$189,MATCH('Tenant Analysis (Formulas) '!$D81,'Combined (Adjust here)'!$E$3:$E$189,0),MATCH('Tenant Analysis (Formulas) '!AT$5,'Combined (Adjust here)'!$E$3:$BB$3,0)),0)</f>
        <v>0</v>
      </c>
      <c r="AU81" s="147">
        <f>IFERROR(INDEX('Combined (Adjust here)'!$E$3:$BB$189,MATCH('Tenant Analysis (Formulas) '!$D81,'Combined (Adjust here)'!$E$3:$E$189,0),MATCH('Tenant Analysis (Formulas) '!AU$5,'Combined (Adjust here)'!$E$3:$BB$3,0)),0)</f>
        <v>0</v>
      </c>
      <c r="AV81" s="147">
        <f>IFERROR(INDEX('Combined (Adjust here)'!$E$3:$BB$189,MATCH('Tenant Analysis (Formulas) '!$D81,'Combined (Adjust here)'!$E$3:$E$189,0),MATCH('Tenant Analysis (Formulas) '!AV$5,'Combined (Adjust here)'!$E$3:$BB$3,0)),0)</f>
        <v>0</v>
      </c>
      <c r="AW81" s="147">
        <f>IFERROR(INDEX('Combined (Adjust here)'!$E$3:$BB$189,MATCH('Tenant Analysis (Formulas) '!$D81,'Combined (Adjust here)'!$E$3:$E$189,0),MATCH('Tenant Analysis (Formulas) '!AW$5,'Combined (Adjust here)'!$E$3:$BB$3,0)),0)</f>
        <v>0</v>
      </c>
      <c r="AX81" s="147">
        <f>IFERROR(INDEX('Combined (Adjust here)'!$E$3:$BB$189,MATCH('Tenant Analysis (Formulas) '!$D81,'Combined (Adjust here)'!$E$3:$E$189,0),MATCH('Tenant Analysis (Formulas) '!AX$5,'Combined (Adjust here)'!$E$3:$BB$3,0)),0)</f>
        <v>0</v>
      </c>
      <c r="AY81" s="147">
        <f>IFERROR(INDEX('Combined (Adjust here)'!$E$3:$BB$189,MATCH('Tenant Analysis (Formulas) '!$D81,'Combined (Adjust here)'!$E$3:$E$189,0),MATCH('Tenant Analysis (Formulas) '!AY$5,'Combined (Adjust here)'!$E$3:$BB$3,0)),0)</f>
        <v>0</v>
      </c>
      <c r="AZ81" s="147">
        <f>IFERROR(INDEX('Combined (Adjust here)'!$E$3:$BB$189,MATCH('Tenant Analysis (Formulas) '!$D81,'Combined (Adjust here)'!$E$3:$E$189,0),MATCH('Tenant Analysis (Formulas) '!AZ$5,'Combined (Adjust here)'!$E$3:$BB$3,0)),0)</f>
        <v>0</v>
      </c>
      <c r="BA81" s="147">
        <f>IFERROR(INDEX('Combined (Adjust here)'!$E$3:$BB$189,MATCH('Tenant Analysis (Formulas) '!$D81,'Combined (Adjust here)'!$E$3:$E$189,0),MATCH('Tenant Analysis (Formulas) '!BA$5,'Combined (Adjust here)'!$E$3:$BB$3,0)),0)</f>
        <v>0</v>
      </c>
      <c r="BB81" s="147">
        <f>IFERROR(INDEX('Combined (Adjust here)'!$E$3:$BB$189,MATCH('Tenant Analysis (Formulas) '!$D81,'Combined (Adjust here)'!$E$3:$E$189,0),MATCH('Tenant Analysis (Formulas) '!BB$5,'Combined (Adjust here)'!$E$3:$BB$3,0)),0)</f>
        <v>0</v>
      </c>
      <c r="BC81" s="147">
        <f>IFERROR(INDEX('Combined (Adjust here)'!$E$3:$BB$189,MATCH('Tenant Analysis (Formulas) '!$D81,'Combined (Adjust here)'!$E$3:$E$189,0),MATCH('Tenant Analysis (Formulas) '!BC$5,'Combined (Adjust here)'!$E$3:$BB$3,0)),0)</f>
        <v>0</v>
      </c>
      <c r="BD81" s="147">
        <f>IFERROR(INDEX('Combined (Adjust here)'!$E$3:$BB$189,MATCH('Tenant Analysis (Formulas) '!$D81,'Combined (Adjust here)'!$E$3:$E$189,0),MATCH('Tenant Analysis (Formulas) '!BD$5,'Combined (Adjust here)'!$E$3:$BB$3,0)),0)</f>
        <v>0</v>
      </c>
      <c r="BE81" s="147">
        <f>IFERROR(INDEX('Combined (Adjust here)'!$E$3:$BB$189,MATCH('Tenant Analysis (Formulas) '!$D81,'Combined (Adjust here)'!$E$3:$E$189,0),MATCH('Tenant Analysis (Formulas) '!BE$5,'Combined (Adjust here)'!$E$3:$BB$3,0)),0)</f>
        <v>0</v>
      </c>
      <c r="BF81" s="147">
        <f>IFERROR(INDEX('Combined (Adjust here)'!$E$3:$BB$189,MATCH('Tenant Analysis (Formulas) '!$D81,'Combined (Adjust here)'!$E$3:$E$189,0),MATCH('Tenant Analysis (Formulas) '!BF$5,'Combined (Adjust here)'!$E$3:$BB$3,0)),0)</f>
        <v>0</v>
      </c>
      <c r="BG81" s="147">
        <f>IFERROR(INDEX('Combined (Adjust here)'!$E$3:$BB$189,MATCH('Tenant Analysis (Formulas) '!$D81,'Combined (Adjust here)'!$E$3:$E$189,0),MATCH('Tenant Analysis (Formulas) '!BG$5,'Combined (Adjust here)'!$E$3:$BB$3,0)),0)</f>
        <v>0</v>
      </c>
      <c r="BH81" s="147">
        <f>IFERROR(INDEX('Combined (Adjust here)'!$E$3:$BB$189,MATCH('Tenant Analysis (Formulas) '!$D81,'Combined (Adjust here)'!$E$3:$E$189,0),MATCH('Tenant Analysis (Formulas) '!BH$5,'Combined (Adjust here)'!$E$3:$BB$3,0)),0)</f>
        <v>0</v>
      </c>
      <c r="BI81" s="147">
        <f>IFERROR(INDEX('Combined (Adjust here)'!$E$3:$BB$189,MATCH('Tenant Analysis (Formulas) '!$D81,'Combined (Adjust here)'!$E$3:$E$189,0),MATCH('Tenant Analysis (Formulas) '!BI$5,'Combined (Adjust here)'!$E$3:$BB$3,0)),0)</f>
        <v>0</v>
      </c>
      <c r="BJ81" s="147">
        <f>IFERROR(INDEX('Combined (Adjust here)'!$E$3:$BB$189,MATCH('Tenant Analysis (Formulas) '!$D81,'Combined (Adjust here)'!$E$3:$E$189,0),MATCH('Tenant Analysis (Formulas) '!BJ$5,'Combined (Adjust here)'!$E$3:$BB$3,0)),0)</f>
        <v>0</v>
      </c>
      <c r="BK81" s="147">
        <f>IFERROR(INDEX('Combined (Adjust here)'!$E$3:$BB$189,MATCH('Tenant Analysis (Formulas) '!$D81,'Combined (Adjust here)'!$E$3:$E$189,0),MATCH('Tenant Analysis (Formulas) '!BK$5,'Combined (Adjust here)'!$E$3:$BB$3,0)),0)</f>
        <v>0</v>
      </c>
      <c r="BL81" s="147">
        <f>IFERROR(INDEX('Combined (Adjust here)'!$E$3:$BB$189,MATCH('Tenant Analysis (Formulas) '!$D81,'Combined (Adjust here)'!$E$3:$E$189,0),MATCH('Tenant Analysis (Formulas) '!BL$5,'Combined (Adjust here)'!$E$3:$BB$3,0)),0)</f>
        <v>0</v>
      </c>
      <c r="BM81" s="147">
        <f>IFERROR(INDEX('Combined (Adjust here)'!$E$3:$BB$189,MATCH('Tenant Analysis (Formulas) '!$D81,'Combined (Adjust here)'!$E$3:$E$189,0),MATCH('Tenant Analysis (Formulas) '!BM$5,'Combined (Adjust here)'!$E$3:$BB$3,0)),0)</f>
        <v>0</v>
      </c>
    </row>
    <row r="82" spans="1:65" hidden="1">
      <c r="A82" s="48" t="s">
        <v>164</v>
      </c>
      <c r="B82" s="48" t="s">
        <v>180</v>
      </c>
      <c r="C82" s="46" t="s">
        <v>189</v>
      </c>
      <c r="D82" s="49" t="s">
        <v>130</v>
      </c>
      <c r="E82" s="75">
        <f t="shared" si="22"/>
        <v>410451.76</v>
      </c>
      <c r="F82" s="75">
        <f t="shared" si="19"/>
        <v>441915.75</v>
      </c>
      <c r="G82" s="75">
        <f t="shared" si="19"/>
        <v>318776.79000000004</v>
      </c>
      <c r="H82" s="75">
        <f t="shared" si="19"/>
        <v>0</v>
      </c>
      <c r="I82" s="67">
        <f t="shared" si="20"/>
        <v>-0.2786480454702055</v>
      </c>
      <c r="J82" s="82"/>
      <c r="L82" s="75">
        <f t="shared" si="21"/>
        <v>105150.69</v>
      </c>
      <c r="M82" s="75">
        <f t="shared" si="21"/>
        <v>0</v>
      </c>
      <c r="N82" s="67">
        <f t="shared" si="23"/>
        <v>0</v>
      </c>
      <c r="R82" s="147">
        <f>IFERROR(INDEX('Combined (Adjust here)'!$E$3:$BB$189,MATCH('Tenant Analysis (Formulas) '!$D82,'Combined (Adjust here)'!$E$3:$E$189,0),MATCH('Tenant Analysis (Formulas) '!R$5,'Combined (Adjust here)'!$E$3:$BB$3,0)),0)</f>
        <v>0</v>
      </c>
      <c r="S82" s="147">
        <f>IFERROR(INDEX('Combined (Adjust here)'!$E$3:$BB$189,MATCH('Tenant Analysis (Formulas) '!$D82,'Combined (Adjust here)'!$E$3:$E$189,0),MATCH('Tenant Analysis (Formulas) '!S$5,'Combined (Adjust here)'!$E$3:$BB$3,0)),0)</f>
        <v>0</v>
      </c>
      <c r="T82" s="147">
        <f>IFERROR(INDEX('Combined (Adjust here)'!$E$3:$BB$189,MATCH('Tenant Analysis (Formulas) '!$D82,'Combined (Adjust here)'!$E$3:$E$189,0),MATCH('Tenant Analysis (Formulas) '!T$5,'Combined (Adjust here)'!$E$3:$BB$3,0)),0)</f>
        <v>98724.58</v>
      </c>
      <c r="U82" s="147">
        <f>IFERROR(INDEX('Combined (Adjust here)'!$E$3:$BB$189,MATCH('Tenant Analysis (Formulas) '!$D82,'Combined (Adjust here)'!$E$3:$E$189,0),MATCH('Tenant Analysis (Formulas) '!U$5,'Combined (Adjust here)'!$E$3:$BB$3,0)),0)</f>
        <v>0</v>
      </c>
      <c r="V82" s="147">
        <f>IFERROR(INDEX('Combined (Adjust here)'!$E$3:$BB$189,MATCH('Tenant Analysis (Formulas) '!$D82,'Combined (Adjust here)'!$E$3:$E$189,0),MATCH('Tenant Analysis (Formulas) '!V$5,'Combined (Adjust here)'!$E$3:$BB$3,0)),0)</f>
        <v>0</v>
      </c>
      <c r="W82" s="147">
        <f>IFERROR(INDEX('Combined (Adjust here)'!$E$3:$BB$189,MATCH('Tenant Analysis (Formulas) '!$D82,'Combined (Adjust here)'!$E$3:$E$189,0),MATCH('Tenant Analysis (Formulas) '!W$5,'Combined (Adjust here)'!$E$3:$BB$3,0)),0)</f>
        <v>116746.52</v>
      </c>
      <c r="X82" s="147">
        <f>IFERROR(INDEX('Combined (Adjust here)'!$E$3:$BB$189,MATCH('Tenant Analysis (Formulas) '!$D82,'Combined (Adjust here)'!$E$3:$E$189,0),MATCH('Tenant Analysis (Formulas) '!X$5,'Combined (Adjust here)'!$E$3:$BB$3,0)),0)</f>
        <v>0</v>
      </c>
      <c r="Y82" s="147">
        <f>IFERROR(INDEX('Combined (Adjust here)'!$E$3:$BB$189,MATCH('Tenant Analysis (Formulas) '!$D82,'Combined (Adjust here)'!$E$3:$E$189,0),MATCH('Tenant Analysis (Formulas) '!Y$5,'Combined (Adjust here)'!$E$3:$BB$3,0)),0)</f>
        <v>0</v>
      </c>
      <c r="Z82" s="147">
        <f>IFERROR(INDEX('Combined (Adjust here)'!$E$3:$BB$189,MATCH('Tenant Analysis (Formulas) '!$D82,'Combined (Adjust here)'!$E$3:$E$189,0),MATCH('Tenant Analysis (Formulas) '!Z$5,'Combined (Adjust here)'!$E$3:$BB$3,0)),0)</f>
        <v>87841.51</v>
      </c>
      <c r="AA82" s="147">
        <f>IFERROR(INDEX('Combined (Adjust here)'!$E$3:$BB$189,MATCH('Tenant Analysis (Formulas) '!$D82,'Combined (Adjust here)'!$E$3:$E$189,0),MATCH('Tenant Analysis (Formulas) '!AA$5,'Combined (Adjust here)'!$E$3:$BB$3,0)),0)</f>
        <v>0</v>
      </c>
      <c r="AB82" s="147">
        <f>IFERROR(INDEX('Combined (Adjust here)'!$E$3:$BB$189,MATCH('Tenant Analysis (Formulas) '!$D82,'Combined (Adjust here)'!$E$3:$E$189,0),MATCH('Tenant Analysis (Formulas) '!AB$5,'Combined (Adjust here)'!$E$3:$BB$3,0)),0)</f>
        <v>0</v>
      </c>
      <c r="AC82" s="147">
        <f>IFERROR(INDEX('Combined (Adjust here)'!$E$3:$BB$189,MATCH('Tenant Analysis (Formulas) '!$D82,'Combined (Adjust here)'!$E$3:$E$189,0),MATCH('Tenant Analysis (Formulas) '!AC$5,'Combined (Adjust here)'!$E$3:$BB$3,0)),0)</f>
        <v>107139.15</v>
      </c>
      <c r="AD82" s="147">
        <f>IFERROR(INDEX('Combined (Adjust here)'!$E$3:$BB$189,MATCH('Tenant Analysis (Formulas) '!$D82,'Combined (Adjust here)'!$E$3:$E$189,0),MATCH('Tenant Analysis (Formulas) '!AD$5,'Combined (Adjust here)'!$E$3:$BB$3,0)),0)</f>
        <v>0</v>
      </c>
      <c r="AE82" s="147">
        <f>IFERROR(INDEX('Combined (Adjust here)'!$E$3:$BB$189,MATCH('Tenant Analysis (Formulas) '!$D82,'Combined (Adjust here)'!$E$3:$E$189,0),MATCH('Tenant Analysis (Formulas) '!AE$5,'Combined (Adjust here)'!$E$3:$BB$3,0)),0)</f>
        <v>0</v>
      </c>
      <c r="AF82" s="147">
        <f>IFERROR(INDEX('Combined (Adjust here)'!$E$3:$BB$189,MATCH('Tenant Analysis (Formulas) '!$D82,'Combined (Adjust here)'!$E$3:$E$189,0),MATCH('Tenant Analysis (Formulas) '!AF$5,'Combined (Adjust here)'!$E$3:$BB$3,0)),0)</f>
        <v>108351.4</v>
      </c>
      <c r="AG82" s="147">
        <f>IFERROR(INDEX('Combined (Adjust here)'!$E$3:$BB$189,MATCH('Tenant Analysis (Formulas) '!$D82,'Combined (Adjust here)'!$E$3:$E$189,0),MATCH('Tenant Analysis (Formulas) '!AG$5,'Combined (Adjust here)'!$E$3:$BB$3,0)),0)</f>
        <v>0</v>
      </c>
      <c r="AH82" s="147">
        <f>IFERROR(INDEX('Combined (Adjust here)'!$E$3:$BB$189,MATCH('Tenant Analysis (Formulas) '!$D82,'Combined (Adjust here)'!$E$3:$E$189,0),MATCH('Tenant Analysis (Formulas) '!AH$5,'Combined (Adjust here)'!$E$3:$BB$3,0)),0)</f>
        <v>0</v>
      </c>
      <c r="AI82" s="147">
        <f>IFERROR(INDEX('Combined (Adjust here)'!$E$3:$BB$189,MATCH('Tenant Analysis (Formulas) '!$D82,'Combined (Adjust here)'!$E$3:$E$189,0),MATCH('Tenant Analysis (Formulas) '!AI$5,'Combined (Adjust here)'!$E$3:$BB$3,0)),0)</f>
        <v>111547</v>
      </c>
      <c r="AJ82" s="147">
        <f>IFERROR(INDEX('Combined (Adjust here)'!$E$3:$BB$189,MATCH('Tenant Analysis (Formulas) '!$D82,'Combined (Adjust here)'!$E$3:$E$189,0),MATCH('Tenant Analysis (Formulas) '!AJ$5,'Combined (Adjust here)'!$E$3:$BB$3,0)),0)</f>
        <v>0</v>
      </c>
      <c r="AK82" s="147">
        <f>IFERROR(INDEX('Combined (Adjust here)'!$E$3:$BB$189,MATCH('Tenant Analysis (Formulas) '!$D82,'Combined (Adjust here)'!$E$3:$E$189,0),MATCH('Tenant Analysis (Formulas) '!AK$5,'Combined (Adjust here)'!$E$3:$BB$3,0)),0)</f>
        <v>0</v>
      </c>
      <c r="AL82" s="147">
        <f>IFERROR(INDEX('Combined (Adjust here)'!$E$3:$BB$189,MATCH('Tenant Analysis (Formulas) '!$D82,'Combined (Adjust here)'!$E$3:$E$189,0),MATCH('Tenant Analysis (Formulas) '!AL$5,'Combined (Adjust here)'!$E$3:$BB$3,0)),0)</f>
        <v>98512</v>
      </c>
      <c r="AM82" s="147">
        <f>IFERROR(INDEX('Combined (Adjust here)'!$E$3:$BB$189,MATCH('Tenant Analysis (Formulas) '!$D82,'Combined (Adjust here)'!$E$3:$E$189,0),MATCH('Tenant Analysis (Formulas) '!AM$5,'Combined (Adjust here)'!$E$3:$BB$3,0)),0)</f>
        <v>0</v>
      </c>
      <c r="AN82" s="147">
        <f>IFERROR(INDEX('Combined (Adjust here)'!$E$3:$BB$189,MATCH('Tenant Analysis (Formulas) '!$D82,'Combined (Adjust here)'!$E$3:$E$189,0),MATCH('Tenant Analysis (Formulas) '!AN$5,'Combined (Adjust here)'!$E$3:$BB$3,0)),0)</f>
        <v>0</v>
      </c>
      <c r="AO82" s="147">
        <f>IFERROR(INDEX('Combined (Adjust here)'!$E$3:$BB$189,MATCH('Tenant Analysis (Formulas) '!$D82,'Combined (Adjust here)'!$E$3:$E$189,0),MATCH('Tenant Analysis (Formulas) '!AO$5,'Combined (Adjust here)'!$E$3:$BB$3,0)),0)</f>
        <v>123505.35</v>
      </c>
      <c r="AP82" s="147">
        <f>IFERROR(INDEX('Combined (Adjust here)'!$E$3:$BB$189,MATCH('Tenant Analysis (Formulas) '!$D82,'Combined (Adjust here)'!$E$3:$E$189,0),MATCH('Tenant Analysis (Formulas) '!AP$5,'Combined (Adjust here)'!$E$3:$BB$3,0)),0)</f>
        <v>0</v>
      </c>
      <c r="AQ82" s="147">
        <f>IFERROR(INDEX('Combined (Adjust here)'!$E$3:$BB$189,MATCH('Tenant Analysis (Formulas) '!$D82,'Combined (Adjust here)'!$E$3:$E$189,0),MATCH('Tenant Analysis (Formulas) '!AQ$5,'Combined (Adjust here)'!$E$3:$BB$3,0)),0)</f>
        <v>0</v>
      </c>
      <c r="AR82" s="147">
        <f>IFERROR(INDEX('Combined (Adjust here)'!$E$3:$BB$189,MATCH('Tenant Analysis (Formulas) '!$D82,'Combined (Adjust here)'!$E$3:$E$189,0),MATCH('Tenant Analysis (Formulas) '!AR$5,'Combined (Adjust here)'!$E$3:$BB$3,0)),0)</f>
        <v>105150.69</v>
      </c>
      <c r="AS82" s="147">
        <f>IFERROR(INDEX('Combined (Adjust here)'!$E$3:$BB$189,MATCH('Tenant Analysis (Formulas) '!$D82,'Combined (Adjust here)'!$E$3:$E$189,0),MATCH('Tenant Analysis (Formulas) '!AS$5,'Combined (Adjust here)'!$E$3:$BB$3,0)),0)</f>
        <v>0</v>
      </c>
      <c r="AT82" s="147">
        <f>IFERROR(INDEX('Combined (Adjust here)'!$E$3:$BB$189,MATCH('Tenant Analysis (Formulas) '!$D82,'Combined (Adjust here)'!$E$3:$E$189,0),MATCH('Tenant Analysis (Formulas) '!AT$5,'Combined (Adjust here)'!$E$3:$BB$3,0)),0)</f>
        <v>0</v>
      </c>
      <c r="AU82" s="147">
        <f>IFERROR(INDEX('Combined (Adjust here)'!$E$3:$BB$189,MATCH('Tenant Analysis (Formulas) '!$D82,'Combined (Adjust here)'!$E$3:$E$189,0),MATCH('Tenant Analysis (Formulas) '!AU$5,'Combined (Adjust here)'!$E$3:$BB$3,0)),0)</f>
        <v>66412.100000000006</v>
      </c>
      <c r="AV82" s="147">
        <f>IFERROR(INDEX('Combined (Adjust here)'!$E$3:$BB$189,MATCH('Tenant Analysis (Formulas) '!$D82,'Combined (Adjust here)'!$E$3:$E$189,0),MATCH('Tenant Analysis (Formulas) '!AV$5,'Combined (Adjust here)'!$E$3:$BB$3,0)),0)</f>
        <v>0</v>
      </c>
      <c r="AW82" s="147">
        <f>IFERROR(INDEX('Combined (Adjust here)'!$E$3:$BB$189,MATCH('Tenant Analysis (Formulas) '!$D82,'Combined (Adjust here)'!$E$3:$E$189,0),MATCH('Tenant Analysis (Formulas) '!AW$5,'Combined (Adjust here)'!$E$3:$BB$3,0)),0)</f>
        <v>0</v>
      </c>
      <c r="AX82" s="147">
        <f>IFERROR(INDEX('Combined (Adjust here)'!$E$3:$BB$189,MATCH('Tenant Analysis (Formulas) '!$D82,'Combined (Adjust here)'!$E$3:$E$189,0),MATCH('Tenant Analysis (Formulas) '!AX$5,'Combined (Adjust here)'!$E$3:$BB$3,0)),0)</f>
        <v>67332</v>
      </c>
      <c r="AY82" s="147">
        <f>IFERROR(INDEX('Combined (Adjust here)'!$E$3:$BB$189,MATCH('Tenant Analysis (Formulas) '!$D82,'Combined (Adjust here)'!$E$3:$E$189,0),MATCH('Tenant Analysis (Formulas) '!AY$5,'Combined (Adjust here)'!$E$3:$BB$3,0)),0)</f>
        <v>0</v>
      </c>
      <c r="AZ82" s="147">
        <f>IFERROR(INDEX('Combined (Adjust here)'!$E$3:$BB$189,MATCH('Tenant Analysis (Formulas) '!$D82,'Combined (Adjust here)'!$E$3:$E$189,0),MATCH('Tenant Analysis (Formulas) '!AZ$5,'Combined (Adjust here)'!$E$3:$BB$3,0)),0)</f>
        <v>0</v>
      </c>
      <c r="BA82" s="147">
        <f>IFERROR(INDEX('Combined (Adjust here)'!$E$3:$BB$189,MATCH('Tenant Analysis (Formulas) '!$D82,'Combined (Adjust here)'!$E$3:$E$189,0),MATCH('Tenant Analysis (Formulas) '!BA$5,'Combined (Adjust here)'!$E$3:$BB$3,0)),0)</f>
        <v>79882</v>
      </c>
      <c r="BB82" s="147">
        <f>IFERROR(INDEX('Combined (Adjust here)'!$E$3:$BB$189,MATCH('Tenant Analysis (Formulas) '!$D82,'Combined (Adjust here)'!$E$3:$E$189,0),MATCH('Tenant Analysis (Formulas) '!BB$5,'Combined (Adjust here)'!$E$3:$BB$3,0)),0)</f>
        <v>0</v>
      </c>
      <c r="BC82" s="147">
        <f>IFERROR(INDEX('Combined (Adjust here)'!$E$3:$BB$189,MATCH('Tenant Analysis (Formulas) '!$D82,'Combined (Adjust here)'!$E$3:$E$189,0),MATCH('Tenant Analysis (Formulas) '!BC$5,'Combined (Adjust here)'!$E$3:$BB$3,0)),0)</f>
        <v>0</v>
      </c>
      <c r="BD82" s="147">
        <f>IFERROR(INDEX('Combined (Adjust here)'!$E$3:$BB$189,MATCH('Tenant Analysis (Formulas) '!$D82,'Combined (Adjust here)'!$E$3:$E$189,0),MATCH('Tenant Analysis (Formulas) '!BD$5,'Combined (Adjust here)'!$E$3:$BB$3,0)),0)</f>
        <v>0</v>
      </c>
      <c r="BE82" s="147">
        <f>IFERROR(INDEX('Combined (Adjust here)'!$E$3:$BB$189,MATCH('Tenant Analysis (Formulas) '!$D82,'Combined (Adjust here)'!$E$3:$E$189,0),MATCH('Tenant Analysis (Formulas) '!BE$5,'Combined (Adjust here)'!$E$3:$BB$3,0)),0)</f>
        <v>0</v>
      </c>
      <c r="BF82" s="147">
        <f>IFERROR(INDEX('Combined (Adjust here)'!$E$3:$BB$189,MATCH('Tenant Analysis (Formulas) '!$D82,'Combined (Adjust here)'!$E$3:$E$189,0),MATCH('Tenant Analysis (Formulas) '!BF$5,'Combined (Adjust here)'!$E$3:$BB$3,0)),0)</f>
        <v>0</v>
      </c>
      <c r="BG82" s="147">
        <f>IFERROR(INDEX('Combined (Adjust here)'!$E$3:$BB$189,MATCH('Tenant Analysis (Formulas) '!$D82,'Combined (Adjust here)'!$E$3:$E$189,0),MATCH('Tenant Analysis (Formulas) '!BG$5,'Combined (Adjust here)'!$E$3:$BB$3,0)),0)</f>
        <v>0</v>
      </c>
      <c r="BH82" s="147">
        <f>IFERROR(INDEX('Combined (Adjust here)'!$E$3:$BB$189,MATCH('Tenant Analysis (Formulas) '!$D82,'Combined (Adjust here)'!$E$3:$E$189,0),MATCH('Tenant Analysis (Formulas) '!BH$5,'Combined (Adjust here)'!$E$3:$BB$3,0)),0)</f>
        <v>0</v>
      </c>
      <c r="BI82" s="147">
        <f>IFERROR(INDEX('Combined (Adjust here)'!$E$3:$BB$189,MATCH('Tenant Analysis (Formulas) '!$D82,'Combined (Adjust here)'!$E$3:$E$189,0),MATCH('Tenant Analysis (Formulas) '!BI$5,'Combined (Adjust here)'!$E$3:$BB$3,0)),0)</f>
        <v>0</v>
      </c>
      <c r="BJ82" s="147">
        <f>IFERROR(INDEX('Combined (Adjust here)'!$E$3:$BB$189,MATCH('Tenant Analysis (Formulas) '!$D82,'Combined (Adjust here)'!$E$3:$E$189,0),MATCH('Tenant Analysis (Formulas) '!BJ$5,'Combined (Adjust here)'!$E$3:$BB$3,0)),0)</f>
        <v>0</v>
      </c>
      <c r="BK82" s="147">
        <f>IFERROR(INDEX('Combined (Adjust here)'!$E$3:$BB$189,MATCH('Tenant Analysis (Formulas) '!$D82,'Combined (Adjust here)'!$E$3:$E$189,0),MATCH('Tenant Analysis (Formulas) '!BK$5,'Combined (Adjust here)'!$E$3:$BB$3,0)),0)</f>
        <v>0</v>
      </c>
      <c r="BL82" s="147">
        <f>IFERROR(INDEX('Combined (Adjust here)'!$E$3:$BB$189,MATCH('Tenant Analysis (Formulas) '!$D82,'Combined (Adjust here)'!$E$3:$E$189,0),MATCH('Tenant Analysis (Formulas) '!BL$5,'Combined (Adjust here)'!$E$3:$BB$3,0)),0)</f>
        <v>0</v>
      </c>
      <c r="BM82" s="147">
        <f>IFERROR(INDEX('Combined (Adjust here)'!$E$3:$BB$189,MATCH('Tenant Analysis (Formulas) '!$D82,'Combined (Adjust here)'!$E$3:$E$189,0),MATCH('Tenant Analysis (Formulas) '!BM$5,'Combined (Adjust here)'!$E$3:$BB$3,0)),0)</f>
        <v>0</v>
      </c>
    </row>
    <row r="83" spans="1:65" hidden="1">
      <c r="A83" s="48" t="s">
        <v>164</v>
      </c>
      <c r="B83" s="48" t="s">
        <v>180</v>
      </c>
      <c r="C83" s="46" t="s">
        <v>189</v>
      </c>
      <c r="D83" s="49" t="s">
        <v>131</v>
      </c>
      <c r="E83" s="75">
        <f t="shared" si="22"/>
        <v>331093.07999999996</v>
      </c>
      <c r="F83" s="75">
        <f t="shared" si="19"/>
        <v>320065.80000000005</v>
      </c>
      <c r="G83" s="75">
        <f t="shared" si="19"/>
        <v>216125.73</v>
      </c>
      <c r="H83" s="75">
        <f t="shared" si="19"/>
        <v>68311.540000000008</v>
      </c>
      <c r="I83" s="67">
        <f t="shared" si="20"/>
        <v>-0.32474594286549835</v>
      </c>
      <c r="J83" s="82"/>
      <c r="L83" s="75">
        <f t="shared" si="21"/>
        <v>79167.390000000014</v>
      </c>
      <c r="M83" s="75">
        <f t="shared" si="21"/>
        <v>68311.540000000008</v>
      </c>
      <c r="N83" s="67">
        <f t="shared" si="23"/>
        <v>-0.13712527342381761</v>
      </c>
      <c r="R83" s="147">
        <f>IFERROR(INDEX('Combined (Adjust here)'!$E$3:$BB$189,MATCH('Tenant Analysis (Formulas) '!$D83,'Combined (Adjust here)'!$E$3:$E$189,0),MATCH('Tenant Analysis (Formulas) '!R$5,'Combined (Adjust here)'!$E$3:$BB$3,0)),0)</f>
        <v>26729.200000000001</v>
      </c>
      <c r="S83" s="147">
        <f>IFERROR(INDEX('Combined (Adjust here)'!$E$3:$BB$189,MATCH('Tenant Analysis (Formulas) '!$D83,'Combined (Adjust here)'!$E$3:$E$189,0),MATCH('Tenant Analysis (Formulas) '!S$5,'Combined (Adjust here)'!$E$3:$BB$3,0)),0)</f>
        <v>26475.84</v>
      </c>
      <c r="T83" s="147">
        <f>IFERROR(INDEX('Combined (Adjust here)'!$E$3:$BB$189,MATCH('Tenant Analysis (Formulas) '!$D83,'Combined (Adjust here)'!$E$3:$E$189,0),MATCH('Tenant Analysis (Formulas) '!T$5,'Combined (Adjust here)'!$E$3:$BB$3,0)),0)</f>
        <v>32908.75</v>
      </c>
      <c r="U83" s="147">
        <f>IFERROR(INDEX('Combined (Adjust here)'!$E$3:$BB$189,MATCH('Tenant Analysis (Formulas) '!$D83,'Combined (Adjust here)'!$E$3:$E$189,0),MATCH('Tenant Analysis (Formulas) '!U$5,'Combined (Adjust here)'!$E$3:$BB$3,0)),0)</f>
        <v>27350.46</v>
      </c>
      <c r="V83" s="147">
        <f>IFERROR(INDEX('Combined (Adjust here)'!$E$3:$BB$189,MATCH('Tenant Analysis (Formulas) '!$D83,'Combined (Adjust here)'!$E$3:$E$189,0),MATCH('Tenant Analysis (Formulas) '!V$5,'Combined (Adjust here)'!$E$3:$BB$3,0)),0)</f>
        <v>28731.360000000001</v>
      </c>
      <c r="W83" s="147">
        <f>IFERROR(INDEX('Combined (Adjust here)'!$E$3:$BB$189,MATCH('Tenant Analysis (Formulas) '!$D83,'Combined (Adjust here)'!$E$3:$E$189,0),MATCH('Tenant Analysis (Formulas) '!W$5,'Combined (Adjust here)'!$E$3:$BB$3,0)),0)</f>
        <v>27710.93</v>
      </c>
      <c r="X83" s="147">
        <f>IFERROR(INDEX('Combined (Adjust here)'!$E$3:$BB$189,MATCH('Tenant Analysis (Formulas) '!$D83,'Combined (Adjust here)'!$E$3:$E$189,0),MATCH('Tenant Analysis (Formulas) '!X$5,'Combined (Adjust here)'!$E$3:$BB$3,0)),0)</f>
        <v>26733.17</v>
      </c>
      <c r="Y83" s="147">
        <f>IFERROR(INDEX('Combined (Adjust here)'!$E$3:$BB$189,MATCH('Tenant Analysis (Formulas) '!$D83,'Combined (Adjust here)'!$E$3:$E$189,0),MATCH('Tenant Analysis (Formulas) '!Y$5,'Combined (Adjust here)'!$E$3:$BB$3,0)),0)</f>
        <v>28482.57</v>
      </c>
      <c r="Z83" s="147">
        <f>IFERROR(INDEX('Combined (Adjust here)'!$E$3:$BB$189,MATCH('Tenant Analysis (Formulas) '!$D83,'Combined (Adjust here)'!$E$3:$E$189,0),MATCH('Tenant Analysis (Formulas) '!Z$5,'Combined (Adjust here)'!$E$3:$BB$3,0)),0)</f>
        <v>25474.66</v>
      </c>
      <c r="AA83" s="147">
        <f>IFERROR(INDEX('Combined (Adjust here)'!$E$3:$BB$189,MATCH('Tenant Analysis (Formulas) '!$D83,'Combined (Adjust here)'!$E$3:$E$189,0),MATCH('Tenant Analysis (Formulas) '!AA$5,'Combined (Adjust here)'!$E$3:$BB$3,0)),0)</f>
        <v>26714.7</v>
      </c>
      <c r="AB83" s="147">
        <f>IFERROR(INDEX('Combined (Adjust here)'!$E$3:$BB$189,MATCH('Tenant Analysis (Formulas) '!$D83,'Combined (Adjust here)'!$E$3:$E$189,0),MATCH('Tenant Analysis (Formulas) '!AB$5,'Combined (Adjust here)'!$E$3:$BB$3,0)),0)</f>
        <v>28050.91</v>
      </c>
      <c r="AC83" s="147">
        <f>IFERROR(INDEX('Combined (Adjust here)'!$E$3:$BB$189,MATCH('Tenant Analysis (Formulas) '!$D83,'Combined (Adjust here)'!$E$3:$E$189,0),MATCH('Tenant Analysis (Formulas) '!AC$5,'Combined (Adjust here)'!$E$3:$BB$3,0)),0)</f>
        <v>25730.53</v>
      </c>
      <c r="AD83" s="147">
        <f>IFERROR(INDEX('Combined (Adjust here)'!$E$3:$BB$189,MATCH('Tenant Analysis (Formulas) '!$D83,'Combined (Adjust here)'!$E$3:$E$189,0),MATCH('Tenant Analysis (Formulas) '!AD$5,'Combined (Adjust here)'!$E$3:$BB$3,0)),0)</f>
        <v>25495.54</v>
      </c>
      <c r="AE83" s="147">
        <f>IFERROR(INDEX('Combined (Adjust here)'!$E$3:$BB$189,MATCH('Tenant Analysis (Formulas) '!$D83,'Combined (Adjust here)'!$E$3:$E$189,0),MATCH('Tenant Analysis (Formulas) '!AE$5,'Combined (Adjust here)'!$E$3:$BB$3,0)),0)</f>
        <v>24823.919999999998</v>
      </c>
      <c r="AF83" s="147">
        <f>IFERROR(INDEX('Combined (Adjust here)'!$E$3:$BB$189,MATCH('Tenant Analysis (Formulas) '!$D83,'Combined (Adjust here)'!$E$3:$E$189,0),MATCH('Tenant Analysis (Formulas) '!AF$5,'Combined (Adjust here)'!$E$3:$BB$3,0)),0)</f>
        <v>30580.11</v>
      </c>
      <c r="AG83" s="147">
        <f>IFERROR(INDEX('Combined (Adjust here)'!$E$3:$BB$189,MATCH('Tenant Analysis (Formulas) '!$D83,'Combined (Adjust here)'!$E$3:$E$189,0),MATCH('Tenant Analysis (Formulas) '!AG$5,'Combined (Adjust here)'!$E$3:$BB$3,0)),0)</f>
        <v>27100.46</v>
      </c>
      <c r="AH83" s="147">
        <f>IFERROR(INDEX('Combined (Adjust here)'!$E$3:$BB$189,MATCH('Tenant Analysis (Formulas) '!$D83,'Combined (Adjust here)'!$E$3:$E$189,0),MATCH('Tenant Analysis (Formulas) '!AH$5,'Combined (Adjust here)'!$E$3:$BB$3,0)),0)</f>
        <v>27033.41</v>
      </c>
      <c r="AI83" s="147">
        <f>IFERROR(INDEX('Combined (Adjust here)'!$E$3:$BB$189,MATCH('Tenant Analysis (Formulas) '!$D83,'Combined (Adjust here)'!$E$3:$E$189,0),MATCH('Tenant Analysis (Formulas) '!AI$5,'Combined (Adjust here)'!$E$3:$BB$3,0)),0)</f>
        <v>25646.81</v>
      </c>
      <c r="AJ83" s="147">
        <f>IFERROR(INDEX('Combined (Adjust here)'!$E$3:$BB$189,MATCH('Tenant Analysis (Formulas) '!$D83,'Combined (Adjust here)'!$E$3:$E$189,0),MATCH('Tenant Analysis (Formulas) '!AJ$5,'Combined (Adjust here)'!$E$3:$BB$3,0)),0)</f>
        <v>27112.94</v>
      </c>
      <c r="AK83" s="147">
        <f>IFERROR(INDEX('Combined (Adjust here)'!$E$3:$BB$189,MATCH('Tenant Analysis (Formulas) '!$D83,'Combined (Adjust here)'!$E$3:$E$189,0),MATCH('Tenant Analysis (Formulas) '!AK$5,'Combined (Adjust here)'!$E$3:$BB$3,0)),0)</f>
        <v>26709</v>
      </c>
      <c r="AL83" s="147">
        <f>IFERROR(INDEX('Combined (Adjust here)'!$E$3:$BB$189,MATCH('Tenant Analysis (Formulas) '!$D83,'Combined (Adjust here)'!$E$3:$E$189,0),MATCH('Tenant Analysis (Formulas) '!AL$5,'Combined (Adjust here)'!$E$3:$BB$3,0)),0)</f>
        <v>25698.84</v>
      </c>
      <c r="AM83" s="147">
        <f>IFERROR(INDEX('Combined (Adjust here)'!$E$3:$BB$189,MATCH('Tenant Analysis (Formulas) '!$D83,'Combined (Adjust here)'!$E$3:$E$189,0),MATCH('Tenant Analysis (Formulas) '!AM$5,'Combined (Adjust here)'!$E$3:$BB$3,0)),0)</f>
        <v>25671.46</v>
      </c>
      <c r="AN83" s="147">
        <f>IFERROR(INDEX('Combined (Adjust here)'!$E$3:$BB$189,MATCH('Tenant Analysis (Formulas) '!$D83,'Combined (Adjust here)'!$E$3:$E$189,0),MATCH('Tenant Analysis (Formulas) '!AN$5,'Combined (Adjust here)'!$E$3:$BB$3,0)),0)</f>
        <v>26754.59</v>
      </c>
      <c r="AO83" s="147">
        <f>IFERROR(INDEX('Combined (Adjust here)'!$E$3:$BB$189,MATCH('Tenant Analysis (Formulas) '!$D83,'Combined (Adjust here)'!$E$3:$E$189,0),MATCH('Tenant Analysis (Formulas) '!AO$5,'Combined (Adjust here)'!$E$3:$BB$3,0)),0)</f>
        <v>27438.720000000001</v>
      </c>
      <c r="AP83" s="147">
        <f>IFERROR(INDEX('Combined (Adjust here)'!$E$3:$BB$189,MATCH('Tenant Analysis (Formulas) '!$D83,'Combined (Adjust here)'!$E$3:$E$189,0),MATCH('Tenant Analysis (Formulas) '!AP$5,'Combined (Adjust here)'!$E$3:$BB$3,0)),0)</f>
        <v>29063.81</v>
      </c>
      <c r="AQ83" s="147">
        <f>IFERROR(INDEX('Combined (Adjust here)'!$E$3:$BB$189,MATCH('Tenant Analysis (Formulas) '!$D83,'Combined (Adjust here)'!$E$3:$E$189,0),MATCH('Tenant Analysis (Formulas) '!AQ$5,'Combined (Adjust here)'!$E$3:$BB$3,0)),0)</f>
        <v>28310.68</v>
      </c>
      <c r="AR83" s="147">
        <f>IFERROR(INDEX('Combined (Adjust here)'!$E$3:$BB$189,MATCH('Tenant Analysis (Formulas) '!$D83,'Combined (Adjust here)'!$E$3:$E$189,0),MATCH('Tenant Analysis (Formulas) '!AR$5,'Combined (Adjust here)'!$E$3:$BB$3,0)),0)</f>
        <v>21792.9</v>
      </c>
      <c r="AS83" s="147">
        <f>IFERROR(INDEX('Combined (Adjust here)'!$E$3:$BB$189,MATCH('Tenant Analysis (Formulas) '!$D83,'Combined (Adjust here)'!$E$3:$E$189,0),MATCH('Tenant Analysis (Formulas) '!AS$5,'Combined (Adjust here)'!$E$3:$BB$3,0)),0)</f>
        <v>0</v>
      </c>
      <c r="AT83" s="147">
        <f>IFERROR(INDEX('Combined (Adjust here)'!$E$3:$BB$189,MATCH('Tenant Analysis (Formulas) '!$D83,'Combined (Adjust here)'!$E$3:$E$189,0),MATCH('Tenant Analysis (Formulas) '!AT$5,'Combined (Adjust here)'!$E$3:$BB$3,0)),0)</f>
        <v>9537.08</v>
      </c>
      <c r="AU83" s="147">
        <f>IFERROR(INDEX('Combined (Adjust here)'!$E$3:$BB$189,MATCH('Tenant Analysis (Formulas) '!$D83,'Combined (Adjust here)'!$E$3:$E$189,0),MATCH('Tenant Analysis (Formulas) '!AU$5,'Combined (Adjust here)'!$E$3:$BB$3,0)),0)</f>
        <v>16355.78</v>
      </c>
      <c r="AV83" s="147">
        <f>IFERROR(INDEX('Combined (Adjust here)'!$E$3:$BB$189,MATCH('Tenant Analysis (Formulas) '!$D83,'Combined (Adjust here)'!$E$3:$E$189,0),MATCH('Tenant Analysis (Formulas) '!AV$5,'Combined (Adjust here)'!$E$3:$BB$3,0)),0)</f>
        <v>15091.41</v>
      </c>
      <c r="AW83" s="147">
        <f>IFERROR(INDEX('Combined (Adjust here)'!$E$3:$BB$189,MATCH('Tenant Analysis (Formulas) '!$D83,'Combined (Adjust here)'!$E$3:$E$189,0),MATCH('Tenant Analysis (Formulas) '!AW$5,'Combined (Adjust here)'!$E$3:$BB$3,0)),0)</f>
        <v>18292.89</v>
      </c>
      <c r="AX83" s="147">
        <f>IFERROR(INDEX('Combined (Adjust here)'!$E$3:$BB$189,MATCH('Tenant Analysis (Formulas) '!$D83,'Combined (Adjust here)'!$E$3:$E$189,0),MATCH('Tenant Analysis (Formulas) '!AX$5,'Combined (Adjust here)'!$E$3:$BB$3,0)),0)</f>
        <v>18828.62</v>
      </c>
      <c r="AY83" s="147">
        <f>IFERROR(INDEX('Combined (Adjust here)'!$E$3:$BB$189,MATCH('Tenant Analysis (Formulas) '!$D83,'Combined (Adjust here)'!$E$3:$E$189,0),MATCH('Tenant Analysis (Formulas) '!AY$5,'Combined (Adjust here)'!$E$3:$BB$3,0)),0)</f>
        <v>20588.18</v>
      </c>
      <c r="AZ83" s="147">
        <f>IFERROR(INDEX('Combined (Adjust here)'!$E$3:$BB$189,MATCH('Tenant Analysis (Formulas) '!$D83,'Combined (Adjust here)'!$E$3:$E$189,0),MATCH('Tenant Analysis (Formulas) '!AZ$5,'Combined (Adjust here)'!$E$3:$BB$3,0)),0)</f>
        <v>18384.400000000001</v>
      </c>
      <c r="BA83" s="147">
        <f>IFERROR(INDEX('Combined (Adjust here)'!$E$3:$BB$189,MATCH('Tenant Analysis (Formulas) '!$D83,'Combined (Adjust here)'!$E$3:$E$189,0),MATCH('Tenant Analysis (Formulas) '!BA$5,'Combined (Adjust here)'!$E$3:$BB$3,0)),0)</f>
        <v>19879.98</v>
      </c>
      <c r="BB83" s="147">
        <f>IFERROR(INDEX('Combined (Adjust here)'!$E$3:$BB$189,MATCH('Tenant Analysis (Formulas) '!$D83,'Combined (Adjust here)'!$E$3:$E$189,0),MATCH('Tenant Analysis (Formulas) '!BB$5,'Combined (Adjust here)'!$E$3:$BB$3,0)),0)</f>
        <v>20442</v>
      </c>
      <c r="BC83" s="147">
        <f>IFERROR(INDEX('Combined (Adjust here)'!$E$3:$BB$189,MATCH('Tenant Analysis (Formulas) '!$D83,'Combined (Adjust here)'!$E$3:$E$189,0),MATCH('Tenant Analysis (Formulas) '!BC$5,'Combined (Adjust here)'!$E$3:$BB$3,0)),0)</f>
        <v>21829.05</v>
      </c>
      <c r="BD83" s="147">
        <f>IFERROR(INDEX('Combined (Adjust here)'!$E$3:$BB$189,MATCH('Tenant Analysis (Formulas) '!$D83,'Combined (Adjust here)'!$E$3:$E$189,0),MATCH('Tenant Analysis (Formulas) '!BD$5,'Combined (Adjust here)'!$E$3:$BB$3,0)),0)</f>
        <v>26040.49</v>
      </c>
      <c r="BE83" s="147">
        <f>IFERROR(INDEX('Combined (Adjust here)'!$E$3:$BB$189,MATCH('Tenant Analysis (Formulas) '!$D83,'Combined (Adjust here)'!$E$3:$E$189,0),MATCH('Tenant Analysis (Formulas) '!BE$5,'Combined (Adjust here)'!$E$3:$BB$3,0)),0)</f>
        <v>0</v>
      </c>
      <c r="BF83" s="147">
        <f>IFERROR(INDEX('Combined (Adjust here)'!$E$3:$BB$189,MATCH('Tenant Analysis (Formulas) '!$D83,'Combined (Adjust here)'!$E$3:$E$189,0),MATCH('Tenant Analysis (Formulas) '!BF$5,'Combined (Adjust here)'!$E$3:$BB$3,0)),0)</f>
        <v>0</v>
      </c>
      <c r="BG83" s="147">
        <f>IFERROR(INDEX('Combined (Adjust here)'!$E$3:$BB$189,MATCH('Tenant Analysis (Formulas) '!$D83,'Combined (Adjust here)'!$E$3:$E$189,0),MATCH('Tenant Analysis (Formulas) '!BG$5,'Combined (Adjust here)'!$E$3:$BB$3,0)),0)</f>
        <v>0</v>
      </c>
      <c r="BH83" s="147">
        <f>IFERROR(INDEX('Combined (Adjust here)'!$E$3:$BB$189,MATCH('Tenant Analysis (Formulas) '!$D83,'Combined (Adjust here)'!$E$3:$E$189,0),MATCH('Tenant Analysis (Formulas) '!BH$5,'Combined (Adjust here)'!$E$3:$BB$3,0)),0)</f>
        <v>0</v>
      </c>
      <c r="BI83" s="147">
        <f>IFERROR(INDEX('Combined (Adjust here)'!$E$3:$BB$189,MATCH('Tenant Analysis (Formulas) '!$D83,'Combined (Adjust here)'!$E$3:$E$189,0),MATCH('Tenant Analysis (Formulas) '!BI$5,'Combined (Adjust here)'!$E$3:$BB$3,0)),0)</f>
        <v>0</v>
      </c>
      <c r="BJ83" s="147">
        <f>IFERROR(INDEX('Combined (Adjust here)'!$E$3:$BB$189,MATCH('Tenant Analysis (Formulas) '!$D83,'Combined (Adjust here)'!$E$3:$E$189,0),MATCH('Tenant Analysis (Formulas) '!BJ$5,'Combined (Adjust here)'!$E$3:$BB$3,0)),0)</f>
        <v>0</v>
      </c>
      <c r="BK83" s="147">
        <f>IFERROR(INDEX('Combined (Adjust here)'!$E$3:$BB$189,MATCH('Tenant Analysis (Formulas) '!$D83,'Combined (Adjust here)'!$E$3:$E$189,0),MATCH('Tenant Analysis (Formulas) '!BK$5,'Combined (Adjust here)'!$E$3:$BB$3,0)),0)</f>
        <v>0</v>
      </c>
      <c r="BL83" s="147">
        <f>IFERROR(INDEX('Combined (Adjust here)'!$E$3:$BB$189,MATCH('Tenant Analysis (Formulas) '!$D83,'Combined (Adjust here)'!$E$3:$E$189,0),MATCH('Tenant Analysis (Formulas) '!BL$5,'Combined (Adjust here)'!$E$3:$BB$3,0)),0)</f>
        <v>0</v>
      </c>
      <c r="BM83" s="147">
        <f>IFERROR(INDEX('Combined (Adjust here)'!$E$3:$BB$189,MATCH('Tenant Analysis (Formulas) '!$D83,'Combined (Adjust here)'!$E$3:$E$189,0),MATCH('Tenant Analysis (Formulas) '!BM$5,'Combined (Adjust here)'!$E$3:$BB$3,0)),0)</f>
        <v>0</v>
      </c>
    </row>
    <row r="84" spans="1:65" hidden="1">
      <c r="A84" s="48" t="s">
        <v>164</v>
      </c>
      <c r="B84" s="48" t="s">
        <v>180</v>
      </c>
      <c r="C84" s="46" t="s">
        <v>189</v>
      </c>
      <c r="D84" s="49" t="s">
        <v>132</v>
      </c>
      <c r="E84" s="75">
        <f t="shared" si="22"/>
        <v>96100.709999999992</v>
      </c>
      <c r="F84" s="75">
        <f t="shared" si="19"/>
        <v>227171.14</v>
      </c>
      <c r="G84" s="75">
        <f t="shared" si="19"/>
        <v>239348.21999999997</v>
      </c>
      <c r="H84" s="75">
        <f t="shared" si="19"/>
        <v>103106.94</v>
      </c>
      <c r="I84" s="67">
        <f t="shared" si="20"/>
        <v>5.3603111733294809E-2</v>
      </c>
      <c r="J84" s="82"/>
      <c r="L84" s="75">
        <f t="shared" si="21"/>
        <v>51940.34</v>
      </c>
      <c r="M84" s="75">
        <f t="shared" si="21"/>
        <v>103106.94</v>
      </c>
      <c r="N84" s="67">
        <f t="shared" si="23"/>
        <v>0.98510329350943815</v>
      </c>
      <c r="R84" s="147">
        <f>IFERROR(INDEX('Combined (Adjust here)'!$E$3:$BB$189,MATCH('Tenant Analysis (Formulas) '!$D84,'Combined (Adjust here)'!$E$3:$E$189,0),MATCH('Tenant Analysis (Formulas) '!R$5,'Combined (Adjust here)'!$E$3:$BB$3,0)),0)</f>
        <v>0</v>
      </c>
      <c r="S84" s="147">
        <f>IFERROR(INDEX('Combined (Adjust here)'!$E$3:$BB$189,MATCH('Tenant Analysis (Formulas) '!$D84,'Combined (Adjust here)'!$E$3:$E$189,0),MATCH('Tenant Analysis (Formulas) '!S$5,'Combined (Adjust here)'!$E$3:$BB$3,0)),0)</f>
        <v>0</v>
      </c>
      <c r="T84" s="147">
        <f>IFERROR(INDEX('Combined (Adjust here)'!$E$3:$BB$189,MATCH('Tenant Analysis (Formulas) '!$D84,'Combined (Adjust here)'!$E$3:$E$189,0),MATCH('Tenant Analysis (Formulas) '!T$5,'Combined (Adjust here)'!$E$3:$BB$3,0)),0)</f>
        <v>0</v>
      </c>
      <c r="U84" s="147">
        <f>IFERROR(INDEX('Combined (Adjust here)'!$E$3:$BB$189,MATCH('Tenant Analysis (Formulas) '!$D84,'Combined (Adjust here)'!$E$3:$E$189,0),MATCH('Tenant Analysis (Formulas) '!U$5,'Combined (Adjust here)'!$E$3:$BB$3,0)),0)</f>
        <v>0</v>
      </c>
      <c r="V84" s="147">
        <f>IFERROR(INDEX('Combined (Adjust here)'!$E$3:$BB$189,MATCH('Tenant Analysis (Formulas) '!$D84,'Combined (Adjust here)'!$E$3:$E$189,0),MATCH('Tenant Analysis (Formulas) '!V$5,'Combined (Adjust here)'!$E$3:$BB$3,0)),0)</f>
        <v>0</v>
      </c>
      <c r="W84" s="147">
        <f>IFERROR(INDEX('Combined (Adjust here)'!$E$3:$BB$189,MATCH('Tenant Analysis (Formulas) '!$D84,'Combined (Adjust here)'!$E$3:$E$189,0),MATCH('Tenant Analysis (Formulas) '!W$5,'Combined (Adjust here)'!$E$3:$BB$3,0)),0)</f>
        <v>0</v>
      </c>
      <c r="X84" s="147">
        <f>IFERROR(INDEX('Combined (Adjust here)'!$E$3:$BB$189,MATCH('Tenant Analysis (Formulas) '!$D84,'Combined (Adjust here)'!$E$3:$E$189,0),MATCH('Tenant Analysis (Formulas) '!X$5,'Combined (Adjust here)'!$E$3:$BB$3,0)),0)</f>
        <v>0</v>
      </c>
      <c r="Y84" s="147">
        <f>IFERROR(INDEX('Combined (Adjust here)'!$E$3:$BB$189,MATCH('Tenant Analysis (Formulas) '!$D84,'Combined (Adjust here)'!$E$3:$E$189,0),MATCH('Tenant Analysis (Formulas) '!Y$5,'Combined (Adjust here)'!$E$3:$BB$3,0)),0)</f>
        <v>0</v>
      </c>
      <c r="Z84" s="147">
        <f>IFERROR(INDEX('Combined (Adjust here)'!$E$3:$BB$189,MATCH('Tenant Analysis (Formulas) '!$D84,'Combined (Adjust here)'!$E$3:$E$189,0),MATCH('Tenant Analysis (Formulas) '!Z$5,'Combined (Adjust here)'!$E$3:$BB$3,0)),0)</f>
        <v>42120.29</v>
      </c>
      <c r="AA84" s="147">
        <f>IFERROR(INDEX('Combined (Adjust here)'!$E$3:$BB$189,MATCH('Tenant Analysis (Formulas) '!$D84,'Combined (Adjust here)'!$E$3:$E$189,0),MATCH('Tenant Analysis (Formulas) '!AA$5,'Combined (Adjust here)'!$E$3:$BB$3,0)),0)</f>
        <v>0</v>
      </c>
      <c r="AB84" s="147">
        <f>IFERROR(INDEX('Combined (Adjust here)'!$E$3:$BB$189,MATCH('Tenant Analysis (Formulas) '!$D84,'Combined (Adjust here)'!$E$3:$E$189,0),MATCH('Tenant Analysis (Formulas) '!AB$5,'Combined (Adjust here)'!$E$3:$BB$3,0)),0)</f>
        <v>0</v>
      </c>
      <c r="AC84" s="147">
        <f>IFERROR(INDEX('Combined (Adjust here)'!$E$3:$BB$189,MATCH('Tenant Analysis (Formulas) '!$D84,'Combined (Adjust here)'!$E$3:$E$189,0),MATCH('Tenant Analysis (Formulas) '!AC$5,'Combined (Adjust here)'!$E$3:$BB$3,0)),0)</f>
        <v>53980.42</v>
      </c>
      <c r="AD84" s="147">
        <f>IFERROR(INDEX('Combined (Adjust here)'!$E$3:$BB$189,MATCH('Tenant Analysis (Formulas) '!$D84,'Combined (Adjust here)'!$E$3:$E$189,0),MATCH('Tenant Analysis (Formulas) '!AD$5,'Combined (Adjust here)'!$E$3:$BB$3,0)),0)</f>
        <v>0</v>
      </c>
      <c r="AE84" s="147">
        <f>IFERROR(INDEX('Combined (Adjust here)'!$E$3:$BB$189,MATCH('Tenant Analysis (Formulas) '!$D84,'Combined (Adjust here)'!$E$3:$E$189,0),MATCH('Tenant Analysis (Formulas) '!AE$5,'Combined (Adjust here)'!$E$3:$BB$3,0)),0)</f>
        <v>0</v>
      </c>
      <c r="AF84" s="147">
        <f>IFERROR(INDEX('Combined (Adjust here)'!$E$3:$BB$189,MATCH('Tenant Analysis (Formulas) '!$D84,'Combined (Adjust here)'!$E$3:$E$189,0),MATCH('Tenant Analysis (Formulas) '!AF$5,'Combined (Adjust here)'!$E$3:$BB$3,0)),0)</f>
        <v>69722.009999999995</v>
      </c>
      <c r="AG84" s="147">
        <f>IFERROR(INDEX('Combined (Adjust here)'!$E$3:$BB$189,MATCH('Tenant Analysis (Formulas) '!$D84,'Combined (Adjust here)'!$E$3:$E$189,0),MATCH('Tenant Analysis (Formulas) '!AG$5,'Combined (Adjust here)'!$E$3:$BB$3,0)),0)</f>
        <v>0</v>
      </c>
      <c r="AH84" s="147">
        <f>IFERROR(INDEX('Combined (Adjust here)'!$E$3:$BB$189,MATCH('Tenant Analysis (Formulas) '!$D84,'Combined (Adjust here)'!$E$3:$E$189,0),MATCH('Tenant Analysis (Formulas) '!AH$5,'Combined (Adjust here)'!$E$3:$BB$3,0)),0)</f>
        <v>0</v>
      </c>
      <c r="AI84" s="147">
        <f>IFERROR(INDEX('Combined (Adjust here)'!$E$3:$BB$189,MATCH('Tenant Analysis (Formulas) '!$D84,'Combined (Adjust here)'!$E$3:$E$189,0),MATCH('Tenant Analysis (Formulas) '!AI$5,'Combined (Adjust here)'!$E$3:$BB$3,0)),0)</f>
        <v>84270.67</v>
      </c>
      <c r="AJ84" s="147">
        <f>IFERROR(INDEX('Combined (Adjust here)'!$E$3:$BB$189,MATCH('Tenant Analysis (Formulas) '!$D84,'Combined (Adjust here)'!$E$3:$E$189,0),MATCH('Tenant Analysis (Formulas) '!AJ$5,'Combined (Adjust here)'!$E$3:$BB$3,0)),0)</f>
        <v>0</v>
      </c>
      <c r="AK84" s="147">
        <f>IFERROR(INDEX('Combined (Adjust here)'!$E$3:$BB$189,MATCH('Tenant Analysis (Formulas) '!$D84,'Combined (Adjust here)'!$E$3:$E$189,0),MATCH('Tenant Analysis (Formulas) '!AK$5,'Combined (Adjust here)'!$E$3:$BB$3,0)),0)</f>
        <v>0</v>
      </c>
      <c r="AL84" s="147">
        <f>IFERROR(INDEX('Combined (Adjust here)'!$E$3:$BB$189,MATCH('Tenant Analysis (Formulas) '!$D84,'Combined (Adjust here)'!$E$3:$E$189,0),MATCH('Tenant Analysis (Formulas) '!AL$5,'Combined (Adjust here)'!$E$3:$BB$3,0)),0)</f>
        <v>73178.460000000006</v>
      </c>
      <c r="AM84" s="147">
        <f>IFERROR(INDEX('Combined (Adjust here)'!$E$3:$BB$189,MATCH('Tenant Analysis (Formulas) '!$D84,'Combined (Adjust here)'!$E$3:$E$189,0),MATCH('Tenant Analysis (Formulas) '!AM$5,'Combined (Adjust here)'!$E$3:$BB$3,0)),0)</f>
        <v>0</v>
      </c>
      <c r="AN84" s="147">
        <f>IFERROR(INDEX('Combined (Adjust here)'!$E$3:$BB$189,MATCH('Tenant Analysis (Formulas) '!$D84,'Combined (Adjust here)'!$E$3:$E$189,0),MATCH('Tenant Analysis (Formulas) '!AN$5,'Combined (Adjust here)'!$E$3:$BB$3,0)),0)</f>
        <v>0</v>
      </c>
      <c r="AO84" s="147">
        <f>IFERROR(INDEX('Combined (Adjust here)'!$E$3:$BB$189,MATCH('Tenant Analysis (Formulas) '!$D84,'Combined (Adjust here)'!$E$3:$E$189,0),MATCH('Tenant Analysis (Formulas) '!AO$5,'Combined (Adjust here)'!$E$3:$BB$3,0)),0)</f>
        <v>0</v>
      </c>
      <c r="AP84" s="147">
        <f>IFERROR(INDEX('Combined (Adjust here)'!$E$3:$BB$189,MATCH('Tenant Analysis (Formulas) '!$D84,'Combined (Adjust here)'!$E$3:$E$189,0),MATCH('Tenant Analysis (Formulas) '!AP$5,'Combined (Adjust here)'!$E$3:$BB$3,0)),0)</f>
        <v>0</v>
      </c>
      <c r="AQ84" s="147">
        <f>IFERROR(INDEX('Combined (Adjust here)'!$E$3:$BB$189,MATCH('Tenant Analysis (Formulas) '!$D84,'Combined (Adjust here)'!$E$3:$E$189,0),MATCH('Tenant Analysis (Formulas) '!AQ$5,'Combined (Adjust here)'!$E$3:$BB$3,0)),0)</f>
        <v>0</v>
      </c>
      <c r="AR84" s="147">
        <f>IFERROR(INDEX('Combined (Adjust here)'!$E$3:$BB$189,MATCH('Tenant Analysis (Formulas) '!$D84,'Combined (Adjust here)'!$E$3:$E$189,0),MATCH('Tenant Analysis (Formulas) '!AR$5,'Combined (Adjust here)'!$E$3:$BB$3,0)),0)</f>
        <v>51940.34</v>
      </c>
      <c r="AS84" s="147">
        <f>IFERROR(INDEX('Combined (Adjust here)'!$E$3:$BB$189,MATCH('Tenant Analysis (Formulas) '!$D84,'Combined (Adjust here)'!$E$3:$E$189,0),MATCH('Tenant Analysis (Formulas) '!AS$5,'Combined (Adjust here)'!$E$3:$BB$3,0)),0)</f>
        <v>0</v>
      </c>
      <c r="AT84" s="147">
        <f>IFERROR(INDEX('Combined (Adjust here)'!$E$3:$BB$189,MATCH('Tenant Analysis (Formulas) '!$D84,'Combined (Adjust here)'!$E$3:$E$189,0),MATCH('Tenant Analysis (Formulas) '!AT$5,'Combined (Adjust here)'!$E$3:$BB$3,0)),0)</f>
        <v>0</v>
      </c>
      <c r="AU84" s="147">
        <f>IFERROR(INDEX('Combined (Adjust here)'!$E$3:$BB$189,MATCH('Tenant Analysis (Formulas) '!$D84,'Combined (Adjust here)'!$E$3:$E$189,0),MATCH('Tenant Analysis (Formulas) '!AU$5,'Combined (Adjust here)'!$E$3:$BB$3,0)),0)</f>
        <v>26463.42</v>
      </c>
      <c r="AV84" s="147">
        <f>IFERROR(INDEX('Combined (Adjust here)'!$E$3:$BB$189,MATCH('Tenant Analysis (Formulas) '!$D84,'Combined (Adjust here)'!$E$3:$E$189,0),MATCH('Tenant Analysis (Formulas) '!AV$5,'Combined (Adjust here)'!$E$3:$BB$3,0)),0)</f>
        <v>0</v>
      </c>
      <c r="AW84" s="147">
        <f>IFERROR(INDEX('Combined (Adjust here)'!$E$3:$BB$189,MATCH('Tenant Analysis (Formulas) '!$D84,'Combined (Adjust here)'!$E$3:$E$189,0),MATCH('Tenant Analysis (Formulas) '!AW$5,'Combined (Adjust here)'!$E$3:$BB$3,0)),0)</f>
        <v>0</v>
      </c>
      <c r="AX84" s="147">
        <f>IFERROR(INDEX('Combined (Adjust here)'!$E$3:$BB$189,MATCH('Tenant Analysis (Formulas) '!$D84,'Combined (Adjust here)'!$E$3:$E$189,0),MATCH('Tenant Analysis (Formulas) '!AX$5,'Combined (Adjust here)'!$E$3:$BB$3,0)),0)</f>
        <v>83608.22</v>
      </c>
      <c r="AY84" s="147">
        <f>IFERROR(INDEX('Combined (Adjust here)'!$E$3:$BB$189,MATCH('Tenant Analysis (Formulas) '!$D84,'Combined (Adjust here)'!$E$3:$E$189,0),MATCH('Tenant Analysis (Formulas) '!AY$5,'Combined (Adjust here)'!$E$3:$BB$3,0)),0)</f>
        <v>0</v>
      </c>
      <c r="AZ84" s="147">
        <f>IFERROR(INDEX('Combined (Adjust here)'!$E$3:$BB$189,MATCH('Tenant Analysis (Formulas) '!$D84,'Combined (Adjust here)'!$E$3:$E$189,0),MATCH('Tenant Analysis (Formulas) '!AZ$5,'Combined (Adjust here)'!$E$3:$BB$3,0)),0)</f>
        <v>0</v>
      </c>
      <c r="BA84" s="147">
        <f>IFERROR(INDEX('Combined (Adjust here)'!$E$3:$BB$189,MATCH('Tenant Analysis (Formulas) '!$D84,'Combined (Adjust here)'!$E$3:$E$189,0),MATCH('Tenant Analysis (Formulas) '!BA$5,'Combined (Adjust here)'!$E$3:$BB$3,0)),0)</f>
        <v>77336.240000000005</v>
      </c>
      <c r="BB84" s="147">
        <f>IFERROR(INDEX('Combined (Adjust here)'!$E$3:$BB$189,MATCH('Tenant Analysis (Formulas) '!$D84,'Combined (Adjust here)'!$E$3:$E$189,0),MATCH('Tenant Analysis (Formulas) '!BB$5,'Combined (Adjust here)'!$E$3:$BB$3,0)),0)</f>
        <v>0</v>
      </c>
      <c r="BC84" s="147">
        <f>IFERROR(INDEX('Combined (Adjust here)'!$E$3:$BB$189,MATCH('Tenant Analysis (Formulas) '!$D84,'Combined (Adjust here)'!$E$3:$E$189,0),MATCH('Tenant Analysis (Formulas) '!BC$5,'Combined (Adjust here)'!$E$3:$BB$3,0)),0)</f>
        <v>0</v>
      </c>
      <c r="BD84" s="147">
        <f>IFERROR(INDEX('Combined (Adjust here)'!$E$3:$BB$189,MATCH('Tenant Analysis (Formulas) '!$D84,'Combined (Adjust here)'!$E$3:$E$189,0),MATCH('Tenant Analysis (Formulas) '!BD$5,'Combined (Adjust here)'!$E$3:$BB$3,0)),0)</f>
        <v>103106.94</v>
      </c>
      <c r="BE84" s="147">
        <f>IFERROR(INDEX('Combined (Adjust here)'!$E$3:$BB$189,MATCH('Tenant Analysis (Formulas) '!$D84,'Combined (Adjust here)'!$E$3:$E$189,0),MATCH('Tenant Analysis (Formulas) '!BE$5,'Combined (Adjust here)'!$E$3:$BB$3,0)),0)</f>
        <v>0</v>
      </c>
      <c r="BF84" s="147">
        <f>IFERROR(INDEX('Combined (Adjust here)'!$E$3:$BB$189,MATCH('Tenant Analysis (Formulas) '!$D84,'Combined (Adjust here)'!$E$3:$E$189,0),MATCH('Tenant Analysis (Formulas) '!BF$5,'Combined (Adjust here)'!$E$3:$BB$3,0)),0)</f>
        <v>0</v>
      </c>
      <c r="BG84" s="147">
        <f>IFERROR(INDEX('Combined (Adjust here)'!$E$3:$BB$189,MATCH('Tenant Analysis (Formulas) '!$D84,'Combined (Adjust here)'!$E$3:$E$189,0),MATCH('Tenant Analysis (Formulas) '!BG$5,'Combined (Adjust here)'!$E$3:$BB$3,0)),0)</f>
        <v>0</v>
      </c>
      <c r="BH84" s="147">
        <f>IFERROR(INDEX('Combined (Adjust here)'!$E$3:$BB$189,MATCH('Tenant Analysis (Formulas) '!$D84,'Combined (Adjust here)'!$E$3:$E$189,0),MATCH('Tenant Analysis (Formulas) '!BH$5,'Combined (Adjust here)'!$E$3:$BB$3,0)),0)</f>
        <v>0</v>
      </c>
      <c r="BI84" s="147">
        <f>IFERROR(INDEX('Combined (Adjust here)'!$E$3:$BB$189,MATCH('Tenant Analysis (Formulas) '!$D84,'Combined (Adjust here)'!$E$3:$E$189,0),MATCH('Tenant Analysis (Formulas) '!BI$5,'Combined (Adjust here)'!$E$3:$BB$3,0)),0)</f>
        <v>0</v>
      </c>
      <c r="BJ84" s="147">
        <f>IFERROR(INDEX('Combined (Adjust here)'!$E$3:$BB$189,MATCH('Tenant Analysis (Formulas) '!$D84,'Combined (Adjust here)'!$E$3:$E$189,0),MATCH('Tenant Analysis (Formulas) '!BJ$5,'Combined (Adjust here)'!$E$3:$BB$3,0)),0)</f>
        <v>0</v>
      </c>
      <c r="BK84" s="147">
        <f>IFERROR(INDEX('Combined (Adjust here)'!$E$3:$BB$189,MATCH('Tenant Analysis (Formulas) '!$D84,'Combined (Adjust here)'!$E$3:$E$189,0),MATCH('Tenant Analysis (Formulas) '!BK$5,'Combined (Adjust here)'!$E$3:$BB$3,0)),0)</f>
        <v>0</v>
      </c>
      <c r="BL84" s="147">
        <f>IFERROR(INDEX('Combined (Adjust here)'!$E$3:$BB$189,MATCH('Tenant Analysis (Formulas) '!$D84,'Combined (Adjust here)'!$E$3:$E$189,0),MATCH('Tenant Analysis (Formulas) '!BL$5,'Combined (Adjust here)'!$E$3:$BB$3,0)),0)</f>
        <v>0</v>
      </c>
      <c r="BM84" s="147">
        <f>IFERROR(INDEX('Combined (Adjust here)'!$E$3:$BB$189,MATCH('Tenant Analysis (Formulas) '!$D84,'Combined (Adjust here)'!$E$3:$E$189,0),MATCH('Tenant Analysis (Formulas) '!BM$5,'Combined (Adjust here)'!$E$3:$BB$3,0)),0)</f>
        <v>0</v>
      </c>
    </row>
    <row r="85" spans="1:65" hidden="1">
      <c r="A85" s="48" t="s">
        <v>164</v>
      </c>
      <c r="B85" s="48" t="s">
        <v>180</v>
      </c>
      <c r="C85" s="46" t="s">
        <v>187</v>
      </c>
      <c r="D85" s="49" t="s">
        <v>133</v>
      </c>
      <c r="E85" s="75">
        <f t="shared" si="22"/>
        <v>58623.57</v>
      </c>
      <c r="F85" s="75">
        <f t="shared" si="19"/>
        <v>60406.850000000006</v>
      </c>
      <c r="G85" s="75">
        <f t="shared" si="19"/>
        <v>63673.450000000004</v>
      </c>
      <c r="H85" s="75">
        <f t="shared" si="19"/>
        <v>22419.06</v>
      </c>
      <c r="I85" s="67">
        <f t="shared" si="20"/>
        <v>5.4076648592005679E-2</v>
      </c>
      <c r="J85" s="82"/>
      <c r="L85" s="75">
        <f t="shared" si="21"/>
        <v>14005.27</v>
      </c>
      <c r="M85" s="75">
        <f t="shared" si="21"/>
        <v>16632.080000000002</v>
      </c>
      <c r="N85" s="67">
        <f t="shared" si="23"/>
        <v>0.18755868326708455</v>
      </c>
      <c r="R85" s="147">
        <f>IFERROR(INDEX('Combined (Adjust here)'!$E$3:$BB$189,MATCH('Tenant Analysis (Formulas) '!$D85,'Combined (Adjust here)'!$E$3:$E$189,0),MATCH('Tenant Analysis (Formulas) '!R$5,'Combined (Adjust here)'!$E$3:$BB$3,0)),0)</f>
        <v>4034.24</v>
      </c>
      <c r="S85" s="147">
        <f>IFERROR(INDEX('Combined (Adjust here)'!$E$3:$BB$189,MATCH('Tenant Analysis (Formulas) '!$D85,'Combined (Adjust here)'!$E$3:$E$189,0),MATCH('Tenant Analysis (Formulas) '!S$5,'Combined (Adjust here)'!$E$3:$BB$3,0)),0)</f>
        <v>3068.58</v>
      </c>
      <c r="T85" s="147">
        <f>IFERROR(INDEX('Combined (Adjust here)'!$E$3:$BB$189,MATCH('Tenant Analysis (Formulas) '!$D85,'Combined (Adjust here)'!$E$3:$E$189,0),MATCH('Tenant Analysis (Formulas) '!T$5,'Combined (Adjust here)'!$E$3:$BB$3,0)),0)</f>
        <v>5198.6499999999996</v>
      </c>
      <c r="U85" s="147">
        <f>IFERROR(INDEX('Combined (Adjust here)'!$E$3:$BB$189,MATCH('Tenant Analysis (Formulas) '!$D85,'Combined (Adjust here)'!$E$3:$E$189,0),MATCH('Tenant Analysis (Formulas) '!U$5,'Combined (Adjust here)'!$E$3:$BB$3,0)),0)</f>
        <v>5014.03</v>
      </c>
      <c r="V85" s="147">
        <f>IFERROR(INDEX('Combined (Adjust here)'!$E$3:$BB$189,MATCH('Tenant Analysis (Formulas) '!$D85,'Combined (Adjust here)'!$E$3:$E$189,0),MATCH('Tenant Analysis (Formulas) '!V$5,'Combined (Adjust here)'!$E$3:$BB$3,0)),0)</f>
        <v>6039.08</v>
      </c>
      <c r="W85" s="147">
        <f>IFERROR(INDEX('Combined (Adjust here)'!$E$3:$BB$189,MATCH('Tenant Analysis (Formulas) '!$D85,'Combined (Adjust here)'!$E$3:$E$189,0),MATCH('Tenant Analysis (Formulas) '!W$5,'Combined (Adjust here)'!$E$3:$BB$3,0)),0)</f>
        <v>5430.92</v>
      </c>
      <c r="X85" s="147">
        <f>IFERROR(INDEX('Combined (Adjust here)'!$E$3:$BB$189,MATCH('Tenant Analysis (Formulas) '!$D85,'Combined (Adjust here)'!$E$3:$E$189,0),MATCH('Tenant Analysis (Formulas) '!X$5,'Combined (Adjust here)'!$E$3:$BB$3,0)),0)</f>
        <v>6009.86</v>
      </c>
      <c r="Y85" s="147">
        <f>IFERROR(INDEX('Combined (Adjust here)'!$E$3:$BB$189,MATCH('Tenant Analysis (Formulas) '!$D85,'Combined (Adjust here)'!$E$3:$E$189,0),MATCH('Tenant Analysis (Formulas) '!Y$5,'Combined (Adjust here)'!$E$3:$BB$3,0)),0)</f>
        <v>5932.72</v>
      </c>
      <c r="Z85" s="147">
        <f>IFERROR(INDEX('Combined (Adjust here)'!$E$3:$BB$189,MATCH('Tenant Analysis (Formulas) '!$D85,'Combined (Adjust here)'!$E$3:$E$189,0),MATCH('Tenant Analysis (Formulas) '!Z$5,'Combined (Adjust here)'!$E$3:$BB$3,0)),0)</f>
        <v>5039.24</v>
      </c>
      <c r="AA85" s="147">
        <f>IFERROR(INDEX('Combined (Adjust here)'!$E$3:$BB$189,MATCH('Tenant Analysis (Formulas) '!$D85,'Combined (Adjust here)'!$E$3:$E$189,0),MATCH('Tenant Analysis (Formulas) '!AA$5,'Combined (Adjust here)'!$E$3:$BB$3,0)),0)</f>
        <v>4995.5600000000004</v>
      </c>
      <c r="AB85" s="147">
        <f>IFERROR(INDEX('Combined (Adjust here)'!$E$3:$BB$189,MATCH('Tenant Analysis (Formulas) '!$D85,'Combined (Adjust here)'!$E$3:$E$189,0),MATCH('Tenant Analysis (Formulas) '!AB$5,'Combined (Adjust here)'!$E$3:$BB$3,0)),0)</f>
        <v>3802.3</v>
      </c>
      <c r="AC85" s="147">
        <f>IFERROR(INDEX('Combined (Adjust here)'!$E$3:$BB$189,MATCH('Tenant Analysis (Formulas) '!$D85,'Combined (Adjust here)'!$E$3:$E$189,0),MATCH('Tenant Analysis (Formulas) '!AC$5,'Combined (Adjust here)'!$E$3:$BB$3,0)),0)</f>
        <v>4058.39</v>
      </c>
      <c r="AD85" s="147">
        <f>IFERROR(INDEX('Combined (Adjust here)'!$E$3:$BB$189,MATCH('Tenant Analysis (Formulas) '!$D85,'Combined (Adjust here)'!$E$3:$E$189,0),MATCH('Tenant Analysis (Formulas) '!AD$5,'Combined (Adjust here)'!$E$3:$BB$3,0)),0)</f>
        <v>4051.95</v>
      </c>
      <c r="AE85" s="147">
        <f>IFERROR(INDEX('Combined (Adjust here)'!$E$3:$BB$189,MATCH('Tenant Analysis (Formulas) '!$D85,'Combined (Adjust here)'!$E$3:$E$189,0),MATCH('Tenant Analysis (Formulas) '!AE$5,'Combined (Adjust here)'!$E$3:$BB$3,0)),0)</f>
        <v>4007.96</v>
      </c>
      <c r="AF85" s="147">
        <f>IFERROR(INDEX('Combined (Adjust here)'!$E$3:$BB$189,MATCH('Tenant Analysis (Formulas) '!$D85,'Combined (Adjust here)'!$E$3:$E$189,0),MATCH('Tenant Analysis (Formulas) '!AF$5,'Combined (Adjust here)'!$E$3:$BB$3,0)),0)</f>
        <v>5291.24</v>
      </c>
      <c r="AG85" s="147">
        <f>IFERROR(INDEX('Combined (Adjust here)'!$E$3:$BB$189,MATCH('Tenant Analysis (Formulas) '!$D85,'Combined (Adjust here)'!$E$3:$E$189,0),MATCH('Tenant Analysis (Formulas) '!AG$5,'Combined (Adjust here)'!$E$3:$BB$3,0)),0)</f>
        <v>5300.09</v>
      </c>
      <c r="AH85" s="147">
        <f>IFERROR(INDEX('Combined (Adjust here)'!$E$3:$BB$189,MATCH('Tenant Analysis (Formulas) '!$D85,'Combined (Adjust here)'!$E$3:$E$189,0),MATCH('Tenant Analysis (Formulas) '!AH$5,'Combined (Adjust here)'!$E$3:$BB$3,0)),0)</f>
        <v>4954.26</v>
      </c>
      <c r="AI85" s="147">
        <f>IFERROR(INDEX('Combined (Adjust here)'!$E$3:$BB$189,MATCH('Tenant Analysis (Formulas) '!$D85,'Combined (Adjust here)'!$E$3:$E$189,0),MATCH('Tenant Analysis (Formulas) '!AI$5,'Combined (Adjust here)'!$E$3:$BB$3,0)),0)</f>
        <v>5182.55</v>
      </c>
      <c r="AJ85" s="147">
        <f>IFERROR(INDEX('Combined (Adjust here)'!$E$3:$BB$189,MATCH('Tenant Analysis (Formulas) '!$D85,'Combined (Adjust here)'!$E$3:$E$189,0),MATCH('Tenant Analysis (Formulas) '!AJ$5,'Combined (Adjust here)'!$E$3:$BB$3,0)),0)</f>
        <v>6038.05</v>
      </c>
      <c r="AK85" s="147">
        <f>IFERROR(INDEX('Combined (Adjust here)'!$E$3:$BB$189,MATCH('Tenant Analysis (Formulas) '!$D85,'Combined (Adjust here)'!$E$3:$E$189,0),MATCH('Tenant Analysis (Formulas) '!AK$5,'Combined (Adjust here)'!$E$3:$BB$3,0)),0)</f>
        <v>6089.98</v>
      </c>
      <c r="AL85" s="147">
        <f>IFERROR(INDEX('Combined (Adjust here)'!$E$3:$BB$189,MATCH('Tenant Analysis (Formulas) '!$D85,'Combined (Adjust here)'!$E$3:$E$189,0),MATCH('Tenant Analysis (Formulas) '!AL$5,'Combined (Adjust here)'!$E$3:$BB$3,0)),0)</f>
        <v>5573.24</v>
      </c>
      <c r="AM85" s="147">
        <f>IFERROR(INDEX('Combined (Adjust here)'!$E$3:$BB$189,MATCH('Tenant Analysis (Formulas) '!$D85,'Combined (Adjust here)'!$E$3:$E$189,0),MATCH('Tenant Analysis (Formulas) '!AM$5,'Combined (Adjust here)'!$E$3:$BB$3,0)),0)</f>
        <v>5290.76</v>
      </c>
      <c r="AN85" s="147">
        <f>IFERROR(INDEX('Combined (Adjust here)'!$E$3:$BB$189,MATCH('Tenant Analysis (Formulas) '!$D85,'Combined (Adjust here)'!$E$3:$E$189,0),MATCH('Tenant Analysis (Formulas) '!AN$5,'Combined (Adjust here)'!$E$3:$BB$3,0)),0)</f>
        <v>4544.5200000000004</v>
      </c>
      <c r="AO85" s="147">
        <f>IFERROR(INDEX('Combined (Adjust here)'!$E$3:$BB$189,MATCH('Tenant Analysis (Formulas) '!$D85,'Combined (Adjust here)'!$E$3:$E$189,0),MATCH('Tenant Analysis (Formulas) '!AO$5,'Combined (Adjust here)'!$E$3:$BB$3,0)),0)</f>
        <v>4082.25</v>
      </c>
      <c r="AP85" s="147">
        <f>IFERROR(INDEX('Combined (Adjust here)'!$E$3:$BB$189,MATCH('Tenant Analysis (Formulas) '!$D85,'Combined (Adjust here)'!$E$3:$E$189,0),MATCH('Tenant Analysis (Formulas) '!AP$5,'Combined (Adjust here)'!$E$3:$BB$3,0)),0)</f>
        <v>4304.37</v>
      </c>
      <c r="AQ85" s="147">
        <f>IFERROR(INDEX('Combined (Adjust here)'!$E$3:$BB$189,MATCH('Tenant Analysis (Formulas) '!$D85,'Combined (Adjust here)'!$E$3:$E$189,0),MATCH('Tenant Analysis (Formulas) '!AQ$5,'Combined (Adjust here)'!$E$3:$BB$3,0)),0)</f>
        <v>4105.1000000000004</v>
      </c>
      <c r="AR85" s="147">
        <f>IFERROR(INDEX('Combined (Adjust here)'!$E$3:$BB$189,MATCH('Tenant Analysis (Formulas) '!$D85,'Combined (Adjust here)'!$E$3:$E$189,0),MATCH('Tenant Analysis (Formulas) '!AR$5,'Combined (Adjust here)'!$E$3:$BB$3,0)),0)</f>
        <v>5595.8</v>
      </c>
      <c r="AS85" s="147">
        <f>IFERROR(INDEX('Combined (Adjust here)'!$E$3:$BB$189,MATCH('Tenant Analysis (Formulas) '!$D85,'Combined (Adjust here)'!$E$3:$E$189,0),MATCH('Tenant Analysis (Formulas) '!AS$5,'Combined (Adjust here)'!$E$3:$BB$3,0)),0)</f>
        <v>4480.8599999999997</v>
      </c>
      <c r="AT85" s="147">
        <f>IFERROR(INDEX('Combined (Adjust here)'!$E$3:$BB$189,MATCH('Tenant Analysis (Formulas) '!$D85,'Combined (Adjust here)'!$E$3:$E$189,0),MATCH('Tenant Analysis (Formulas) '!AT$5,'Combined (Adjust here)'!$E$3:$BB$3,0)),0)</f>
        <v>6772.41</v>
      </c>
      <c r="AU85" s="147">
        <f>IFERROR(INDEX('Combined (Adjust here)'!$E$3:$BB$189,MATCH('Tenant Analysis (Formulas) '!$D85,'Combined (Adjust here)'!$E$3:$E$189,0),MATCH('Tenant Analysis (Formulas) '!AU$5,'Combined (Adjust here)'!$E$3:$BB$3,0)),0)</f>
        <v>6332.45</v>
      </c>
      <c r="AV85" s="147">
        <f>IFERROR(INDEX('Combined (Adjust here)'!$E$3:$BB$189,MATCH('Tenant Analysis (Formulas) '!$D85,'Combined (Adjust here)'!$E$3:$E$189,0),MATCH('Tenant Analysis (Formulas) '!AV$5,'Combined (Adjust here)'!$E$3:$BB$3,0)),0)</f>
        <v>6065.17</v>
      </c>
      <c r="AW85" s="147">
        <f>IFERROR(INDEX('Combined (Adjust here)'!$E$3:$BB$189,MATCH('Tenant Analysis (Formulas) '!$D85,'Combined (Adjust here)'!$E$3:$E$189,0),MATCH('Tenant Analysis (Formulas) '!AW$5,'Combined (Adjust here)'!$E$3:$BB$3,0)),0)</f>
        <v>6505.02</v>
      </c>
      <c r="AX85" s="147">
        <f>IFERROR(INDEX('Combined (Adjust here)'!$E$3:$BB$189,MATCH('Tenant Analysis (Formulas) '!$D85,'Combined (Adjust here)'!$E$3:$E$189,0),MATCH('Tenant Analysis (Formulas) '!AX$5,'Combined (Adjust here)'!$E$3:$BB$3,0)),0)</f>
        <v>5008.58</v>
      </c>
      <c r="AY85" s="147">
        <f>IFERROR(INDEX('Combined (Adjust here)'!$E$3:$BB$189,MATCH('Tenant Analysis (Formulas) '!$D85,'Combined (Adjust here)'!$E$3:$E$189,0),MATCH('Tenant Analysis (Formulas) '!AY$5,'Combined (Adjust here)'!$E$3:$BB$3,0)),0)</f>
        <v>5197.24</v>
      </c>
      <c r="AZ85" s="147">
        <f>IFERROR(INDEX('Combined (Adjust here)'!$E$3:$BB$189,MATCH('Tenant Analysis (Formulas) '!$D85,'Combined (Adjust here)'!$E$3:$E$189,0),MATCH('Tenant Analysis (Formulas) '!AZ$5,'Combined (Adjust here)'!$E$3:$BB$3,0)),0)</f>
        <v>5038.3100000000004</v>
      </c>
      <c r="BA85" s="147">
        <f>IFERROR(INDEX('Combined (Adjust here)'!$E$3:$BB$189,MATCH('Tenant Analysis (Formulas) '!$D85,'Combined (Adjust here)'!$E$3:$E$189,0),MATCH('Tenant Analysis (Formulas) '!BA$5,'Combined (Adjust here)'!$E$3:$BB$3,0)),0)</f>
        <v>4268.1400000000003</v>
      </c>
      <c r="BB85" s="147">
        <f>IFERROR(INDEX('Combined (Adjust here)'!$E$3:$BB$189,MATCH('Tenant Analysis (Formulas) '!$D85,'Combined (Adjust here)'!$E$3:$E$189,0),MATCH('Tenant Analysis (Formulas) '!BB$5,'Combined (Adjust here)'!$E$3:$BB$3,0)),0)</f>
        <v>5218.58</v>
      </c>
      <c r="BC85" s="147">
        <f>IFERROR(INDEX('Combined (Adjust here)'!$E$3:$BB$189,MATCH('Tenant Analysis (Formulas) '!$D85,'Combined (Adjust here)'!$E$3:$E$189,0),MATCH('Tenant Analysis (Formulas) '!BC$5,'Combined (Adjust here)'!$E$3:$BB$3,0)),0)</f>
        <v>5490.33</v>
      </c>
      <c r="BD85" s="147">
        <f>IFERROR(INDEX('Combined (Adjust here)'!$E$3:$BB$189,MATCH('Tenant Analysis (Formulas) '!$D85,'Combined (Adjust here)'!$E$3:$E$189,0),MATCH('Tenant Analysis (Formulas) '!BD$5,'Combined (Adjust here)'!$E$3:$BB$3,0)),0)</f>
        <v>5923.17</v>
      </c>
      <c r="BE85" s="147">
        <f>IFERROR(INDEX('Combined (Adjust here)'!$E$3:$BB$189,MATCH('Tenant Analysis (Formulas) '!$D85,'Combined (Adjust here)'!$E$3:$E$189,0),MATCH('Tenant Analysis (Formulas) '!BE$5,'Combined (Adjust here)'!$E$3:$BB$3,0)),0)</f>
        <v>5786.98</v>
      </c>
      <c r="BF85" s="147">
        <f>IFERROR(INDEX('Combined (Adjust here)'!$E$3:$BB$189,MATCH('Tenant Analysis (Formulas) '!$D85,'Combined (Adjust here)'!$E$3:$E$189,0),MATCH('Tenant Analysis (Formulas) '!BF$5,'Combined (Adjust here)'!$E$3:$BB$3,0)),0)</f>
        <v>0</v>
      </c>
      <c r="BG85" s="147">
        <f>IFERROR(INDEX('Combined (Adjust here)'!$E$3:$BB$189,MATCH('Tenant Analysis (Formulas) '!$D85,'Combined (Adjust here)'!$E$3:$E$189,0),MATCH('Tenant Analysis (Formulas) '!BG$5,'Combined (Adjust here)'!$E$3:$BB$3,0)),0)</f>
        <v>0</v>
      </c>
      <c r="BH85" s="147">
        <f>IFERROR(INDEX('Combined (Adjust here)'!$E$3:$BB$189,MATCH('Tenant Analysis (Formulas) '!$D85,'Combined (Adjust here)'!$E$3:$E$189,0),MATCH('Tenant Analysis (Formulas) '!BH$5,'Combined (Adjust here)'!$E$3:$BB$3,0)),0)</f>
        <v>0</v>
      </c>
      <c r="BI85" s="147">
        <f>IFERROR(INDEX('Combined (Adjust here)'!$E$3:$BB$189,MATCH('Tenant Analysis (Formulas) '!$D85,'Combined (Adjust here)'!$E$3:$E$189,0),MATCH('Tenant Analysis (Formulas) '!BI$5,'Combined (Adjust here)'!$E$3:$BB$3,0)),0)</f>
        <v>0</v>
      </c>
      <c r="BJ85" s="147">
        <f>IFERROR(INDEX('Combined (Adjust here)'!$E$3:$BB$189,MATCH('Tenant Analysis (Formulas) '!$D85,'Combined (Adjust here)'!$E$3:$E$189,0),MATCH('Tenant Analysis (Formulas) '!BJ$5,'Combined (Adjust here)'!$E$3:$BB$3,0)),0)</f>
        <v>0</v>
      </c>
      <c r="BK85" s="147">
        <f>IFERROR(INDEX('Combined (Adjust here)'!$E$3:$BB$189,MATCH('Tenant Analysis (Formulas) '!$D85,'Combined (Adjust here)'!$E$3:$E$189,0),MATCH('Tenant Analysis (Formulas) '!BK$5,'Combined (Adjust here)'!$E$3:$BB$3,0)),0)</f>
        <v>0</v>
      </c>
      <c r="BL85" s="147">
        <f>IFERROR(INDEX('Combined (Adjust here)'!$E$3:$BB$189,MATCH('Tenant Analysis (Formulas) '!$D85,'Combined (Adjust here)'!$E$3:$E$189,0),MATCH('Tenant Analysis (Formulas) '!BL$5,'Combined (Adjust here)'!$E$3:$BB$3,0)),0)</f>
        <v>0</v>
      </c>
      <c r="BM85" s="147">
        <f>IFERROR(INDEX('Combined (Adjust here)'!$E$3:$BB$189,MATCH('Tenant Analysis (Formulas) '!$D85,'Combined (Adjust here)'!$E$3:$E$189,0),MATCH('Tenant Analysis (Formulas) '!BM$5,'Combined (Adjust here)'!$E$3:$BB$3,0)),0)</f>
        <v>0</v>
      </c>
    </row>
    <row r="86" spans="1:65" hidden="1">
      <c r="A86" s="48" t="s">
        <v>164</v>
      </c>
      <c r="B86" s="48" t="s">
        <v>180</v>
      </c>
      <c r="C86" s="46" t="s">
        <v>728</v>
      </c>
      <c r="D86" s="49" t="s">
        <v>134</v>
      </c>
      <c r="E86" s="75">
        <f t="shared" si="22"/>
        <v>201513</v>
      </c>
      <c r="F86" s="75">
        <f t="shared" si="19"/>
        <v>0</v>
      </c>
      <c r="G86" s="75">
        <f t="shared" si="19"/>
        <v>0</v>
      </c>
      <c r="H86" s="75">
        <f t="shared" si="19"/>
        <v>0</v>
      </c>
      <c r="I86" s="67">
        <f t="shared" si="20"/>
        <v>0</v>
      </c>
      <c r="J86" s="82"/>
      <c r="L86" s="75">
        <f t="shared" si="21"/>
        <v>0</v>
      </c>
      <c r="M86" s="75">
        <f t="shared" si="21"/>
        <v>0</v>
      </c>
      <c r="N86" s="67">
        <f t="shared" si="23"/>
        <v>0</v>
      </c>
      <c r="R86" s="147">
        <f>IFERROR(INDEX('Combined (Adjust here)'!$E$3:$BB$189,MATCH('Tenant Analysis (Formulas) '!$D86,'Combined (Adjust here)'!$E$3:$E$189,0),MATCH('Tenant Analysis (Formulas) '!R$5,'Combined (Adjust here)'!$E$3:$BB$3,0)),0)</f>
        <v>0</v>
      </c>
      <c r="S86" s="147">
        <f>IFERROR(INDEX('Combined (Adjust here)'!$E$3:$BB$189,MATCH('Tenant Analysis (Formulas) '!$D86,'Combined (Adjust here)'!$E$3:$E$189,0),MATCH('Tenant Analysis (Formulas) '!S$5,'Combined (Adjust here)'!$E$3:$BB$3,0)),0)</f>
        <v>0</v>
      </c>
      <c r="T86" s="147">
        <f>IFERROR(INDEX('Combined (Adjust here)'!$E$3:$BB$189,MATCH('Tenant Analysis (Formulas) '!$D86,'Combined (Adjust here)'!$E$3:$E$189,0),MATCH('Tenant Analysis (Formulas) '!T$5,'Combined (Adjust here)'!$E$3:$BB$3,0)),0)</f>
        <v>0</v>
      </c>
      <c r="U86" s="147">
        <f>IFERROR(INDEX('Combined (Adjust here)'!$E$3:$BB$189,MATCH('Tenant Analysis (Formulas) '!$D86,'Combined (Adjust here)'!$E$3:$E$189,0),MATCH('Tenant Analysis (Formulas) '!U$5,'Combined (Adjust here)'!$E$3:$BB$3,0)),0)</f>
        <v>0</v>
      </c>
      <c r="V86" s="147">
        <f>IFERROR(INDEX('Combined (Adjust here)'!$E$3:$BB$189,MATCH('Tenant Analysis (Formulas) '!$D86,'Combined (Adjust here)'!$E$3:$E$189,0),MATCH('Tenant Analysis (Formulas) '!V$5,'Combined (Adjust here)'!$E$3:$BB$3,0)),0)</f>
        <v>0</v>
      </c>
      <c r="W86" s="147">
        <f>IFERROR(INDEX('Combined (Adjust here)'!$E$3:$BB$189,MATCH('Tenant Analysis (Formulas) '!$D86,'Combined (Adjust here)'!$E$3:$E$189,0),MATCH('Tenant Analysis (Formulas) '!W$5,'Combined (Adjust here)'!$E$3:$BB$3,0)),0)</f>
        <v>0</v>
      </c>
      <c r="X86" s="147">
        <f>IFERROR(INDEX('Combined (Adjust here)'!$E$3:$BB$189,MATCH('Tenant Analysis (Formulas) '!$D86,'Combined (Adjust here)'!$E$3:$E$189,0),MATCH('Tenant Analysis (Formulas) '!X$5,'Combined (Adjust here)'!$E$3:$BB$3,0)),0)</f>
        <v>0</v>
      </c>
      <c r="Y86" s="147">
        <f>IFERROR(INDEX('Combined (Adjust here)'!$E$3:$BB$189,MATCH('Tenant Analysis (Formulas) '!$D86,'Combined (Adjust here)'!$E$3:$E$189,0),MATCH('Tenant Analysis (Formulas) '!Y$5,'Combined (Adjust here)'!$E$3:$BB$3,0)),0)</f>
        <v>0</v>
      </c>
      <c r="Z86" s="147">
        <f>IFERROR(INDEX('Combined (Adjust here)'!$E$3:$BB$189,MATCH('Tenant Analysis (Formulas) '!$D86,'Combined (Adjust here)'!$E$3:$E$189,0),MATCH('Tenant Analysis (Formulas) '!Z$5,'Combined (Adjust here)'!$E$3:$BB$3,0)),0)</f>
        <v>0</v>
      </c>
      <c r="AA86" s="147">
        <f>IFERROR(INDEX('Combined (Adjust here)'!$E$3:$BB$189,MATCH('Tenant Analysis (Formulas) '!$D86,'Combined (Adjust here)'!$E$3:$E$189,0),MATCH('Tenant Analysis (Formulas) '!AA$5,'Combined (Adjust here)'!$E$3:$BB$3,0)),0)</f>
        <v>0</v>
      </c>
      <c r="AB86" s="147">
        <f>IFERROR(INDEX('Combined (Adjust here)'!$E$3:$BB$189,MATCH('Tenant Analysis (Formulas) '!$D86,'Combined (Adjust here)'!$E$3:$E$189,0),MATCH('Tenant Analysis (Formulas) '!AB$5,'Combined (Adjust here)'!$E$3:$BB$3,0)),0)</f>
        <v>0</v>
      </c>
      <c r="AC86" s="147">
        <f>IFERROR(INDEX('Combined (Adjust here)'!$E$3:$BB$189,MATCH('Tenant Analysis (Formulas) '!$D86,'Combined (Adjust here)'!$E$3:$E$189,0),MATCH('Tenant Analysis (Formulas) '!AC$5,'Combined (Adjust here)'!$E$3:$BB$3,0)),0)</f>
        <v>201513</v>
      </c>
      <c r="AD86" s="147">
        <f>IFERROR(INDEX('Combined (Adjust here)'!$E$3:$BB$189,MATCH('Tenant Analysis (Formulas) '!$D86,'Combined (Adjust here)'!$E$3:$E$189,0),MATCH('Tenant Analysis (Formulas) '!AD$5,'Combined (Adjust here)'!$E$3:$BB$3,0)),0)</f>
        <v>0</v>
      </c>
      <c r="AE86" s="147">
        <f>IFERROR(INDEX('Combined (Adjust here)'!$E$3:$BB$189,MATCH('Tenant Analysis (Formulas) '!$D86,'Combined (Adjust here)'!$E$3:$E$189,0),MATCH('Tenant Analysis (Formulas) '!AE$5,'Combined (Adjust here)'!$E$3:$BB$3,0)),0)</f>
        <v>0</v>
      </c>
      <c r="AF86" s="147">
        <f>IFERROR(INDEX('Combined (Adjust here)'!$E$3:$BB$189,MATCH('Tenant Analysis (Formulas) '!$D86,'Combined (Adjust here)'!$E$3:$E$189,0),MATCH('Tenant Analysis (Formulas) '!AF$5,'Combined (Adjust here)'!$E$3:$BB$3,0)),0)</f>
        <v>0</v>
      </c>
      <c r="AG86" s="147">
        <f>IFERROR(INDEX('Combined (Adjust here)'!$E$3:$BB$189,MATCH('Tenant Analysis (Formulas) '!$D86,'Combined (Adjust here)'!$E$3:$E$189,0),MATCH('Tenant Analysis (Formulas) '!AG$5,'Combined (Adjust here)'!$E$3:$BB$3,0)),0)</f>
        <v>0</v>
      </c>
      <c r="AH86" s="147">
        <f>IFERROR(INDEX('Combined (Adjust here)'!$E$3:$BB$189,MATCH('Tenant Analysis (Formulas) '!$D86,'Combined (Adjust here)'!$E$3:$E$189,0),MATCH('Tenant Analysis (Formulas) '!AH$5,'Combined (Adjust here)'!$E$3:$BB$3,0)),0)</f>
        <v>0</v>
      </c>
      <c r="AI86" s="147">
        <f>IFERROR(INDEX('Combined (Adjust here)'!$E$3:$BB$189,MATCH('Tenant Analysis (Formulas) '!$D86,'Combined (Adjust here)'!$E$3:$E$189,0),MATCH('Tenant Analysis (Formulas) '!AI$5,'Combined (Adjust here)'!$E$3:$BB$3,0)),0)</f>
        <v>0</v>
      </c>
      <c r="AJ86" s="147">
        <f>IFERROR(INDEX('Combined (Adjust here)'!$E$3:$BB$189,MATCH('Tenant Analysis (Formulas) '!$D86,'Combined (Adjust here)'!$E$3:$E$189,0),MATCH('Tenant Analysis (Formulas) '!AJ$5,'Combined (Adjust here)'!$E$3:$BB$3,0)),0)</f>
        <v>0</v>
      </c>
      <c r="AK86" s="147">
        <f>IFERROR(INDEX('Combined (Adjust here)'!$E$3:$BB$189,MATCH('Tenant Analysis (Formulas) '!$D86,'Combined (Adjust here)'!$E$3:$E$189,0),MATCH('Tenant Analysis (Formulas) '!AK$5,'Combined (Adjust here)'!$E$3:$BB$3,0)),0)</f>
        <v>0</v>
      </c>
      <c r="AL86" s="147">
        <f>IFERROR(INDEX('Combined (Adjust here)'!$E$3:$BB$189,MATCH('Tenant Analysis (Formulas) '!$D86,'Combined (Adjust here)'!$E$3:$E$189,0),MATCH('Tenant Analysis (Formulas) '!AL$5,'Combined (Adjust here)'!$E$3:$BB$3,0)),0)</f>
        <v>0</v>
      </c>
      <c r="AM86" s="147">
        <f>IFERROR(INDEX('Combined (Adjust here)'!$E$3:$BB$189,MATCH('Tenant Analysis (Formulas) '!$D86,'Combined (Adjust here)'!$E$3:$E$189,0),MATCH('Tenant Analysis (Formulas) '!AM$5,'Combined (Adjust here)'!$E$3:$BB$3,0)),0)</f>
        <v>0</v>
      </c>
      <c r="AN86" s="147">
        <f>IFERROR(INDEX('Combined (Adjust here)'!$E$3:$BB$189,MATCH('Tenant Analysis (Formulas) '!$D86,'Combined (Adjust here)'!$E$3:$E$189,0),MATCH('Tenant Analysis (Formulas) '!AN$5,'Combined (Adjust here)'!$E$3:$BB$3,0)),0)</f>
        <v>0</v>
      </c>
      <c r="AO86" s="147">
        <f>IFERROR(INDEX('Combined (Adjust here)'!$E$3:$BB$189,MATCH('Tenant Analysis (Formulas) '!$D86,'Combined (Adjust here)'!$E$3:$E$189,0),MATCH('Tenant Analysis (Formulas) '!AO$5,'Combined (Adjust here)'!$E$3:$BB$3,0)),0)</f>
        <v>0</v>
      </c>
      <c r="AP86" s="147">
        <f>IFERROR(INDEX('Combined (Adjust here)'!$E$3:$BB$189,MATCH('Tenant Analysis (Formulas) '!$D86,'Combined (Adjust here)'!$E$3:$E$189,0),MATCH('Tenant Analysis (Formulas) '!AP$5,'Combined (Adjust here)'!$E$3:$BB$3,0)),0)</f>
        <v>0</v>
      </c>
      <c r="AQ86" s="147">
        <f>IFERROR(INDEX('Combined (Adjust here)'!$E$3:$BB$189,MATCH('Tenant Analysis (Formulas) '!$D86,'Combined (Adjust here)'!$E$3:$E$189,0),MATCH('Tenant Analysis (Formulas) '!AQ$5,'Combined (Adjust here)'!$E$3:$BB$3,0)),0)</f>
        <v>0</v>
      </c>
      <c r="AR86" s="147">
        <f>IFERROR(INDEX('Combined (Adjust here)'!$E$3:$BB$189,MATCH('Tenant Analysis (Formulas) '!$D86,'Combined (Adjust here)'!$E$3:$E$189,0),MATCH('Tenant Analysis (Formulas) '!AR$5,'Combined (Adjust here)'!$E$3:$BB$3,0)),0)</f>
        <v>0</v>
      </c>
      <c r="AS86" s="147">
        <f>IFERROR(INDEX('Combined (Adjust here)'!$E$3:$BB$189,MATCH('Tenant Analysis (Formulas) '!$D86,'Combined (Adjust here)'!$E$3:$E$189,0),MATCH('Tenant Analysis (Formulas) '!AS$5,'Combined (Adjust here)'!$E$3:$BB$3,0)),0)</f>
        <v>0</v>
      </c>
      <c r="AT86" s="147">
        <f>IFERROR(INDEX('Combined (Adjust here)'!$E$3:$BB$189,MATCH('Tenant Analysis (Formulas) '!$D86,'Combined (Adjust here)'!$E$3:$E$189,0),MATCH('Tenant Analysis (Formulas) '!AT$5,'Combined (Adjust here)'!$E$3:$BB$3,0)),0)</f>
        <v>0</v>
      </c>
      <c r="AU86" s="147">
        <f>IFERROR(INDEX('Combined (Adjust here)'!$E$3:$BB$189,MATCH('Tenant Analysis (Formulas) '!$D86,'Combined (Adjust here)'!$E$3:$E$189,0),MATCH('Tenant Analysis (Formulas) '!AU$5,'Combined (Adjust here)'!$E$3:$BB$3,0)),0)</f>
        <v>0</v>
      </c>
      <c r="AV86" s="147">
        <f>IFERROR(INDEX('Combined (Adjust here)'!$E$3:$BB$189,MATCH('Tenant Analysis (Formulas) '!$D86,'Combined (Adjust here)'!$E$3:$E$189,0),MATCH('Tenant Analysis (Formulas) '!AV$5,'Combined (Adjust here)'!$E$3:$BB$3,0)),0)</f>
        <v>0</v>
      </c>
      <c r="AW86" s="147">
        <f>IFERROR(INDEX('Combined (Adjust here)'!$E$3:$BB$189,MATCH('Tenant Analysis (Formulas) '!$D86,'Combined (Adjust here)'!$E$3:$E$189,0),MATCH('Tenant Analysis (Formulas) '!AW$5,'Combined (Adjust here)'!$E$3:$BB$3,0)),0)</f>
        <v>0</v>
      </c>
      <c r="AX86" s="147">
        <f>IFERROR(INDEX('Combined (Adjust here)'!$E$3:$BB$189,MATCH('Tenant Analysis (Formulas) '!$D86,'Combined (Adjust here)'!$E$3:$E$189,0),MATCH('Tenant Analysis (Formulas) '!AX$5,'Combined (Adjust here)'!$E$3:$BB$3,0)),0)</f>
        <v>0</v>
      </c>
      <c r="AY86" s="147">
        <f>IFERROR(INDEX('Combined (Adjust here)'!$E$3:$BB$189,MATCH('Tenant Analysis (Formulas) '!$D86,'Combined (Adjust here)'!$E$3:$E$189,0),MATCH('Tenant Analysis (Formulas) '!AY$5,'Combined (Adjust here)'!$E$3:$BB$3,0)),0)</f>
        <v>0</v>
      </c>
      <c r="AZ86" s="147">
        <f>IFERROR(INDEX('Combined (Adjust here)'!$E$3:$BB$189,MATCH('Tenant Analysis (Formulas) '!$D86,'Combined (Adjust here)'!$E$3:$E$189,0),MATCH('Tenant Analysis (Formulas) '!AZ$5,'Combined (Adjust here)'!$E$3:$BB$3,0)),0)</f>
        <v>0</v>
      </c>
      <c r="BA86" s="147">
        <f>IFERROR(INDEX('Combined (Adjust here)'!$E$3:$BB$189,MATCH('Tenant Analysis (Formulas) '!$D86,'Combined (Adjust here)'!$E$3:$E$189,0),MATCH('Tenant Analysis (Formulas) '!BA$5,'Combined (Adjust here)'!$E$3:$BB$3,0)),0)</f>
        <v>0</v>
      </c>
      <c r="BB86" s="147">
        <f>IFERROR(INDEX('Combined (Adjust here)'!$E$3:$BB$189,MATCH('Tenant Analysis (Formulas) '!$D86,'Combined (Adjust here)'!$E$3:$E$189,0),MATCH('Tenant Analysis (Formulas) '!BB$5,'Combined (Adjust here)'!$E$3:$BB$3,0)),0)</f>
        <v>0</v>
      </c>
      <c r="BC86" s="147">
        <f>IFERROR(INDEX('Combined (Adjust here)'!$E$3:$BB$189,MATCH('Tenant Analysis (Formulas) '!$D86,'Combined (Adjust here)'!$E$3:$E$189,0),MATCH('Tenant Analysis (Formulas) '!BC$5,'Combined (Adjust here)'!$E$3:$BB$3,0)),0)</f>
        <v>0</v>
      </c>
      <c r="BD86" s="147">
        <f>IFERROR(INDEX('Combined (Adjust here)'!$E$3:$BB$189,MATCH('Tenant Analysis (Formulas) '!$D86,'Combined (Adjust here)'!$E$3:$E$189,0),MATCH('Tenant Analysis (Formulas) '!BD$5,'Combined (Adjust here)'!$E$3:$BB$3,0)),0)</f>
        <v>0</v>
      </c>
      <c r="BE86" s="147">
        <f>IFERROR(INDEX('Combined (Adjust here)'!$E$3:$BB$189,MATCH('Tenant Analysis (Formulas) '!$D86,'Combined (Adjust here)'!$E$3:$E$189,0),MATCH('Tenant Analysis (Formulas) '!BE$5,'Combined (Adjust here)'!$E$3:$BB$3,0)),0)</f>
        <v>0</v>
      </c>
      <c r="BF86" s="147">
        <f>IFERROR(INDEX('Combined (Adjust here)'!$E$3:$BB$189,MATCH('Tenant Analysis (Formulas) '!$D86,'Combined (Adjust here)'!$E$3:$E$189,0),MATCH('Tenant Analysis (Formulas) '!BF$5,'Combined (Adjust here)'!$E$3:$BB$3,0)),0)</f>
        <v>0</v>
      </c>
      <c r="BG86" s="147">
        <f>IFERROR(INDEX('Combined (Adjust here)'!$E$3:$BB$189,MATCH('Tenant Analysis (Formulas) '!$D86,'Combined (Adjust here)'!$E$3:$E$189,0),MATCH('Tenant Analysis (Formulas) '!BG$5,'Combined (Adjust here)'!$E$3:$BB$3,0)),0)</f>
        <v>0</v>
      </c>
      <c r="BH86" s="147">
        <f>IFERROR(INDEX('Combined (Adjust here)'!$E$3:$BB$189,MATCH('Tenant Analysis (Formulas) '!$D86,'Combined (Adjust here)'!$E$3:$E$189,0),MATCH('Tenant Analysis (Formulas) '!BH$5,'Combined (Adjust here)'!$E$3:$BB$3,0)),0)</f>
        <v>0</v>
      </c>
      <c r="BI86" s="147">
        <f>IFERROR(INDEX('Combined (Adjust here)'!$E$3:$BB$189,MATCH('Tenant Analysis (Formulas) '!$D86,'Combined (Adjust here)'!$E$3:$E$189,0),MATCH('Tenant Analysis (Formulas) '!BI$5,'Combined (Adjust here)'!$E$3:$BB$3,0)),0)</f>
        <v>0</v>
      </c>
      <c r="BJ86" s="147">
        <f>IFERROR(INDEX('Combined (Adjust here)'!$E$3:$BB$189,MATCH('Tenant Analysis (Formulas) '!$D86,'Combined (Adjust here)'!$E$3:$E$189,0),MATCH('Tenant Analysis (Formulas) '!BJ$5,'Combined (Adjust here)'!$E$3:$BB$3,0)),0)</f>
        <v>0</v>
      </c>
      <c r="BK86" s="147">
        <f>IFERROR(INDEX('Combined (Adjust here)'!$E$3:$BB$189,MATCH('Tenant Analysis (Formulas) '!$D86,'Combined (Adjust here)'!$E$3:$E$189,0),MATCH('Tenant Analysis (Formulas) '!BK$5,'Combined (Adjust here)'!$E$3:$BB$3,0)),0)</f>
        <v>0</v>
      </c>
      <c r="BL86" s="147">
        <f>IFERROR(INDEX('Combined (Adjust here)'!$E$3:$BB$189,MATCH('Tenant Analysis (Formulas) '!$D86,'Combined (Adjust here)'!$E$3:$E$189,0),MATCH('Tenant Analysis (Formulas) '!BL$5,'Combined (Adjust here)'!$E$3:$BB$3,0)),0)</f>
        <v>0</v>
      </c>
      <c r="BM86" s="147">
        <f>IFERROR(INDEX('Combined (Adjust here)'!$E$3:$BB$189,MATCH('Tenant Analysis (Formulas) '!$D86,'Combined (Adjust here)'!$E$3:$E$189,0),MATCH('Tenant Analysis (Formulas) '!BM$5,'Combined (Adjust here)'!$E$3:$BB$3,0)),0)</f>
        <v>0</v>
      </c>
    </row>
    <row r="87" spans="1:65" hidden="1">
      <c r="A87" s="48" t="s">
        <v>164</v>
      </c>
      <c r="B87" s="48" t="s">
        <v>180</v>
      </c>
      <c r="C87" s="46" t="s">
        <v>186</v>
      </c>
      <c r="D87" s="49" t="s">
        <v>135</v>
      </c>
      <c r="E87" s="75">
        <f t="shared" si="22"/>
        <v>748795.44</v>
      </c>
      <c r="F87" s="75">
        <f t="shared" si="19"/>
        <v>779475.7</v>
      </c>
      <c r="G87" s="75">
        <f t="shared" si="19"/>
        <v>771881.02000000014</v>
      </c>
      <c r="H87" s="75">
        <f t="shared" si="19"/>
        <v>225229.1</v>
      </c>
      <c r="I87" s="67">
        <f t="shared" si="20"/>
        <v>-9.7433184895947614E-3</v>
      </c>
      <c r="J87" s="82"/>
      <c r="L87" s="75">
        <f t="shared" si="21"/>
        <v>176143.22999999998</v>
      </c>
      <c r="M87" s="75">
        <f t="shared" si="21"/>
        <v>225229.1</v>
      </c>
      <c r="N87" s="67">
        <f t="shared" si="23"/>
        <v>0.27867020492357286</v>
      </c>
      <c r="R87" s="147">
        <f>IFERROR(INDEX('Combined (Adjust here)'!$E$3:$BB$189,MATCH('Tenant Analysis (Formulas) '!$D87,'Combined (Adjust here)'!$E$3:$E$189,0),MATCH('Tenant Analysis (Formulas) '!R$5,'Combined (Adjust here)'!$E$3:$BB$3,0)),0)</f>
        <v>58532.83</v>
      </c>
      <c r="S87" s="147">
        <f>IFERROR(INDEX('Combined (Adjust here)'!$E$3:$BB$189,MATCH('Tenant Analysis (Formulas) '!$D87,'Combined (Adjust here)'!$E$3:$E$189,0),MATCH('Tenant Analysis (Formulas) '!S$5,'Combined (Adjust here)'!$E$3:$BB$3,0)),0)</f>
        <v>57537.67</v>
      </c>
      <c r="T87" s="147">
        <f>IFERROR(INDEX('Combined (Adjust here)'!$E$3:$BB$189,MATCH('Tenant Analysis (Formulas) '!$D87,'Combined (Adjust here)'!$E$3:$E$189,0),MATCH('Tenant Analysis (Formulas) '!T$5,'Combined (Adjust here)'!$E$3:$BB$3,0)),0)</f>
        <v>74450.28</v>
      </c>
      <c r="U87" s="147">
        <f>IFERROR(INDEX('Combined (Adjust here)'!$E$3:$BB$189,MATCH('Tenant Analysis (Formulas) '!$D87,'Combined (Adjust here)'!$E$3:$E$189,0),MATCH('Tenant Analysis (Formulas) '!U$5,'Combined (Adjust here)'!$E$3:$BB$3,0)),0)</f>
        <v>63590.89</v>
      </c>
      <c r="V87" s="147">
        <f>IFERROR(INDEX('Combined (Adjust here)'!$E$3:$BB$189,MATCH('Tenant Analysis (Formulas) '!$D87,'Combined (Adjust here)'!$E$3:$E$189,0),MATCH('Tenant Analysis (Formulas) '!V$5,'Combined (Adjust here)'!$E$3:$BB$3,0)),0)</f>
        <v>61304.53</v>
      </c>
      <c r="W87" s="147">
        <f>IFERROR(INDEX('Combined (Adjust here)'!$E$3:$BB$189,MATCH('Tenant Analysis (Formulas) '!$D87,'Combined (Adjust here)'!$E$3:$E$189,0),MATCH('Tenant Analysis (Formulas) '!W$5,'Combined (Adjust here)'!$E$3:$BB$3,0)),0)</f>
        <v>60912.53</v>
      </c>
      <c r="X87" s="147">
        <f>IFERROR(INDEX('Combined (Adjust here)'!$E$3:$BB$189,MATCH('Tenant Analysis (Formulas) '!$D87,'Combined (Adjust here)'!$E$3:$E$189,0),MATCH('Tenant Analysis (Formulas) '!X$5,'Combined (Adjust here)'!$E$3:$BB$3,0)),0)</f>
        <v>58674.28</v>
      </c>
      <c r="Y87" s="147">
        <f>IFERROR(INDEX('Combined (Adjust here)'!$E$3:$BB$189,MATCH('Tenant Analysis (Formulas) '!$D87,'Combined (Adjust here)'!$E$3:$E$189,0),MATCH('Tenant Analysis (Formulas) '!Y$5,'Combined (Adjust here)'!$E$3:$BB$3,0)),0)</f>
        <v>63028.97</v>
      </c>
      <c r="Z87" s="147">
        <f>IFERROR(INDEX('Combined (Adjust here)'!$E$3:$BB$189,MATCH('Tenant Analysis (Formulas) '!$D87,'Combined (Adjust here)'!$E$3:$E$189,0),MATCH('Tenant Analysis (Formulas) '!Z$5,'Combined (Adjust here)'!$E$3:$BB$3,0)),0)</f>
        <v>65790.53</v>
      </c>
      <c r="AA87" s="147">
        <f>IFERROR(INDEX('Combined (Adjust here)'!$E$3:$BB$189,MATCH('Tenant Analysis (Formulas) '!$D87,'Combined (Adjust here)'!$E$3:$E$189,0),MATCH('Tenant Analysis (Formulas) '!AA$5,'Combined (Adjust here)'!$E$3:$BB$3,0)),0)</f>
        <v>60553.52</v>
      </c>
      <c r="AB87" s="147">
        <f>IFERROR(INDEX('Combined (Adjust here)'!$E$3:$BB$189,MATCH('Tenant Analysis (Formulas) '!$D87,'Combined (Adjust here)'!$E$3:$E$189,0),MATCH('Tenant Analysis (Formulas) '!AB$5,'Combined (Adjust here)'!$E$3:$BB$3,0)),0)</f>
        <v>62392.2</v>
      </c>
      <c r="AC87" s="147">
        <f>IFERROR(INDEX('Combined (Adjust here)'!$E$3:$BB$189,MATCH('Tenant Analysis (Formulas) '!$D87,'Combined (Adjust here)'!$E$3:$E$189,0),MATCH('Tenant Analysis (Formulas) '!AC$5,'Combined (Adjust here)'!$E$3:$BB$3,0)),0)</f>
        <v>62027.21</v>
      </c>
      <c r="AD87" s="147">
        <f>IFERROR(INDEX('Combined (Adjust here)'!$E$3:$BB$189,MATCH('Tenant Analysis (Formulas) '!$D87,'Combined (Adjust here)'!$E$3:$E$189,0),MATCH('Tenant Analysis (Formulas) '!AD$5,'Combined (Adjust here)'!$E$3:$BB$3,0)),0)</f>
        <v>61304.93</v>
      </c>
      <c r="AE87" s="147">
        <f>IFERROR(INDEX('Combined (Adjust here)'!$E$3:$BB$189,MATCH('Tenant Analysis (Formulas) '!$D87,'Combined (Adjust here)'!$E$3:$E$189,0),MATCH('Tenant Analysis (Formulas) '!AE$5,'Combined (Adjust here)'!$E$3:$BB$3,0)),0)</f>
        <v>62269.95</v>
      </c>
      <c r="AF87" s="147">
        <f>IFERROR(INDEX('Combined (Adjust here)'!$E$3:$BB$189,MATCH('Tenant Analysis (Formulas) '!$D87,'Combined (Adjust here)'!$E$3:$E$189,0),MATCH('Tenant Analysis (Formulas) '!AF$5,'Combined (Adjust here)'!$E$3:$BB$3,0)),0)</f>
        <v>81083.16</v>
      </c>
      <c r="AG87" s="147">
        <f>IFERROR(INDEX('Combined (Adjust here)'!$E$3:$BB$189,MATCH('Tenant Analysis (Formulas) '!$D87,'Combined (Adjust here)'!$E$3:$E$189,0),MATCH('Tenant Analysis (Formulas) '!AG$5,'Combined (Adjust here)'!$E$3:$BB$3,0)),0)</f>
        <v>70441.08</v>
      </c>
      <c r="AH87" s="147">
        <f>IFERROR(INDEX('Combined (Adjust here)'!$E$3:$BB$189,MATCH('Tenant Analysis (Formulas) '!$D87,'Combined (Adjust here)'!$E$3:$E$189,0),MATCH('Tenant Analysis (Formulas) '!AH$5,'Combined (Adjust here)'!$E$3:$BB$3,0)),0)</f>
        <v>70037.83</v>
      </c>
      <c r="AI87" s="147">
        <f>IFERROR(INDEX('Combined (Adjust here)'!$E$3:$BB$189,MATCH('Tenant Analysis (Formulas) '!$D87,'Combined (Adjust here)'!$E$3:$E$189,0),MATCH('Tenant Analysis (Formulas) '!AI$5,'Combined (Adjust here)'!$E$3:$BB$3,0)),0)</f>
        <v>65533.04</v>
      </c>
      <c r="AJ87" s="147">
        <f>IFERROR(INDEX('Combined (Adjust here)'!$E$3:$BB$189,MATCH('Tenant Analysis (Formulas) '!$D87,'Combined (Adjust here)'!$E$3:$E$189,0),MATCH('Tenant Analysis (Formulas) '!AJ$5,'Combined (Adjust here)'!$E$3:$BB$3,0)),0)</f>
        <v>62514.47</v>
      </c>
      <c r="AK87" s="147">
        <f>IFERROR(INDEX('Combined (Adjust here)'!$E$3:$BB$189,MATCH('Tenant Analysis (Formulas) '!$D87,'Combined (Adjust here)'!$E$3:$E$189,0),MATCH('Tenant Analysis (Formulas) '!AK$5,'Combined (Adjust here)'!$E$3:$BB$3,0)),0)</f>
        <v>66523.77</v>
      </c>
      <c r="AL87" s="147">
        <f>IFERROR(INDEX('Combined (Adjust here)'!$E$3:$BB$189,MATCH('Tenant Analysis (Formulas) '!$D87,'Combined (Adjust here)'!$E$3:$E$189,0),MATCH('Tenant Analysis (Formulas) '!AL$5,'Combined (Adjust here)'!$E$3:$BB$3,0)),0)</f>
        <v>60193.24</v>
      </c>
      <c r="AM87" s="147">
        <f>IFERROR(INDEX('Combined (Adjust here)'!$E$3:$BB$189,MATCH('Tenant Analysis (Formulas) '!$D87,'Combined (Adjust here)'!$E$3:$E$189,0),MATCH('Tenant Analysis (Formulas) '!AM$5,'Combined (Adjust here)'!$E$3:$BB$3,0)),0)</f>
        <v>63642.1</v>
      </c>
      <c r="AN87" s="147">
        <f>IFERROR(INDEX('Combined (Adjust here)'!$E$3:$BB$189,MATCH('Tenant Analysis (Formulas) '!$D87,'Combined (Adjust here)'!$E$3:$E$189,0),MATCH('Tenant Analysis (Formulas) '!AN$5,'Combined (Adjust here)'!$E$3:$BB$3,0)),0)</f>
        <v>59207.8</v>
      </c>
      <c r="AO87" s="147">
        <f>IFERROR(INDEX('Combined (Adjust here)'!$E$3:$BB$189,MATCH('Tenant Analysis (Formulas) '!$D87,'Combined (Adjust here)'!$E$3:$E$189,0),MATCH('Tenant Analysis (Formulas) '!AO$5,'Combined (Adjust here)'!$E$3:$BB$3,0)),0)</f>
        <v>56724.33</v>
      </c>
      <c r="AP87" s="147">
        <f>IFERROR(INDEX('Combined (Adjust here)'!$E$3:$BB$189,MATCH('Tenant Analysis (Formulas) '!$D87,'Combined (Adjust here)'!$E$3:$E$189,0),MATCH('Tenant Analysis (Formulas) '!AP$5,'Combined (Adjust here)'!$E$3:$BB$3,0)),0)</f>
        <v>62934.3</v>
      </c>
      <c r="AQ87" s="147">
        <f>IFERROR(INDEX('Combined (Adjust here)'!$E$3:$BB$189,MATCH('Tenant Analysis (Formulas) '!$D87,'Combined (Adjust here)'!$E$3:$E$189,0),MATCH('Tenant Analysis (Formulas) '!AQ$5,'Combined (Adjust here)'!$E$3:$BB$3,0)),0)</f>
        <v>61314.1</v>
      </c>
      <c r="AR87" s="147">
        <f>IFERROR(INDEX('Combined (Adjust here)'!$E$3:$BB$189,MATCH('Tenant Analysis (Formulas) '!$D87,'Combined (Adjust here)'!$E$3:$E$189,0),MATCH('Tenant Analysis (Formulas) '!AR$5,'Combined (Adjust here)'!$E$3:$BB$3,0)),0)</f>
        <v>51894.83</v>
      </c>
      <c r="AS87" s="147">
        <f>IFERROR(INDEX('Combined (Adjust here)'!$E$3:$BB$189,MATCH('Tenant Analysis (Formulas) '!$D87,'Combined (Adjust here)'!$E$3:$E$189,0),MATCH('Tenant Analysis (Formulas) '!AS$5,'Combined (Adjust here)'!$E$3:$BB$3,0)),0)</f>
        <v>53478.22</v>
      </c>
      <c r="AT87" s="147">
        <f>IFERROR(INDEX('Combined (Adjust here)'!$E$3:$BB$189,MATCH('Tenant Analysis (Formulas) '!$D87,'Combined (Adjust here)'!$E$3:$E$189,0),MATCH('Tenant Analysis (Formulas) '!AT$5,'Combined (Adjust here)'!$E$3:$BB$3,0)),0)</f>
        <v>67990.66</v>
      </c>
      <c r="AU87" s="147">
        <f>IFERROR(INDEX('Combined (Adjust here)'!$E$3:$BB$189,MATCH('Tenant Analysis (Formulas) '!$D87,'Combined (Adjust here)'!$E$3:$E$189,0),MATCH('Tenant Analysis (Formulas) '!AU$5,'Combined (Adjust here)'!$E$3:$BB$3,0)),0)</f>
        <v>72542.89</v>
      </c>
      <c r="AV87" s="147">
        <f>IFERROR(INDEX('Combined (Adjust here)'!$E$3:$BB$189,MATCH('Tenant Analysis (Formulas) '!$D87,'Combined (Adjust here)'!$E$3:$E$189,0),MATCH('Tenant Analysis (Formulas) '!AV$5,'Combined (Adjust here)'!$E$3:$BB$3,0)),0)</f>
        <v>70654.820000000007</v>
      </c>
      <c r="AW87" s="147">
        <f>IFERROR(INDEX('Combined (Adjust here)'!$E$3:$BB$189,MATCH('Tenant Analysis (Formulas) '!$D87,'Combined (Adjust here)'!$E$3:$E$189,0),MATCH('Tenant Analysis (Formulas) '!AW$5,'Combined (Adjust here)'!$E$3:$BB$3,0)),0)</f>
        <v>69620.960000000006</v>
      </c>
      <c r="AX87" s="147">
        <f>IFERROR(INDEX('Combined (Adjust here)'!$E$3:$BB$189,MATCH('Tenant Analysis (Formulas) '!$D87,'Combined (Adjust here)'!$E$3:$E$189,0),MATCH('Tenant Analysis (Formulas) '!AX$5,'Combined (Adjust here)'!$E$3:$BB$3,0)),0)</f>
        <v>64056.55</v>
      </c>
      <c r="AY87" s="147">
        <f>IFERROR(INDEX('Combined (Adjust here)'!$E$3:$BB$189,MATCH('Tenant Analysis (Formulas) '!$D87,'Combined (Adjust here)'!$E$3:$E$189,0),MATCH('Tenant Analysis (Formulas) '!AY$5,'Combined (Adjust here)'!$E$3:$BB$3,0)),0)</f>
        <v>69598.820000000007</v>
      </c>
      <c r="AZ87" s="147">
        <f>IFERROR(INDEX('Combined (Adjust here)'!$E$3:$BB$189,MATCH('Tenant Analysis (Formulas) '!$D87,'Combined (Adjust here)'!$E$3:$E$189,0),MATCH('Tenant Analysis (Formulas) '!AZ$5,'Combined (Adjust here)'!$E$3:$BB$3,0)),0)</f>
        <v>62392.39</v>
      </c>
      <c r="BA87" s="147">
        <f>IFERROR(INDEX('Combined (Adjust here)'!$E$3:$BB$189,MATCH('Tenant Analysis (Formulas) '!$D87,'Combined (Adjust here)'!$E$3:$E$189,0),MATCH('Tenant Analysis (Formulas) '!BA$5,'Combined (Adjust here)'!$E$3:$BB$3,0)),0)</f>
        <v>65402.48</v>
      </c>
      <c r="BB87" s="147">
        <f>IFERROR(INDEX('Combined (Adjust here)'!$E$3:$BB$189,MATCH('Tenant Analysis (Formulas) '!$D87,'Combined (Adjust here)'!$E$3:$E$189,0),MATCH('Tenant Analysis (Formulas) '!BB$5,'Combined (Adjust here)'!$E$3:$BB$3,0)),0)</f>
        <v>69175.75</v>
      </c>
      <c r="BC87" s="147">
        <f>IFERROR(INDEX('Combined (Adjust here)'!$E$3:$BB$189,MATCH('Tenant Analysis (Formulas) '!$D87,'Combined (Adjust here)'!$E$3:$E$189,0),MATCH('Tenant Analysis (Formulas) '!BC$5,'Combined (Adjust here)'!$E$3:$BB$3,0)),0)</f>
        <v>70161.850000000006</v>
      </c>
      <c r="BD87" s="147">
        <f>IFERROR(INDEX('Combined (Adjust here)'!$E$3:$BB$189,MATCH('Tenant Analysis (Formulas) '!$D87,'Combined (Adjust here)'!$E$3:$E$189,0),MATCH('Tenant Analysis (Formulas) '!BD$5,'Combined (Adjust here)'!$E$3:$BB$3,0)),0)</f>
        <v>85891.5</v>
      </c>
      <c r="BE87" s="147">
        <f>IFERROR(INDEX('Combined (Adjust here)'!$E$3:$BB$189,MATCH('Tenant Analysis (Formulas) '!$D87,'Combined (Adjust here)'!$E$3:$E$189,0),MATCH('Tenant Analysis (Formulas) '!BE$5,'Combined (Adjust here)'!$E$3:$BB$3,0)),0)</f>
        <v>0</v>
      </c>
      <c r="BF87" s="147">
        <f>IFERROR(INDEX('Combined (Adjust here)'!$E$3:$BB$189,MATCH('Tenant Analysis (Formulas) '!$D87,'Combined (Adjust here)'!$E$3:$E$189,0),MATCH('Tenant Analysis (Formulas) '!BF$5,'Combined (Adjust here)'!$E$3:$BB$3,0)),0)</f>
        <v>0</v>
      </c>
      <c r="BG87" s="147">
        <f>IFERROR(INDEX('Combined (Adjust here)'!$E$3:$BB$189,MATCH('Tenant Analysis (Formulas) '!$D87,'Combined (Adjust here)'!$E$3:$E$189,0),MATCH('Tenant Analysis (Formulas) '!BG$5,'Combined (Adjust here)'!$E$3:$BB$3,0)),0)</f>
        <v>0</v>
      </c>
      <c r="BH87" s="147">
        <f>IFERROR(INDEX('Combined (Adjust here)'!$E$3:$BB$189,MATCH('Tenant Analysis (Formulas) '!$D87,'Combined (Adjust here)'!$E$3:$E$189,0),MATCH('Tenant Analysis (Formulas) '!BH$5,'Combined (Adjust here)'!$E$3:$BB$3,0)),0)</f>
        <v>0</v>
      </c>
      <c r="BI87" s="147">
        <f>IFERROR(INDEX('Combined (Adjust here)'!$E$3:$BB$189,MATCH('Tenant Analysis (Formulas) '!$D87,'Combined (Adjust here)'!$E$3:$E$189,0),MATCH('Tenant Analysis (Formulas) '!BI$5,'Combined (Adjust here)'!$E$3:$BB$3,0)),0)</f>
        <v>0</v>
      </c>
      <c r="BJ87" s="147">
        <f>IFERROR(INDEX('Combined (Adjust here)'!$E$3:$BB$189,MATCH('Tenant Analysis (Formulas) '!$D87,'Combined (Adjust here)'!$E$3:$E$189,0),MATCH('Tenant Analysis (Formulas) '!BJ$5,'Combined (Adjust here)'!$E$3:$BB$3,0)),0)</f>
        <v>0</v>
      </c>
      <c r="BK87" s="147">
        <f>IFERROR(INDEX('Combined (Adjust here)'!$E$3:$BB$189,MATCH('Tenant Analysis (Formulas) '!$D87,'Combined (Adjust here)'!$E$3:$E$189,0),MATCH('Tenant Analysis (Formulas) '!BK$5,'Combined (Adjust here)'!$E$3:$BB$3,0)),0)</f>
        <v>0</v>
      </c>
      <c r="BL87" s="147">
        <f>IFERROR(INDEX('Combined (Adjust here)'!$E$3:$BB$189,MATCH('Tenant Analysis (Formulas) '!$D87,'Combined (Adjust here)'!$E$3:$E$189,0),MATCH('Tenant Analysis (Formulas) '!BL$5,'Combined (Adjust here)'!$E$3:$BB$3,0)),0)</f>
        <v>0</v>
      </c>
      <c r="BM87" s="147">
        <f>IFERROR(INDEX('Combined (Adjust here)'!$E$3:$BB$189,MATCH('Tenant Analysis (Formulas) '!$D87,'Combined (Adjust here)'!$E$3:$E$189,0),MATCH('Tenant Analysis (Formulas) '!BM$5,'Combined (Adjust here)'!$E$3:$BB$3,0)),0)</f>
        <v>0</v>
      </c>
    </row>
    <row r="88" spans="1:65" hidden="1">
      <c r="A88" s="48" t="s">
        <v>164</v>
      </c>
      <c r="B88" s="48" t="s">
        <v>180</v>
      </c>
      <c r="C88" s="46" t="s">
        <v>728</v>
      </c>
      <c r="D88" s="49" t="s">
        <v>136</v>
      </c>
      <c r="E88" s="75">
        <f t="shared" si="22"/>
        <v>396683.55</v>
      </c>
      <c r="F88" s="75">
        <f t="shared" si="19"/>
        <v>191369.96999999997</v>
      </c>
      <c r="G88" s="75">
        <f t="shared" si="19"/>
        <v>0</v>
      </c>
      <c r="H88" s="75">
        <f t="shared" si="19"/>
        <v>0</v>
      </c>
      <c r="I88" s="67">
        <f t="shared" si="20"/>
        <v>0</v>
      </c>
      <c r="J88" s="82"/>
      <c r="L88" s="75">
        <f t="shared" si="21"/>
        <v>0</v>
      </c>
      <c r="M88" s="75">
        <f t="shared" si="21"/>
        <v>0</v>
      </c>
      <c r="N88" s="67">
        <f t="shared" si="23"/>
        <v>0</v>
      </c>
      <c r="R88" s="147">
        <f>IFERROR(INDEX('Combined (Adjust here)'!$E$3:$BB$189,MATCH('Tenant Analysis (Formulas) '!$D88,'Combined (Adjust here)'!$E$3:$E$189,0),MATCH('Tenant Analysis (Formulas) '!R$5,'Combined (Adjust here)'!$E$3:$BB$3,0)),0)</f>
        <v>41893.79</v>
      </c>
      <c r="S88" s="147">
        <f>IFERROR(INDEX('Combined (Adjust here)'!$E$3:$BB$189,MATCH('Tenant Analysis (Formulas) '!$D88,'Combined (Adjust here)'!$E$3:$E$189,0),MATCH('Tenant Analysis (Formulas) '!S$5,'Combined (Adjust here)'!$E$3:$BB$3,0)),0)</f>
        <v>41948.39</v>
      </c>
      <c r="T88" s="147">
        <f>IFERROR(INDEX('Combined (Adjust here)'!$E$3:$BB$189,MATCH('Tenant Analysis (Formulas) '!$D88,'Combined (Adjust here)'!$E$3:$E$189,0),MATCH('Tenant Analysis (Formulas) '!T$5,'Combined (Adjust here)'!$E$3:$BB$3,0)),0)</f>
        <v>36265.410000000003</v>
      </c>
      <c r="U88" s="147">
        <f>IFERROR(INDEX('Combined (Adjust here)'!$E$3:$BB$189,MATCH('Tenant Analysis (Formulas) '!$D88,'Combined (Adjust here)'!$E$3:$E$189,0),MATCH('Tenant Analysis (Formulas) '!U$5,'Combined (Adjust here)'!$E$3:$BB$3,0)),0)</f>
        <v>38430.83</v>
      </c>
      <c r="V88" s="147">
        <f>IFERROR(INDEX('Combined (Adjust here)'!$E$3:$BB$189,MATCH('Tenant Analysis (Formulas) '!$D88,'Combined (Adjust here)'!$E$3:$E$189,0),MATCH('Tenant Analysis (Formulas) '!V$5,'Combined (Adjust here)'!$E$3:$BB$3,0)),0)</f>
        <v>34987.06</v>
      </c>
      <c r="W88" s="147">
        <f>IFERROR(INDEX('Combined (Adjust here)'!$E$3:$BB$189,MATCH('Tenant Analysis (Formulas) '!$D88,'Combined (Adjust here)'!$E$3:$E$189,0),MATCH('Tenant Analysis (Formulas) '!W$5,'Combined (Adjust here)'!$E$3:$BB$3,0)),0)</f>
        <v>34987.06</v>
      </c>
      <c r="X88" s="147">
        <f>IFERROR(INDEX('Combined (Adjust here)'!$E$3:$BB$189,MATCH('Tenant Analysis (Formulas) '!$D88,'Combined (Adjust here)'!$E$3:$E$189,0),MATCH('Tenant Analysis (Formulas) '!X$5,'Combined (Adjust here)'!$E$3:$BB$3,0)),0)</f>
        <v>31398.51</v>
      </c>
      <c r="Y88" s="147">
        <f>IFERROR(INDEX('Combined (Adjust here)'!$E$3:$BB$189,MATCH('Tenant Analysis (Formulas) '!$D88,'Combined (Adjust here)'!$E$3:$E$189,0),MATCH('Tenant Analysis (Formulas) '!Y$5,'Combined (Adjust here)'!$E$3:$BB$3,0)),0)</f>
        <v>31639.599999999999</v>
      </c>
      <c r="Z88" s="147">
        <f>IFERROR(INDEX('Combined (Adjust here)'!$E$3:$BB$189,MATCH('Tenant Analysis (Formulas) '!$D88,'Combined (Adjust here)'!$E$3:$E$189,0),MATCH('Tenant Analysis (Formulas) '!Z$5,'Combined (Adjust here)'!$E$3:$BB$3,0)),0)</f>
        <v>28387.57</v>
      </c>
      <c r="AA88" s="147">
        <f>IFERROR(INDEX('Combined (Adjust here)'!$E$3:$BB$189,MATCH('Tenant Analysis (Formulas) '!$D88,'Combined (Adjust here)'!$E$3:$E$189,0),MATCH('Tenant Analysis (Formulas) '!AA$5,'Combined (Adjust here)'!$E$3:$BB$3,0)),0)</f>
        <v>27660.62</v>
      </c>
      <c r="AB88" s="147">
        <f>IFERROR(INDEX('Combined (Adjust here)'!$E$3:$BB$189,MATCH('Tenant Analysis (Formulas) '!$D88,'Combined (Adjust here)'!$E$3:$E$189,0),MATCH('Tenant Analysis (Formulas) '!AB$5,'Combined (Adjust here)'!$E$3:$BB$3,0)),0)</f>
        <v>23602.87</v>
      </c>
      <c r="AC88" s="147">
        <f>IFERROR(INDEX('Combined (Adjust here)'!$E$3:$BB$189,MATCH('Tenant Analysis (Formulas) '!$D88,'Combined (Adjust here)'!$E$3:$E$189,0),MATCH('Tenant Analysis (Formulas) '!AC$5,'Combined (Adjust here)'!$E$3:$BB$3,0)),0)</f>
        <v>25481.84</v>
      </c>
      <c r="AD88" s="147">
        <f>IFERROR(INDEX('Combined (Adjust here)'!$E$3:$BB$189,MATCH('Tenant Analysis (Formulas) '!$D88,'Combined (Adjust here)'!$E$3:$E$189,0),MATCH('Tenant Analysis (Formulas) '!AD$5,'Combined (Adjust here)'!$E$3:$BB$3,0)),0)</f>
        <v>23916.79</v>
      </c>
      <c r="AE88" s="147">
        <f>IFERROR(INDEX('Combined (Adjust here)'!$E$3:$BB$189,MATCH('Tenant Analysis (Formulas) '!$D88,'Combined (Adjust here)'!$E$3:$E$189,0),MATCH('Tenant Analysis (Formulas) '!AE$5,'Combined (Adjust here)'!$E$3:$BB$3,0)),0)</f>
        <v>23866.31</v>
      </c>
      <c r="AF88" s="147">
        <f>IFERROR(INDEX('Combined (Adjust here)'!$E$3:$BB$189,MATCH('Tenant Analysis (Formulas) '!$D88,'Combined (Adjust here)'!$E$3:$E$189,0),MATCH('Tenant Analysis (Formulas) '!AF$5,'Combined (Adjust here)'!$E$3:$BB$3,0)),0)</f>
        <v>26514.2</v>
      </c>
      <c r="AG88" s="147">
        <f>IFERROR(INDEX('Combined (Adjust here)'!$E$3:$BB$189,MATCH('Tenant Analysis (Formulas) '!$D88,'Combined (Adjust here)'!$E$3:$E$189,0),MATCH('Tenant Analysis (Formulas) '!AG$5,'Combined (Adjust here)'!$E$3:$BB$3,0)),0)</f>
        <v>21211.14</v>
      </c>
      <c r="AH88" s="147">
        <f>IFERROR(INDEX('Combined (Adjust here)'!$E$3:$BB$189,MATCH('Tenant Analysis (Formulas) '!$D88,'Combined (Adjust here)'!$E$3:$E$189,0),MATCH('Tenant Analysis (Formulas) '!AH$5,'Combined (Adjust here)'!$E$3:$BB$3,0)),0)</f>
        <v>20093.599999999999</v>
      </c>
      <c r="AI88" s="147">
        <f>IFERROR(INDEX('Combined (Adjust here)'!$E$3:$BB$189,MATCH('Tenant Analysis (Formulas) '!$D88,'Combined (Adjust here)'!$E$3:$E$189,0),MATCH('Tenant Analysis (Formulas) '!AI$5,'Combined (Adjust here)'!$E$3:$BB$3,0)),0)</f>
        <v>16014.32</v>
      </c>
      <c r="AJ88" s="147">
        <f>IFERROR(INDEX('Combined (Adjust here)'!$E$3:$BB$189,MATCH('Tenant Analysis (Formulas) '!$D88,'Combined (Adjust here)'!$E$3:$E$189,0),MATCH('Tenant Analysis (Formulas) '!AJ$5,'Combined (Adjust here)'!$E$3:$BB$3,0)),0)</f>
        <v>17614.12</v>
      </c>
      <c r="AK88" s="147">
        <f>IFERROR(INDEX('Combined (Adjust here)'!$E$3:$BB$189,MATCH('Tenant Analysis (Formulas) '!$D88,'Combined (Adjust here)'!$E$3:$E$189,0),MATCH('Tenant Analysis (Formulas) '!AK$5,'Combined (Adjust here)'!$E$3:$BB$3,0)),0)</f>
        <v>17152.52</v>
      </c>
      <c r="AL88" s="147">
        <f>IFERROR(INDEX('Combined (Adjust here)'!$E$3:$BB$189,MATCH('Tenant Analysis (Formulas) '!$D88,'Combined (Adjust here)'!$E$3:$E$189,0),MATCH('Tenant Analysis (Formulas) '!AL$5,'Combined (Adjust here)'!$E$3:$BB$3,0)),0)</f>
        <v>13150.86</v>
      </c>
      <c r="AM88" s="147">
        <f>IFERROR(INDEX('Combined (Adjust here)'!$E$3:$BB$189,MATCH('Tenant Analysis (Formulas) '!$D88,'Combined (Adjust here)'!$E$3:$E$189,0),MATCH('Tenant Analysis (Formulas) '!AM$5,'Combined (Adjust here)'!$E$3:$BB$3,0)),0)</f>
        <v>11836.11</v>
      </c>
      <c r="AN88" s="147">
        <f>IFERROR(INDEX('Combined (Adjust here)'!$E$3:$BB$189,MATCH('Tenant Analysis (Formulas) '!$D88,'Combined (Adjust here)'!$E$3:$E$189,0),MATCH('Tenant Analysis (Formulas) '!AN$5,'Combined (Adjust here)'!$E$3:$BB$3,0)),0)</f>
        <v>0</v>
      </c>
      <c r="AO88" s="147">
        <f>IFERROR(INDEX('Combined (Adjust here)'!$E$3:$BB$189,MATCH('Tenant Analysis (Formulas) '!$D88,'Combined (Adjust here)'!$E$3:$E$189,0),MATCH('Tenant Analysis (Formulas) '!AO$5,'Combined (Adjust here)'!$E$3:$BB$3,0)),0)</f>
        <v>0</v>
      </c>
      <c r="AP88" s="147">
        <f>IFERROR(INDEX('Combined (Adjust here)'!$E$3:$BB$189,MATCH('Tenant Analysis (Formulas) '!$D88,'Combined (Adjust here)'!$E$3:$E$189,0),MATCH('Tenant Analysis (Formulas) '!AP$5,'Combined (Adjust here)'!$E$3:$BB$3,0)),0)</f>
        <v>0</v>
      </c>
      <c r="AQ88" s="147">
        <f>IFERROR(INDEX('Combined (Adjust here)'!$E$3:$BB$189,MATCH('Tenant Analysis (Formulas) '!$D88,'Combined (Adjust here)'!$E$3:$E$189,0),MATCH('Tenant Analysis (Formulas) '!AQ$5,'Combined (Adjust here)'!$E$3:$BB$3,0)),0)</f>
        <v>0</v>
      </c>
      <c r="AR88" s="147">
        <f>IFERROR(INDEX('Combined (Adjust here)'!$E$3:$BB$189,MATCH('Tenant Analysis (Formulas) '!$D88,'Combined (Adjust here)'!$E$3:$E$189,0),MATCH('Tenant Analysis (Formulas) '!AR$5,'Combined (Adjust here)'!$E$3:$BB$3,0)),0)</f>
        <v>0</v>
      </c>
      <c r="AS88" s="147">
        <f>IFERROR(INDEX('Combined (Adjust here)'!$E$3:$BB$189,MATCH('Tenant Analysis (Formulas) '!$D88,'Combined (Adjust here)'!$E$3:$E$189,0),MATCH('Tenant Analysis (Formulas) '!AS$5,'Combined (Adjust here)'!$E$3:$BB$3,0)),0)</f>
        <v>0</v>
      </c>
      <c r="AT88" s="147">
        <f>IFERROR(INDEX('Combined (Adjust here)'!$E$3:$BB$189,MATCH('Tenant Analysis (Formulas) '!$D88,'Combined (Adjust here)'!$E$3:$E$189,0),MATCH('Tenant Analysis (Formulas) '!AT$5,'Combined (Adjust here)'!$E$3:$BB$3,0)),0)</f>
        <v>0</v>
      </c>
      <c r="AU88" s="147">
        <f>IFERROR(INDEX('Combined (Adjust here)'!$E$3:$BB$189,MATCH('Tenant Analysis (Formulas) '!$D88,'Combined (Adjust here)'!$E$3:$E$189,0),MATCH('Tenant Analysis (Formulas) '!AU$5,'Combined (Adjust here)'!$E$3:$BB$3,0)),0)</f>
        <v>0</v>
      </c>
      <c r="AV88" s="147">
        <f>IFERROR(INDEX('Combined (Adjust here)'!$E$3:$BB$189,MATCH('Tenant Analysis (Formulas) '!$D88,'Combined (Adjust here)'!$E$3:$E$189,0),MATCH('Tenant Analysis (Formulas) '!AV$5,'Combined (Adjust here)'!$E$3:$BB$3,0)),0)</f>
        <v>0</v>
      </c>
      <c r="AW88" s="147">
        <f>IFERROR(INDEX('Combined (Adjust here)'!$E$3:$BB$189,MATCH('Tenant Analysis (Formulas) '!$D88,'Combined (Adjust here)'!$E$3:$E$189,0),MATCH('Tenant Analysis (Formulas) '!AW$5,'Combined (Adjust here)'!$E$3:$BB$3,0)),0)</f>
        <v>0</v>
      </c>
      <c r="AX88" s="147">
        <f>IFERROR(INDEX('Combined (Adjust here)'!$E$3:$BB$189,MATCH('Tenant Analysis (Formulas) '!$D88,'Combined (Adjust here)'!$E$3:$E$189,0),MATCH('Tenant Analysis (Formulas) '!AX$5,'Combined (Adjust here)'!$E$3:$BB$3,0)),0)</f>
        <v>0</v>
      </c>
      <c r="AY88" s="147">
        <f>IFERROR(INDEX('Combined (Adjust here)'!$E$3:$BB$189,MATCH('Tenant Analysis (Formulas) '!$D88,'Combined (Adjust here)'!$E$3:$E$189,0),MATCH('Tenant Analysis (Formulas) '!AY$5,'Combined (Adjust here)'!$E$3:$BB$3,0)),0)</f>
        <v>0</v>
      </c>
      <c r="AZ88" s="147">
        <f>IFERROR(INDEX('Combined (Adjust here)'!$E$3:$BB$189,MATCH('Tenant Analysis (Formulas) '!$D88,'Combined (Adjust here)'!$E$3:$E$189,0),MATCH('Tenant Analysis (Formulas) '!AZ$5,'Combined (Adjust here)'!$E$3:$BB$3,0)),0)</f>
        <v>0</v>
      </c>
      <c r="BA88" s="147">
        <f>IFERROR(INDEX('Combined (Adjust here)'!$E$3:$BB$189,MATCH('Tenant Analysis (Formulas) '!$D88,'Combined (Adjust here)'!$E$3:$E$189,0),MATCH('Tenant Analysis (Formulas) '!BA$5,'Combined (Adjust here)'!$E$3:$BB$3,0)),0)</f>
        <v>0</v>
      </c>
      <c r="BB88" s="147">
        <f>IFERROR(INDEX('Combined (Adjust here)'!$E$3:$BB$189,MATCH('Tenant Analysis (Formulas) '!$D88,'Combined (Adjust here)'!$E$3:$E$189,0),MATCH('Tenant Analysis (Formulas) '!BB$5,'Combined (Adjust here)'!$E$3:$BB$3,0)),0)</f>
        <v>0</v>
      </c>
      <c r="BC88" s="147">
        <f>IFERROR(INDEX('Combined (Adjust here)'!$E$3:$BB$189,MATCH('Tenant Analysis (Formulas) '!$D88,'Combined (Adjust here)'!$E$3:$E$189,0),MATCH('Tenant Analysis (Formulas) '!BC$5,'Combined (Adjust here)'!$E$3:$BB$3,0)),0)</f>
        <v>0</v>
      </c>
      <c r="BD88" s="147">
        <f>IFERROR(INDEX('Combined (Adjust here)'!$E$3:$BB$189,MATCH('Tenant Analysis (Formulas) '!$D88,'Combined (Adjust here)'!$E$3:$E$189,0),MATCH('Tenant Analysis (Formulas) '!BD$5,'Combined (Adjust here)'!$E$3:$BB$3,0)),0)</f>
        <v>0</v>
      </c>
      <c r="BE88" s="147">
        <f>IFERROR(INDEX('Combined (Adjust here)'!$E$3:$BB$189,MATCH('Tenant Analysis (Formulas) '!$D88,'Combined (Adjust here)'!$E$3:$E$189,0),MATCH('Tenant Analysis (Formulas) '!BE$5,'Combined (Adjust here)'!$E$3:$BB$3,0)),0)</f>
        <v>0</v>
      </c>
      <c r="BF88" s="147">
        <f>IFERROR(INDEX('Combined (Adjust here)'!$E$3:$BB$189,MATCH('Tenant Analysis (Formulas) '!$D88,'Combined (Adjust here)'!$E$3:$E$189,0),MATCH('Tenant Analysis (Formulas) '!BF$5,'Combined (Adjust here)'!$E$3:$BB$3,0)),0)</f>
        <v>0</v>
      </c>
      <c r="BG88" s="147">
        <f>IFERROR(INDEX('Combined (Adjust here)'!$E$3:$BB$189,MATCH('Tenant Analysis (Formulas) '!$D88,'Combined (Adjust here)'!$E$3:$E$189,0),MATCH('Tenant Analysis (Formulas) '!BG$5,'Combined (Adjust here)'!$E$3:$BB$3,0)),0)</f>
        <v>0</v>
      </c>
      <c r="BH88" s="147">
        <f>IFERROR(INDEX('Combined (Adjust here)'!$E$3:$BB$189,MATCH('Tenant Analysis (Formulas) '!$D88,'Combined (Adjust here)'!$E$3:$E$189,0),MATCH('Tenant Analysis (Formulas) '!BH$5,'Combined (Adjust here)'!$E$3:$BB$3,0)),0)</f>
        <v>0</v>
      </c>
      <c r="BI88" s="147">
        <f>IFERROR(INDEX('Combined (Adjust here)'!$E$3:$BB$189,MATCH('Tenant Analysis (Formulas) '!$D88,'Combined (Adjust here)'!$E$3:$E$189,0),MATCH('Tenant Analysis (Formulas) '!BI$5,'Combined (Adjust here)'!$E$3:$BB$3,0)),0)</f>
        <v>0</v>
      </c>
      <c r="BJ88" s="147">
        <f>IFERROR(INDEX('Combined (Adjust here)'!$E$3:$BB$189,MATCH('Tenant Analysis (Formulas) '!$D88,'Combined (Adjust here)'!$E$3:$E$189,0),MATCH('Tenant Analysis (Formulas) '!BJ$5,'Combined (Adjust here)'!$E$3:$BB$3,0)),0)</f>
        <v>0</v>
      </c>
      <c r="BK88" s="147">
        <f>IFERROR(INDEX('Combined (Adjust here)'!$E$3:$BB$189,MATCH('Tenant Analysis (Formulas) '!$D88,'Combined (Adjust here)'!$E$3:$E$189,0),MATCH('Tenant Analysis (Formulas) '!BK$5,'Combined (Adjust here)'!$E$3:$BB$3,0)),0)</f>
        <v>0</v>
      </c>
      <c r="BL88" s="147">
        <f>IFERROR(INDEX('Combined (Adjust here)'!$E$3:$BB$189,MATCH('Tenant Analysis (Formulas) '!$D88,'Combined (Adjust here)'!$E$3:$E$189,0),MATCH('Tenant Analysis (Formulas) '!BL$5,'Combined (Adjust here)'!$E$3:$BB$3,0)),0)</f>
        <v>0</v>
      </c>
      <c r="BM88" s="147">
        <f>IFERROR(INDEX('Combined (Adjust here)'!$E$3:$BB$189,MATCH('Tenant Analysis (Formulas) '!$D88,'Combined (Adjust here)'!$E$3:$E$189,0),MATCH('Tenant Analysis (Formulas) '!BM$5,'Combined (Adjust here)'!$E$3:$BB$3,0)),0)</f>
        <v>0</v>
      </c>
    </row>
    <row r="89" spans="1:65" hidden="1">
      <c r="A89" s="48" t="s">
        <v>164</v>
      </c>
      <c r="B89" s="48" t="s">
        <v>180</v>
      </c>
      <c r="C89" s="46" t="s">
        <v>193</v>
      </c>
      <c r="D89" s="49" t="s">
        <v>137</v>
      </c>
      <c r="E89" s="75">
        <f t="shared" si="22"/>
        <v>2131581.02</v>
      </c>
      <c r="F89" s="75">
        <f t="shared" ref="F89:H108" si="24">+SUMIF($R$4:$BM$4,F$5,$R89:$BM89)</f>
        <v>2113981.48</v>
      </c>
      <c r="G89" s="75">
        <f t="shared" si="24"/>
        <v>2556146.85</v>
      </c>
      <c r="H89" s="75">
        <f t="shared" si="24"/>
        <v>735094.66</v>
      </c>
      <c r="I89" s="67">
        <f t="shared" si="20"/>
        <v>0.20916236692858828</v>
      </c>
      <c r="J89" s="82"/>
      <c r="L89" s="75">
        <f t="shared" si="21"/>
        <v>517658.30000000005</v>
      </c>
      <c r="M89" s="75">
        <f t="shared" si="21"/>
        <v>735094.66</v>
      </c>
      <c r="N89" s="67">
        <f t="shared" si="23"/>
        <v>0.42003839212082561</v>
      </c>
      <c r="R89" s="147">
        <f>IFERROR(INDEX('Combined (Adjust here)'!$E$3:$BB$189,MATCH('Tenant Analysis (Formulas) '!$D89,'Combined (Adjust here)'!$E$3:$E$189,0),MATCH('Tenant Analysis (Formulas) '!R$5,'Combined (Adjust here)'!$E$3:$BB$3,0)),0)</f>
        <v>168558.98</v>
      </c>
      <c r="S89" s="147">
        <f>IFERROR(INDEX('Combined (Adjust here)'!$E$3:$BB$189,MATCH('Tenant Analysis (Formulas) '!$D89,'Combined (Adjust here)'!$E$3:$E$189,0),MATCH('Tenant Analysis (Formulas) '!S$5,'Combined (Adjust here)'!$E$3:$BB$3,0)),0)</f>
        <v>180753.18</v>
      </c>
      <c r="T89" s="147">
        <f>IFERROR(INDEX('Combined (Adjust here)'!$E$3:$BB$189,MATCH('Tenant Analysis (Formulas) '!$D89,'Combined (Adjust here)'!$E$3:$E$189,0),MATCH('Tenant Analysis (Formulas) '!T$5,'Combined (Adjust here)'!$E$3:$BB$3,0)),0)</f>
        <v>213573.18</v>
      </c>
      <c r="U89" s="147">
        <f>IFERROR(INDEX('Combined (Adjust here)'!$E$3:$BB$189,MATCH('Tenant Analysis (Formulas) '!$D89,'Combined (Adjust here)'!$E$3:$E$189,0),MATCH('Tenant Analysis (Formulas) '!U$5,'Combined (Adjust here)'!$E$3:$BB$3,0)),0)</f>
        <v>191861.59</v>
      </c>
      <c r="V89" s="147">
        <f>IFERROR(INDEX('Combined (Adjust here)'!$E$3:$BB$189,MATCH('Tenant Analysis (Formulas) '!$D89,'Combined (Adjust here)'!$E$3:$E$189,0),MATCH('Tenant Analysis (Formulas) '!V$5,'Combined (Adjust here)'!$E$3:$BB$3,0)),0)</f>
        <v>197831.82</v>
      </c>
      <c r="W89" s="147">
        <f>IFERROR(INDEX('Combined (Adjust here)'!$E$3:$BB$189,MATCH('Tenant Analysis (Formulas) '!$D89,'Combined (Adjust here)'!$E$3:$E$189,0),MATCH('Tenant Analysis (Formulas) '!W$5,'Combined (Adjust here)'!$E$3:$BB$3,0)),0)</f>
        <v>180410.34</v>
      </c>
      <c r="X89" s="147">
        <f>IFERROR(INDEX('Combined (Adjust here)'!$E$3:$BB$189,MATCH('Tenant Analysis (Formulas) '!$D89,'Combined (Adjust here)'!$E$3:$E$189,0),MATCH('Tenant Analysis (Formulas) '!X$5,'Combined (Adjust here)'!$E$3:$BB$3,0)),0)</f>
        <v>178220.68</v>
      </c>
      <c r="Y89" s="147">
        <f>IFERROR(INDEX('Combined (Adjust here)'!$E$3:$BB$189,MATCH('Tenant Analysis (Formulas) '!$D89,'Combined (Adjust here)'!$E$3:$E$189,0),MATCH('Tenant Analysis (Formulas) '!Y$5,'Combined (Adjust here)'!$E$3:$BB$3,0)),0)</f>
        <v>171209.77</v>
      </c>
      <c r="Z89" s="147">
        <f>IFERROR(INDEX('Combined (Adjust here)'!$E$3:$BB$189,MATCH('Tenant Analysis (Formulas) '!$D89,'Combined (Adjust here)'!$E$3:$E$189,0),MATCH('Tenant Analysis (Formulas) '!Z$5,'Combined (Adjust here)'!$E$3:$BB$3,0)),0)</f>
        <v>161577.26999999999</v>
      </c>
      <c r="AA89" s="147">
        <f>IFERROR(INDEX('Combined (Adjust here)'!$E$3:$BB$189,MATCH('Tenant Analysis (Formulas) '!$D89,'Combined (Adjust here)'!$E$3:$E$189,0),MATCH('Tenant Analysis (Formulas) '!AA$5,'Combined (Adjust here)'!$E$3:$BB$3,0)),0)</f>
        <v>158442.73000000001</v>
      </c>
      <c r="AB89" s="147">
        <f>IFERROR(INDEX('Combined (Adjust here)'!$E$3:$BB$189,MATCH('Tenant Analysis (Formulas) '!$D89,'Combined (Adjust here)'!$E$3:$E$189,0),MATCH('Tenant Analysis (Formulas) '!AB$5,'Combined (Adjust here)'!$E$3:$BB$3,0)),0)</f>
        <v>158388.75</v>
      </c>
      <c r="AC89" s="147">
        <f>IFERROR(INDEX('Combined (Adjust here)'!$E$3:$BB$189,MATCH('Tenant Analysis (Formulas) '!$D89,'Combined (Adjust here)'!$E$3:$E$189,0),MATCH('Tenant Analysis (Formulas) '!AC$5,'Combined (Adjust here)'!$E$3:$BB$3,0)),0)</f>
        <v>170752.73</v>
      </c>
      <c r="AD89" s="147">
        <f>IFERROR(INDEX('Combined (Adjust here)'!$E$3:$BB$189,MATCH('Tenant Analysis (Formulas) '!$D89,'Combined (Adjust here)'!$E$3:$E$189,0),MATCH('Tenant Analysis (Formulas) '!AD$5,'Combined (Adjust here)'!$E$3:$BB$3,0)),0)</f>
        <v>157234.89000000001</v>
      </c>
      <c r="AE89" s="147">
        <f>IFERROR(INDEX('Combined (Adjust here)'!$E$3:$BB$189,MATCH('Tenant Analysis (Formulas) '!$D89,'Combined (Adjust here)'!$E$3:$E$189,0),MATCH('Tenant Analysis (Formulas) '!AE$5,'Combined (Adjust here)'!$E$3:$BB$3,0)),0)</f>
        <v>163928.85999999999</v>
      </c>
      <c r="AF89" s="147">
        <f>IFERROR(INDEX('Combined (Adjust here)'!$E$3:$BB$189,MATCH('Tenant Analysis (Formulas) '!$D89,'Combined (Adjust here)'!$E$3:$E$189,0),MATCH('Tenant Analysis (Formulas) '!AF$5,'Combined (Adjust here)'!$E$3:$BB$3,0)),0)</f>
        <v>201673.52</v>
      </c>
      <c r="AG89" s="147">
        <f>IFERROR(INDEX('Combined (Adjust here)'!$E$3:$BB$189,MATCH('Tenant Analysis (Formulas) '!$D89,'Combined (Adjust here)'!$E$3:$E$189,0),MATCH('Tenant Analysis (Formulas) '!AG$5,'Combined (Adjust here)'!$E$3:$BB$3,0)),0)</f>
        <v>180018.64</v>
      </c>
      <c r="AH89" s="147">
        <f>IFERROR(INDEX('Combined (Adjust here)'!$E$3:$BB$189,MATCH('Tenant Analysis (Formulas) '!$D89,'Combined (Adjust here)'!$E$3:$E$189,0),MATCH('Tenant Analysis (Formulas) '!AH$5,'Combined (Adjust here)'!$E$3:$BB$3,0)),0)</f>
        <v>189547.5</v>
      </c>
      <c r="AI89" s="147">
        <f>IFERROR(INDEX('Combined (Adjust here)'!$E$3:$BB$189,MATCH('Tenant Analysis (Formulas) '!$D89,'Combined (Adjust here)'!$E$3:$E$189,0),MATCH('Tenant Analysis (Formulas) '!AI$5,'Combined (Adjust here)'!$E$3:$BB$3,0)),0)</f>
        <v>177450.57</v>
      </c>
      <c r="AJ89" s="147">
        <f>IFERROR(INDEX('Combined (Adjust here)'!$E$3:$BB$189,MATCH('Tenant Analysis (Formulas) '!$D89,'Combined (Adjust here)'!$E$3:$E$189,0),MATCH('Tenant Analysis (Formulas) '!AJ$5,'Combined (Adjust here)'!$E$3:$BB$3,0)),0)</f>
        <v>171045.23</v>
      </c>
      <c r="AK89" s="147">
        <f>IFERROR(INDEX('Combined (Adjust here)'!$E$3:$BB$189,MATCH('Tenant Analysis (Formulas) '!$D89,'Combined (Adjust here)'!$E$3:$E$189,0),MATCH('Tenant Analysis (Formulas) '!AK$5,'Combined (Adjust here)'!$E$3:$BB$3,0)),0)</f>
        <v>181340.23</v>
      </c>
      <c r="AL89" s="147">
        <f>IFERROR(INDEX('Combined (Adjust here)'!$E$3:$BB$189,MATCH('Tenant Analysis (Formulas) '!$D89,'Combined (Adjust here)'!$E$3:$E$189,0),MATCH('Tenant Analysis (Formulas) '!AL$5,'Combined (Adjust here)'!$E$3:$BB$3,0)),0)</f>
        <v>173298.86</v>
      </c>
      <c r="AM89" s="147">
        <f>IFERROR(INDEX('Combined (Adjust here)'!$E$3:$BB$189,MATCH('Tenant Analysis (Formulas) '!$D89,'Combined (Adjust here)'!$E$3:$E$189,0),MATCH('Tenant Analysis (Formulas) '!AM$5,'Combined (Adjust here)'!$E$3:$BB$3,0)),0)</f>
        <v>169772.05</v>
      </c>
      <c r="AN89" s="147">
        <f>IFERROR(INDEX('Combined (Adjust here)'!$E$3:$BB$189,MATCH('Tenant Analysis (Formulas) '!$D89,'Combined (Adjust here)'!$E$3:$E$189,0),MATCH('Tenant Analysis (Formulas) '!AN$5,'Combined (Adjust here)'!$E$3:$BB$3,0)),0)</f>
        <v>165815.45000000001</v>
      </c>
      <c r="AO89" s="147">
        <f>IFERROR(INDEX('Combined (Adjust here)'!$E$3:$BB$189,MATCH('Tenant Analysis (Formulas) '!$D89,'Combined (Adjust here)'!$E$3:$E$189,0),MATCH('Tenant Analysis (Formulas) '!AO$5,'Combined (Adjust here)'!$E$3:$BB$3,0)),0)</f>
        <v>182855.67999999999</v>
      </c>
      <c r="AP89" s="147">
        <f>IFERROR(INDEX('Combined (Adjust here)'!$E$3:$BB$189,MATCH('Tenant Analysis (Formulas) '!$D89,'Combined (Adjust here)'!$E$3:$E$189,0),MATCH('Tenant Analysis (Formulas) '!AP$5,'Combined (Adjust here)'!$E$3:$BB$3,0)),0)</f>
        <v>182116.14</v>
      </c>
      <c r="AQ89" s="147">
        <f>IFERROR(INDEX('Combined (Adjust here)'!$E$3:$BB$189,MATCH('Tenant Analysis (Formulas) '!$D89,'Combined (Adjust here)'!$E$3:$E$189,0),MATCH('Tenant Analysis (Formulas) '!AQ$5,'Combined (Adjust here)'!$E$3:$BB$3,0)),0)</f>
        <v>174065.68</v>
      </c>
      <c r="AR89" s="147">
        <f>IFERROR(INDEX('Combined (Adjust here)'!$E$3:$BB$189,MATCH('Tenant Analysis (Formulas) '!$D89,'Combined (Adjust here)'!$E$3:$E$189,0),MATCH('Tenant Analysis (Formulas) '!AR$5,'Combined (Adjust here)'!$E$3:$BB$3,0)),0)</f>
        <v>161476.48000000001</v>
      </c>
      <c r="AS89" s="147">
        <f>IFERROR(INDEX('Combined (Adjust here)'!$E$3:$BB$189,MATCH('Tenant Analysis (Formulas) '!$D89,'Combined (Adjust here)'!$E$3:$E$189,0),MATCH('Tenant Analysis (Formulas) '!AS$5,'Combined (Adjust here)'!$E$3:$BB$3,0)),0)</f>
        <v>203762.84</v>
      </c>
      <c r="AT89" s="147">
        <f>IFERROR(INDEX('Combined (Adjust here)'!$E$3:$BB$189,MATCH('Tenant Analysis (Formulas) '!$D89,'Combined (Adjust here)'!$E$3:$E$189,0),MATCH('Tenant Analysis (Formulas) '!AT$5,'Combined (Adjust here)'!$E$3:$BB$3,0)),0)</f>
        <v>261864.43</v>
      </c>
      <c r="AU89" s="147">
        <f>IFERROR(INDEX('Combined (Adjust here)'!$E$3:$BB$189,MATCH('Tenant Analysis (Formulas) '!$D89,'Combined (Adjust here)'!$E$3:$E$189,0),MATCH('Tenant Analysis (Formulas) '!AU$5,'Combined (Adjust here)'!$E$3:$BB$3,0)),0)</f>
        <v>231697.95</v>
      </c>
      <c r="AV89" s="147">
        <f>IFERROR(INDEX('Combined (Adjust here)'!$E$3:$BB$189,MATCH('Tenant Analysis (Formulas) '!$D89,'Combined (Adjust here)'!$E$3:$E$189,0),MATCH('Tenant Analysis (Formulas) '!AV$5,'Combined (Adjust here)'!$E$3:$BB$3,0)),0)</f>
        <v>237606.59</v>
      </c>
      <c r="AW89" s="147">
        <f>IFERROR(INDEX('Combined (Adjust here)'!$E$3:$BB$189,MATCH('Tenant Analysis (Formulas) '!$D89,'Combined (Adjust here)'!$E$3:$E$189,0),MATCH('Tenant Analysis (Formulas) '!AW$5,'Combined (Adjust here)'!$E$3:$BB$3,0)),0)</f>
        <v>241742.5</v>
      </c>
      <c r="AX89" s="147">
        <f>IFERROR(INDEX('Combined (Adjust here)'!$E$3:$BB$189,MATCH('Tenant Analysis (Formulas) '!$D89,'Combined (Adjust here)'!$E$3:$E$189,0),MATCH('Tenant Analysis (Formulas) '!AX$5,'Combined (Adjust here)'!$E$3:$BB$3,0)),0)</f>
        <v>223469.77</v>
      </c>
      <c r="AY89" s="147">
        <f>IFERROR(INDEX('Combined (Adjust here)'!$E$3:$BB$189,MATCH('Tenant Analysis (Formulas) '!$D89,'Combined (Adjust here)'!$E$3:$E$189,0),MATCH('Tenant Analysis (Formulas) '!AY$5,'Combined (Adjust here)'!$E$3:$BB$3,0)),0)</f>
        <v>216580.95</v>
      </c>
      <c r="AZ89" s="147">
        <f>IFERROR(INDEX('Combined (Adjust here)'!$E$3:$BB$189,MATCH('Tenant Analysis (Formulas) '!$D89,'Combined (Adjust here)'!$E$3:$E$189,0),MATCH('Tenant Analysis (Formulas) '!AZ$5,'Combined (Adjust here)'!$E$3:$BB$3,0)),0)</f>
        <v>203635.68</v>
      </c>
      <c r="BA89" s="147">
        <f>IFERROR(INDEX('Combined (Adjust here)'!$E$3:$BB$189,MATCH('Tenant Analysis (Formulas) '!$D89,'Combined (Adjust here)'!$E$3:$E$189,0),MATCH('Tenant Analysis (Formulas) '!BA$5,'Combined (Adjust here)'!$E$3:$BB$3,0)),0)</f>
        <v>218127.84</v>
      </c>
      <c r="BB89" s="147">
        <f>IFERROR(INDEX('Combined (Adjust here)'!$E$3:$BB$189,MATCH('Tenant Analysis (Formulas) '!$D89,'Combined (Adjust here)'!$E$3:$E$189,0),MATCH('Tenant Analysis (Formulas) '!BB$5,'Combined (Adjust here)'!$E$3:$BB$3,0)),0)</f>
        <v>247445.57</v>
      </c>
      <c r="BC89" s="147">
        <f>IFERROR(INDEX('Combined (Adjust here)'!$E$3:$BB$189,MATCH('Tenant Analysis (Formulas) '!$D89,'Combined (Adjust here)'!$E$3:$E$189,0),MATCH('Tenant Analysis (Formulas) '!BC$5,'Combined (Adjust here)'!$E$3:$BB$3,0)),0)</f>
        <v>211889.32</v>
      </c>
      <c r="BD89" s="147">
        <f>IFERROR(INDEX('Combined (Adjust here)'!$E$3:$BB$189,MATCH('Tenant Analysis (Formulas) '!$D89,'Combined (Adjust here)'!$E$3:$E$189,0),MATCH('Tenant Analysis (Formulas) '!BD$5,'Combined (Adjust here)'!$E$3:$BB$3,0)),0)</f>
        <v>275759.77</v>
      </c>
      <c r="BE89" s="147">
        <f>IFERROR(INDEX('Combined (Adjust here)'!$E$3:$BB$189,MATCH('Tenant Analysis (Formulas) '!$D89,'Combined (Adjust here)'!$E$3:$E$189,0),MATCH('Tenant Analysis (Formulas) '!BE$5,'Combined (Adjust here)'!$E$3:$BB$3,0)),0)</f>
        <v>0</v>
      </c>
      <c r="BF89" s="147">
        <f>IFERROR(INDEX('Combined (Adjust here)'!$E$3:$BB$189,MATCH('Tenant Analysis (Formulas) '!$D89,'Combined (Adjust here)'!$E$3:$E$189,0),MATCH('Tenant Analysis (Formulas) '!BF$5,'Combined (Adjust here)'!$E$3:$BB$3,0)),0)</f>
        <v>0</v>
      </c>
      <c r="BG89" s="147">
        <f>IFERROR(INDEX('Combined (Adjust here)'!$E$3:$BB$189,MATCH('Tenant Analysis (Formulas) '!$D89,'Combined (Adjust here)'!$E$3:$E$189,0),MATCH('Tenant Analysis (Formulas) '!BG$5,'Combined (Adjust here)'!$E$3:$BB$3,0)),0)</f>
        <v>0</v>
      </c>
      <c r="BH89" s="147">
        <f>IFERROR(INDEX('Combined (Adjust here)'!$E$3:$BB$189,MATCH('Tenant Analysis (Formulas) '!$D89,'Combined (Adjust here)'!$E$3:$E$189,0),MATCH('Tenant Analysis (Formulas) '!BH$5,'Combined (Adjust here)'!$E$3:$BB$3,0)),0)</f>
        <v>0</v>
      </c>
      <c r="BI89" s="147">
        <f>IFERROR(INDEX('Combined (Adjust here)'!$E$3:$BB$189,MATCH('Tenant Analysis (Formulas) '!$D89,'Combined (Adjust here)'!$E$3:$E$189,0),MATCH('Tenant Analysis (Formulas) '!BI$5,'Combined (Adjust here)'!$E$3:$BB$3,0)),0)</f>
        <v>0</v>
      </c>
      <c r="BJ89" s="147">
        <f>IFERROR(INDEX('Combined (Adjust here)'!$E$3:$BB$189,MATCH('Tenant Analysis (Formulas) '!$D89,'Combined (Adjust here)'!$E$3:$E$189,0),MATCH('Tenant Analysis (Formulas) '!BJ$5,'Combined (Adjust here)'!$E$3:$BB$3,0)),0)</f>
        <v>0</v>
      </c>
      <c r="BK89" s="147">
        <f>IFERROR(INDEX('Combined (Adjust here)'!$E$3:$BB$189,MATCH('Tenant Analysis (Formulas) '!$D89,'Combined (Adjust here)'!$E$3:$E$189,0),MATCH('Tenant Analysis (Formulas) '!BK$5,'Combined (Adjust here)'!$E$3:$BB$3,0)),0)</f>
        <v>0</v>
      </c>
      <c r="BL89" s="147">
        <f>IFERROR(INDEX('Combined (Adjust here)'!$E$3:$BB$189,MATCH('Tenant Analysis (Formulas) '!$D89,'Combined (Adjust here)'!$E$3:$E$189,0),MATCH('Tenant Analysis (Formulas) '!BL$5,'Combined (Adjust here)'!$E$3:$BB$3,0)),0)</f>
        <v>0</v>
      </c>
      <c r="BM89" s="147">
        <f>IFERROR(INDEX('Combined (Adjust here)'!$E$3:$BB$189,MATCH('Tenant Analysis (Formulas) '!$D89,'Combined (Adjust here)'!$E$3:$E$189,0),MATCH('Tenant Analysis (Formulas) '!BM$5,'Combined (Adjust here)'!$E$3:$BB$3,0)),0)</f>
        <v>0</v>
      </c>
    </row>
    <row r="90" spans="1:65" hidden="1">
      <c r="A90" s="48" t="s">
        <v>164</v>
      </c>
      <c r="B90" s="48" t="s">
        <v>180</v>
      </c>
      <c r="C90" s="46" t="s">
        <v>728</v>
      </c>
      <c r="D90" s="49" t="s">
        <v>138</v>
      </c>
      <c r="E90" s="75">
        <f t="shared" si="22"/>
        <v>72022.320000000007</v>
      </c>
      <c r="F90" s="75">
        <f t="shared" si="24"/>
        <v>0</v>
      </c>
      <c r="G90" s="75">
        <f t="shared" si="24"/>
        <v>0</v>
      </c>
      <c r="H90" s="75">
        <f t="shared" si="24"/>
        <v>0</v>
      </c>
      <c r="I90" s="67">
        <f t="shared" si="20"/>
        <v>0</v>
      </c>
      <c r="J90" s="82"/>
      <c r="L90" s="75">
        <f t="shared" si="21"/>
        <v>0</v>
      </c>
      <c r="M90" s="75">
        <f t="shared" si="21"/>
        <v>0</v>
      </c>
      <c r="N90" s="67">
        <f t="shared" si="23"/>
        <v>0</v>
      </c>
      <c r="R90" s="147">
        <f>IFERROR(INDEX('Combined (Adjust here)'!$E$3:$BB$189,MATCH('Tenant Analysis (Formulas) '!$D90,'Combined (Adjust here)'!$E$3:$E$189,0),MATCH('Tenant Analysis (Formulas) '!R$5,'Combined (Adjust here)'!$E$3:$BB$3,0)),0)</f>
        <v>0</v>
      </c>
      <c r="S90" s="147">
        <f>IFERROR(INDEX('Combined (Adjust here)'!$E$3:$BB$189,MATCH('Tenant Analysis (Formulas) '!$D90,'Combined (Adjust here)'!$E$3:$E$189,0),MATCH('Tenant Analysis (Formulas) '!S$5,'Combined (Adjust here)'!$E$3:$BB$3,0)),0)</f>
        <v>0</v>
      </c>
      <c r="T90" s="147">
        <f>IFERROR(INDEX('Combined (Adjust here)'!$E$3:$BB$189,MATCH('Tenant Analysis (Formulas) '!$D90,'Combined (Adjust here)'!$E$3:$E$189,0),MATCH('Tenant Analysis (Formulas) '!T$5,'Combined (Adjust here)'!$E$3:$BB$3,0)),0)</f>
        <v>0</v>
      </c>
      <c r="U90" s="147">
        <f>IFERROR(INDEX('Combined (Adjust here)'!$E$3:$BB$189,MATCH('Tenant Analysis (Formulas) '!$D90,'Combined (Adjust here)'!$E$3:$E$189,0),MATCH('Tenant Analysis (Formulas) '!U$5,'Combined (Adjust here)'!$E$3:$BB$3,0)),0)</f>
        <v>0</v>
      </c>
      <c r="V90" s="147">
        <f>IFERROR(INDEX('Combined (Adjust here)'!$E$3:$BB$189,MATCH('Tenant Analysis (Formulas) '!$D90,'Combined (Adjust here)'!$E$3:$E$189,0),MATCH('Tenant Analysis (Formulas) '!V$5,'Combined (Adjust here)'!$E$3:$BB$3,0)),0)</f>
        <v>0</v>
      </c>
      <c r="W90" s="147">
        <f>IFERROR(INDEX('Combined (Adjust here)'!$E$3:$BB$189,MATCH('Tenant Analysis (Formulas) '!$D90,'Combined (Adjust here)'!$E$3:$E$189,0),MATCH('Tenant Analysis (Formulas) '!W$5,'Combined (Adjust here)'!$E$3:$BB$3,0)),0)</f>
        <v>0</v>
      </c>
      <c r="X90" s="147">
        <f>IFERROR(INDEX('Combined (Adjust here)'!$E$3:$BB$189,MATCH('Tenant Analysis (Formulas) '!$D90,'Combined (Adjust here)'!$E$3:$E$189,0),MATCH('Tenant Analysis (Formulas) '!X$5,'Combined (Adjust here)'!$E$3:$BB$3,0)),0)</f>
        <v>15860</v>
      </c>
      <c r="Y90" s="147">
        <f>IFERROR(INDEX('Combined (Adjust here)'!$E$3:$BB$189,MATCH('Tenant Analysis (Formulas) '!$D90,'Combined (Adjust here)'!$E$3:$E$189,0),MATCH('Tenant Analysis (Formulas) '!Y$5,'Combined (Adjust here)'!$E$3:$BB$3,0)),0)</f>
        <v>11045</v>
      </c>
      <c r="Z90" s="147">
        <f>IFERROR(INDEX('Combined (Adjust here)'!$E$3:$BB$189,MATCH('Tenant Analysis (Formulas) '!$D90,'Combined (Adjust here)'!$E$3:$E$189,0),MATCH('Tenant Analysis (Formulas) '!Z$5,'Combined (Adjust here)'!$E$3:$BB$3,0)),0)</f>
        <v>14279.5</v>
      </c>
      <c r="AA90" s="147">
        <f>IFERROR(INDEX('Combined (Adjust here)'!$E$3:$BB$189,MATCH('Tenant Analysis (Formulas) '!$D90,'Combined (Adjust here)'!$E$3:$E$189,0),MATCH('Tenant Analysis (Formulas) '!AA$5,'Combined (Adjust here)'!$E$3:$BB$3,0)),0)</f>
        <v>15512.52</v>
      </c>
      <c r="AB90" s="147">
        <f>IFERROR(INDEX('Combined (Adjust here)'!$E$3:$BB$189,MATCH('Tenant Analysis (Formulas) '!$D90,'Combined (Adjust here)'!$E$3:$E$189,0),MATCH('Tenant Analysis (Formulas) '!AB$5,'Combined (Adjust here)'!$E$3:$BB$3,0)),0)</f>
        <v>15325.3</v>
      </c>
      <c r="AC90" s="147">
        <f>IFERROR(INDEX('Combined (Adjust here)'!$E$3:$BB$189,MATCH('Tenant Analysis (Formulas) '!$D90,'Combined (Adjust here)'!$E$3:$E$189,0),MATCH('Tenant Analysis (Formulas) '!AC$5,'Combined (Adjust here)'!$E$3:$BB$3,0)),0)</f>
        <v>0</v>
      </c>
      <c r="AD90" s="147">
        <f>IFERROR(INDEX('Combined (Adjust here)'!$E$3:$BB$189,MATCH('Tenant Analysis (Formulas) '!$D90,'Combined (Adjust here)'!$E$3:$E$189,0),MATCH('Tenant Analysis (Formulas) '!AD$5,'Combined (Adjust here)'!$E$3:$BB$3,0)),0)</f>
        <v>0</v>
      </c>
      <c r="AE90" s="147">
        <f>IFERROR(INDEX('Combined (Adjust here)'!$E$3:$BB$189,MATCH('Tenant Analysis (Formulas) '!$D90,'Combined (Adjust here)'!$E$3:$E$189,0),MATCH('Tenant Analysis (Formulas) '!AE$5,'Combined (Adjust here)'!$E$3:$BB$3,0)),0)</f>
        <v>0</v>
      </c>
      <c r="AF90" s="147">
        <f>IFERROR(INDEX('Combined (Adjust here)'!$E$3:$BB$189,MATCH('Tenant Analysis (Formulas) '!$D90,'Combined (Adjust here)'!$E$3:$E$189,0),MATCH('Tenant Analysis (Formulas) '!AF$5,'Combined (Adjust here)'!$E$3:$BB$3,0)),0)</f>
        <v>0</v>
      </c>
      <c r="AG90" s="147">
        <f>IFERROR(INDEX('Combined (Adjust here)'!$E$3:$BB$189,MATCH('Tenant Analysis (Formulas) '!$D90,'Combined (Adjust here)'!$E$3:$E$189,0),MATCH('Tenant Analysis (Formulas) '!AG$5,'Combined (Adjust here)'!$E$3:$BB$3,0)),0)</f>
        <v>0</v>
      </c>
      <c r="AH90" s="147">
        <f>IFERROR(INDEX('Combined (Adjust here)'!$E$3:$BB$189,MATCH('Tenant Analysis (Formulas) '!$D90,'Combined (Adjust here)'!$E$3:$E$189,0),MATCH('Tenant Analysis (Formulas) '!AH$5,'Combined (Adjust here)'!$E$3:$BB$3,0)),0)</f>
        <v>0</v>
      </c>
      <c r="AI90" s="147">
        <f>IFERROR(INDEX('Combined (Adjust here)'!$E$3:$BB$189,MATCH('Tenant Analysis (Formulas) '!$D90,'Combined (Adjust here)'!$E$3:$E$189,0),MATCH('Tenant Analysis (Formulas) '!AI$5,'Combined (Adjust here)'!$E$3:$BB$3,0)),0)</f>
        <v>0</v>
      </c>
      <c r="AJ90" s="147">
        <f>IFERROR(INDEX('Combined (Adjust here)'!$E$3:$BB$189,MATCH('Tenant Analysis (Formulas) '!$D90,'Combined (Adjust here)'!$E$3:$E$189,0),MATCH('Tenant Analysis (Formulas) '!AJ$5,'Combined (Adjust here)'!$E$3:$BB$3,0)),0)</f>
        <v>0</v>
      </c>
      <c r="AK90" s="147">
        <f>IFERROR(INDEX('Combined (Adjust here)'!$E$3:$BB$189,MATCH('Tenant Analysis (Formulas) '!$D90,'Combined (Adjust here)'!$E$3:$E$189,0),MATCH('Tenant Analysis (Formulas) '!AK$5,'Combined (Adjust here)'!$E$3:$BB$3,0)),0)</f>
        <v>0</v>
      </c>
      <c r="AL90" s="147">
        <f>IFERROR(INDEX('Combined (Adjust here)'!$E$3:$BB$189,MATCH('Tenant Analysis (Formulas) '!$D90,'Combined (Adjust here)'!$E$3:$E$189,0),MATCH('Tenant Analysis (Formulas) '!AL$5,'Combined (Adjust here)'!$E$3:$BB$3,0)),0)</f>
        <v>0</v>
      </c>
      <c r="AM90" s="147">
        <f>IFERROR(INDEX('Combined (Adjust here)'!$E$3:$BB$189,MATCH('Tenant Analysis (Formulas) '!$D90,'Combined (Adjust here)'!$E$3:$E$189,0),MATCH('Tenant Analysis (Formulas) '!AM$5,'Combined (Adjust here)'!$E$3:$BB$3,0)),0)</f>
        <v>0</v>
      </c>
      <c r="AN90" s="147">
        <f>IFERROR(INDEX('Combined (Adjust here)'!$E$3:$BB$189,MATCH('Tenant Analysis (Formulas) '!$D90,'Combined (Adjust here)'!$E$3:$E$189,0),MATCH('Tenant Analysis (Formulas) '!AN$5,'Combined (Adjust here)'!$E$3:$BB$3,0)),0)</f>
        <v>0</v>
      </c>
      <c r="AO90" s="147">
        <f>IFERROR(INDEX('Combined (Adjust here)'!$E$3:$BB$189,MATCH('Tenant Analysis (Formulas) '!$D90,'Combined (Adjust here)'!$E$3:$E$189,0),MATCH('Tenant Analysis (Formulas) '!AO$5,'Combined (Adjust here)'!$E$3:$BB$3,0)),0)</f>
        <v>0</v>
      </c>
      <c r="AP90" s="147">
        <f>IFERROR(INDEX('Combined (Adjust here)'!$E$3:$BB$189,MATCH('Tenant Analysis (Formulas) '!$D90,'Combined (Adjust here)'!$E$3:$E$189,0),MATCH('Tenant Analysis (Formulas) '!AP$5,'Combined (Adjust here)'!$E$3:$BB$3,0)),0)</f>
        <v>0</v>
      </c>
      <c r="AQ90" s="147">
        <f>IFERROR(INDEX('Combined (Adjust here)'!$E$3:$BB$189,MATCH('Tenant Analysis (Formulas) '!$D90,'Combined (Adjust here)'!$E$3:$E$189,0),MATCH('Tenant Analysis (Formulas) '!AQ$5,'Combined (Adjust here)'!$E$3:$BB$3,0)),0)</f>
        <v>0</v>
      </c>
      <c r="AR90" s="147">
        <f>IFERROR(INDEX('Combined (Adjust here)'!$E$3:$BB$189,MATCH('Tenant Analysis (Formulas) '!$D90,'Combined (Adjust here)'!$E$3:$E$189,0),MATCH('Tenant Analysis (Formulas) '!AR$5,'Combined (Adjust here)'!$E$3:$BB$3,0)),0)</f>
        <v>0</v>
      </c>
      <c r="AS90" s="147">
        <f>IFERROR(INDEX('Combined (Adjust here)'!$E$3:$BB$189,MATCH('Tenant Analysis (Formulas) '!$D90,'Combined (Adjust here)'!$E$3:$E$189,0),MATCH('Tenant Analysis (Formulas) '!AS$5,'Combined (Adjust here)'!$E$3:$BB$3,0)),0)</f>
        <v>0</v>
      </c>
      <c r="AT90" s="147">
        <f>IFERROR(INDEX('Combined (Adjust here)'!$E$3:$BB$189,MATCH('Tenant Analysis (Formulas) '!$D90,'Combined (Adjust here)'!$E$3:$E$189,0),MATCH('Tenant Analysis (Formulas) '!AT$5,'Combined (Adjust here)'!$E$3:$BB$3,0)),0)</f>
        <v>0</v>
      </c>
      <c r="AU90" s="147">
        <f>IFERROR(INDEX('Combined (Adjust here)'!$E$3:$BB$189,MATCH('Tenant Analysis (Formulas) '!$D90,'Combined (Adjust here)'!$E$3:$E$189,0),MATCH('Tenant Analysis (Formulas) '!AU$5,'Combined (Adjust here)'!$E$3:$BB$3,0)),0)</f>
        <v>0</v>
      </c>
      <c r="AV90" s="147">
        <f>IFERROR(INDEX('Combined (Adjust here)'!$E$3:$BB$189,MATCH('Tenant Analysis (Formulas) '!$D90,'Combined (Adjust here)'!$E$3:$E$189,0),MATCH('Tenant Analysis (Formulas) '!AV$5,'Combined (Adjust here)'!$E$3:$BB$3,0)),0)</f>
        <v>0</v>
      </c>
      <c r="AW90" s="147">
        <f>IFERROR(INDEX('Combined (Adjust here)'!$E$3:$BB$189,MATCH('Tenant Analysis (Formulas) '!$D90,'Combined (Adjust here)'!$E$3:$E$189,0),MATCH('Tenant Analysis (Formulas) '!AW$5,'Combined (Adjust here)'!$E$3:$BB$3,0)),0)</f>
        <v>0</v>
      </c>
      <c r="AX90" s="147">
        <f>IFERROR(INDEX('Combined (Adjust here)'!$E$3:$BB$189,MATCH('Tenant Analysis (Formulas) '!$D90,'Combined (Adjust here)'!$E$3:$E$189,0),MATCH('Tenant Analysis (Formulas) '!AX$5,'Combined (Adjust here)'!$E$3:$BB$3,0)),0)</f>
        <v>0</v>
      </c>
      <c r="AY90" s="147">
        <f>IFERROR(INDEX('Combined (Adjust here)'!$E$3:$BB$189,MATCH('Tenant Analysis (Formulas) '!$D90,'Combined (Adjust here)'!$E$3:$E$189,0),MATCH('Tenant Analysis (Formulas) '!AY$5,'Combined (Adjust here)'!$E$3:$BB$3,0)),0)</f>
        <v>0</v>
      </c>
      <c r="AZ90" s="147">
        <f>IFERROR(INDEX('Combined (Adjust here)'!$E$3:$BB$189,MATCH('Tenant Analysis (Formulas) '!$D90,'Combined (Adjust here)'!$E$3:$E$189,0),MATCH('Tenant Analysis (Formulas) '!AZ$5,'Combined (Adjust here)'!$E$3:$BB$3,0)),0)</f>
        <v>0</v>
      </c>
      <c r="BA90" s="147">
        <f>IFERROR(INDEX('Combined (Adjust here)'!$E$3:$BB$189,MATCH('Tenant Analysis (Formulas) '!$D90,'Combined (Adjust here)'!$E$3:$E$189,0),MATCH('Tenant Analysis (Formulas) '!BA$5,'Combined (Adjust here)'!$E$3:$BB$3,0)),0)</f>
        <v>0</v>
      </c>
      <c r="BB90" s="147">
        <f>IFERROR(INDEX('Combined (Adjust here)'!$E$3:$BB$189,MATCH('Tenant Analysis (Formulas) '!$D90,'Combined (Adjust here)'!$E$3:$E$189,0),MATCH('Tenant Analysis (Formulas) '!BB$5,'Combined (Adjust here)'!$E$3:$BB$3,0)),0)</f>
        <v>0</v>
      </c>
      <c r="BC90" s="147">
        <f>IFERROR(INDEX('Combined (Adjust here)'!$E$3:$BB$189,MATCH('Tenant Analysis (Formulas) '!$D90,'Combined (Adjust here)'!$E$3:$E$189,0),MATCH('Tenant Analysis (Formulas) '!BC$5,'Combined (Adjust here)'!$E$3:$BB$3,0)),0)</f>
        <v>0</v>
      </c>
      <c r="BD90" s="147">
        <f>IFERROR(INDEX('Combined (Adjust here)'!$E$3:$BB$189,MATCH('Tenant Analysis (Formulas) '!$D90,'Combined (Adjust here)'!$E$3:$E$189,0),MATCH('Tenant Analysis (Formulas) '!BD$5,'Combined (Adjust here)'!$E$3:$BB$3,0)),0)</f>
        <v>0</v>
      </c>
      <c r="BE90" s="147">
        <f>IFERROR(INDEX('Combined (Adjust here)'!$E$3:$BB$189,MATCH('Tenant Analysis (Formulas) '!$D90,'Combined (Adjust here)'!$E$3:$E$189,0),MATCH('Tenant Analysis (Formulas) '!BE$5,'Combined (Adjust here)'!$E$3:$BB$3,0)),0)</f>
        <v>0</v>
      </c>
      <c r="BF90" s="147">
        <f>IFERROR(INDEX('Combined (Adjust here)'!$E$3:$BB$189,MATCH('Tenant Analysis (Formulas) '!$D90,'Combined (Adjust here)'!$E$3:$E$189,0),MATCH('Tenant Analysis (Formulas) '!BF$5,'Combined (Adjust here)'!$E$3:$BB$3,0)),0)</f>
        <v>0</v>
      </c>
      <c r="BG90" s="147">
        <f>IFERROR(INDEX('Combined (Adjust here)'!$E$3:$BB$189,MATCH('Tenant Analysis (Formulas) '!$D90,'Combined (Adjust here)'!$E$3:$E$189,0),MATCH('Tenant Analysis (Formulas) '!BG$5,'Combined (Adjust here)'!$E$3:$BB$3,0)),0)</f>
        <v>0</v>
      </c>
      <c r="BH90" s="147">
        <f>IFERROR(INDEX('Combined (Adjust here)'!$E$3:$BB$189,MATCH('Tenant Analysis (Formulas) '!$D90,'Combined (Adjust here)'!$E$3:$E$189,0),MATCH('Tenant Analysis (Formulas) '!BH$5,'Combined (Adjust here)'!$E$3:$BB$3,0)),0)</f>
        <v>0</v>
      </c>
      <c r="BI90" s="147">
        <f>IFERROR(INDEX('Combined (Adjust here)'!$E$3:$BB$189,MATCH('Tenant Analysis (Formulas) '!$D90,'Combined (Adjust here)'!$E$3:$E$189,0),MATCH('Tenant Analysis (Formulas) '!BI$5,'Combined (Adjust here)'!$E$3:$BB$3,0)),0)</f>
        <v>0</v>
      </c>
      <c r="BJ90" s="147">
        <f>IFERROR(INDEX('Combined (Adjust here)'!$E$3:$BB$189,MATCH('Tenant Analysis (Formulas) '!$D90,'Combined (Adjust here)'!$E$3:$E$189,0),MATCH('Tenant Analysis (Formulas) '!BJ$5,'Combined (Adjust here)'!$E$3:$BB$3,0)),0)</f>
        <v>0</v>
      </c>
      <c r="BK90" s="147">
        <f>IFERROR(INDEX('Combined (Adjust here)'!$E$3:$BB$189,MATCH('Tenant Analysis (Formulas) '!$D90,'Combined (Adjust here)'!$E$3:$E$189,0),MATCH('Tenant Analysis (Formulas) '!BK$5,'Combined (Adjust here)'!$E$3:$BB$3,0)),0)</f>
        <v>0</v>
      </c>
      <c r="BL90" s="147">
        <f>IFERROR(INDEX('Combined (Adjust here)'!$E$3:$BB$189,MATCH('Tenant Analysis (Formulas) '!$D90,'Combined (Adjust here)'!$E$3:$E$189,0),MATCH('Tenant Analysis (Formulas) '!BL$5,'Combined (Adjust here)'!$E$3:$BB$3,0)),0)</f>
        <v>0</v>
      </c>
      <c r="BM90" s="147">
        <f>IFERROR(INDEX('Combined (Adjust here)'!$E$3:$BB$189,MATCH('Tenant Analysis (Formulas) '!$D90,'Combined (Adjust here)'!$E$3:$E$189,0),MATCH('Tenant Analysis (Formulas) '!BM$5,'Combined (Adjust here)'!$E$3:$BB$3,0)),0)</f>
        <v>0</v>
      </c>
    </row>
    <row r="91" spans="1:65" hidden="1">
      <c r="A91" s="48" t="s">
        <v>164</v>
      </c>
      <c r="B91" s="48" t="s">
        <v>180</v>
      </c>
      <c r="C91" s="46" t="s">
        <v>186</v>
      </c>
      <c r="D91" s="49" t="s">
        <v>139</v>
      </c>
      <c r="E91" s="75">
        <f t="shared" si="22"/>
        <v>22746.48</v>
      </c>
      <c r="F91" s="75">
        <f t="shared" si="24"/>
        <v>85438.760000000009</v>
      </c>
      <c r="G91" s="75">
        <f t="shared" si="24"/>
        <v>115574.70999999999</v>
      </c>
      <c r="H91" s="75">
        <f t="shared" si="24"/>
        <v>174847.61</v>
      </c>
      <c r="I91" s="67">
        <f t="shared" si="20"/>
        <v>0.35271988966131973</v>
      </c>
      <c r="J91" s="82"/>
      <c r="L91" s="75">
        <f t="shared" si="21"/>
        <v>0</v>
      </c>
      <c r="M91" s="75">
        <f t="shared" si="21"/>
        <v>174847.61</v>
      </c>
      <c r="N91" s="67">
        <f t="shared" si="23"/>
        <v>0</v>
      </c>
      <c r="R91" s="147">
        <f>IFERROR(INDEX('Combined (Adjust here)'!$E$3:$BB$189,MATCH('Tenant Analysis (Formulas) '!$D91,'Combined (Adjust here)'!$E$3:$E$189,0),MATCH('Tenant Analysis (Formulas) '!R$5,'Combined (Adjust here)'!$E$3:$BB$3,0)),0)</f>
        <v>0</v>
      </c>
      <c r="S91" s="147">
        <f>IFERROR(INDEX('Combined (Adjust here)'!$E$3:$BB$189,MATCH('Tenant Analysis (Formulas) '!$D91,'Combined (Adjust here)'!$E$3:$E$189,0),MATCH('Tenant Analysis (Formulas) '!S$5,'Combined (Adjust here)'!$E$3:$BB$3,0)),0)</f>
        <v>0</v>
      </c>
      <c r="T91" s="147">
        <f>IFERROR(INDEX('Combined (Adjust here)'!$E$3:$BB$189,MATCH('Tenant Analysis (Formulas) '!$D91,'Combined (Adjust here)'!$E$3:$E$189,0),MATCH('Tenant Analysis (Formulas) '!T$5,'Combined (Adjust here)'!$E$3:$BB$3,0)),0)</f>
        <v>0</v>
      </c>
      <c r="U91" s="147">
        <f>IFERROR(INDEX('Combined (Adjust here)'!$E$3:$BB$189,MATCH('Tenant Analysis (Formulas) '!$D91,'Combined (Adjust here)'!$E$3:$E$189,0),MATCH('Tenant Analysis (Formulas) '!U$5,'Combined (Adjust here)'!$E$3:$BB$3,0)),0)</f>
        <v>0</v>
      </c>
      <c r="V91" s="147">
        <f>IFERROR(INDEX('Combined (Adjust here)'!$E$3:$BB$189,MATCH('Tenant Analysis (Formulas) '!$D91,'Combined (Adjust here)'!$E$3:$E$189,0),MATCH('Tenant Analysis (Formulas) '!V$5,'Combined (Adjust here)'!$E$3:$BB$3,0)),0)</f>
        <v>0</v>
      </c>
      <c r="W91" s="147">
        <f>IFERROR(INDEX('Combined (Adjust here)'!$E$3:$BB$189,MATCH('Tenant Analysis (Formulas) '!$D91,'Combined (Adjust here)'!$E$3:$E$189,0),MATCH('Tenant Analysis (Formulas) '!W$5,'Combined (Adjust here)'!$E$3:$BB$3,0)),0)</f>
        <v>0</v>
      </c>
      <c r="X91" s="147">
        <f>IFERROR(INDEX('Combined (Adjust here)'!$E$3:$BB$189,MATCH('Tenant Analysis (Formulas) '!$D91,'Combined (Adjust here)'!$E$3:$E$189,0),MATCH('Tenant Analysis (Formulas) '!X$5,'Combined (Adjust here)'!$E$3:$BB$3,0)),0)</f>
        <v>0</v>
      </c>
      <c r="Y91" s="147">
        <f>IFERROR(INDEX('Combined (Adjust here)'!$E$3:$BB$189,MATCH('Tenant Analysis (Formulas) '!$D91,'Combined (Adjust here)'!$E$3:$E$189,0),MATCH('Tenant Analysis (Formulas) '!Y$5,'Combined (Adjust here)'!$E$3:$BB$3,0)),0)</f>
        <v>0</v>
      </c>
      <c r="Z91" s="147">
        <f>IFERROR(INDEX('Combined (Adjust here)'!$E$3:$BB$189,MATCH('Tenant Analysis (Formulas) '!$D91,'Combined (Adjust here)'!$E$3:$E$189,0),MATCH('Tenant Analysis (Formulas) '!Z$5,'Combined (Adjust here)'!$E$3:$BB$3,0)),0)</f>
        <v>4069.21</v>
      </c>
      <c r="AA91" s="147">
        <f>IFERROR(INDEX('Combined (Adjust here)'!$E$3:$BB$189,MATCH('Tenant Analysis (Formulas) '!$D91,'Combined (Adjust here)'!$E$3:$E$189,0),MATCH('Tenant Analysis (Formulas) '!AA$5,'Combined (Adjust here)'!$E$3:$BB$3,0)),0)</f>
        <v>6559.25</v>
      </c>
      <c r="AB91" s="147">
        <f>IFERROR(INDEX('Combined (Adjust here)'!$E$3:$BB$189,MATCH('Tenant Analysis (Formulas) '!$D91,'Combined (Adjust here)'!$E$3:$E$189,0),MATCH('Tenant Analysis (Formulas) '!AB$5,'Combined (Adjust here)'!$E$3:$BB$3,0)),0)</f>
        <v>6100.68</v>
      </c>
      <c r="AC91" s="147">
        <f>IFERROR(INDEX('Combined (Adjust here)'!$E$3:$BB$189,MATCH('Tenant Analysis (Formulas) '!$D91,'Combined (Adjust here)'!$E$3:$E$189,0),MATCH('Tenant Analysis (Formulas) '!AC$5,'Combined (Adjust here)'!$E$3:$BB$3,0)),0)</f>
        <v>6017.34</v>
      </c>
      <c r="AD91" s="147">
        <f>IFERROR(INDEX('Combined (Adjust here)'!$E$3:$BB$189,MATCH('Tenant Analysis (Formulas) '!$D91,'Combined (Adjust here)'!$E$3:$E$189,0),MATCH('Tenant Analysis (Formulas) '!AD$5,'Combined (Adjust here)'!$E$3:$BB$3,0)),0)</f>
        <v>7382.49</v>
      </c>
      <c r="AE91" s="147">
        <f>IFERROR(INDEX('Combined (Adjust here)'!$E$3:$BB$189,MATCH('Tenant Analysis (Formulas) '!$D91,'Combined (Adjust here)'!$E$3:$E$189,0),MATCH('Tenant Analysis (Formulas) '!AE$5,'Combined (Adjust here)'!$E$3:$BB$3,0)),0)</f>
        <v>7434.18</v>
      </c>
      <c r="AF91" s="147">
        <f>IFERROR(INDEX('Combined (Adjust here)'!$E$3:$BB$189,MATCH('Tenant Analysis (Formulas) '!$D91,'Combined (Adjust here)'!$E$3:$E$189,0),MATCH('Tenant Analysis (Formulas) '!AF$5,'Combined (Adjust here)'!$E$3:$BB$3,0)),0)</f>
        <v>9278.74</v>
      </c>
      <c r="AG91" s="147">
        <f>IFERROR(INDEX('Combined (Adjust here)'!$E$3:$BB$189,MATCH('Tenant Analysis (Formulas) '!$D91,'Combined (Adjust here)'!$E$3:$E$189,0),MATCH('Tenant Analysis (Formulas) '!AG$5,'Combined (Adjust here)'!$E$3:$BB$3,0)),0)</f>
        <v>7800.97</v>
      </c>
      <c r="AH91" s="147">
        <f>IFERROR(INDEX('Combined (Adjust here)'!$E$3:$BB$189,MATCH('Tenant Analysis (Formulas) '!$D91,'Combined (Adjust here)'!$E$3:$E$189,0),MATCH('Tenant Analysis (Formulas) '!AH$5,'Combined (Adjust here)'!$E$3:$BB$3,0)),0)</f>
        <v>7652.2</v>
      </c>
      <c r="AI91" s="147">
        <f>IFERROR(INDEX('Combined (Adjust here)'!$E$3:$BB$189,MATCH('Tenant Analysis (Formulas) '!$D91,'Combined (Adjust here)'!$E$3:$E$189,0),MATCH('Tenant Analysis (Formulas) '!AI$5,'Combined (Adjust here)'!$E$3:$BB$3,0)),0)</f>
        <v>8164.64</v>
      </c>
      <c r="AJ91" s="147">
        <f>IFERROR(INDEX('Combined (Adjust here)'!$E$3:$BB$189,MATCH('Tenant Analysis (Formulas) '!$D91,'Combined (Adjust here)'!$E$3:$E$189,0),MATCH('Tenant Analysis (Formulas) '!AJ$5,'Combined (Adjust here)'!$E$3:$BB$3,0)),0)</f>
        <v>7421.27</v>
      </c>
      <c r="AK91" s="147">
        <f>IFERROR(INDEX('Combined (Adjust here)'!$E$3:$BB$189,MATCH('Tenant Analysis (Formulas) '!$D91,'Combined (Adjust here)'!$E$3:$E$189,0),MATCH('Tenant Analysis (Formulas) '!AK$5,'Combined (Adjust here)'!$E$3:$BB$3,0)),0)</f>
        <v>7079.23</v>
      </c>
      <c r="AL91" s="147">
        <f>IFERROR(INDEX('Combined (Adjust here)'!$E$3:$BB$189,MATCH('Tenant Analysis (Formulas) '!$D91,'Combined (Adjust here)'!$E$3:$E$189,0),MATCH('Tenant Analysis (Formulas) '!AL$5,'Combined (Adjust here)'!$E$3:$BB$3,0)),0)</f>
        <v>6310.44</v>
      </c>
      <c r="AM91" s="147">
        <f>IFERROR(INDEX('Combined (Adjust here)'!$E$3:$BB$189,MATCH('Tenant Analysis (Formulas) '!$D91,'Combined (Adjust here)'!$E$3:$E$189,0),MATCH('Tenant Analysis (Formulas) '!AM$5,'Combined (Adjust here)'!$E$3:$BB$3,0)),0)</f>
        <v>6153.99</v>
      </c>
      <c r="AN91" s="147">
        <f>IFERROR(INDEX('Combined (Adjust here)'!$E$3:$BB$189,MATCH('Tenant Analysis (Formulas) '!$D91,'Combined (Adjust here)'!$E$3:$E$189,0),MATCH('Tenant Analysis (Formulas) '!AN$5,'Combined (Adjust here)'!$E$3:$BB$3,0)),0)</f>
        <v>5659.49</v>
      </c>
      <c r="AO91" s="147">
        <f>IFERROR(INDEX('Combined (Adjust here)'!$E$3:$BB$189,MATCH('Tenant Analysis (Formulas) '!$D91,'Combined (Adjust here)'!$E$3:$E$189,0),MATCH('Tenant Analysis (Formulas) '!AO$5,'Combined (Adjust here)'!$E$3:$BB$3,0)),0)</f>
        <v>5101.12</v>
      </c>
      <c r="AP91" s="147">
        <f>IFERROR(INDEX('Combined (Adjust here)'!$E$3:$BB$189,MATCH('Tenant Analysis (Formulas) '!$D91,'Combined (Adjust here)'!$E$3:$E$189,0),MATCH('Tenant Analysis (Formulas) '!AP$5,'Combined (Adjust here)'!$E$3:$BB$3,0)),0)</f>
        <v>0</v>
      </c>
      <c r="AQ91" s="147">
        <f>IFERROR(INDEX('Combined (Adjust here)'!$E$3:$BB$189,MATCH('Tenant Analysis (Formulas) '!$D91,'Combined (Adjust here)'!$E$3:$E$189,0),MATCH('Tenant Analysis (Formulas) '!AQ$5,'Combined (Adjust here)'!$E$3:$BB$3,0)),0)</f>
        <v>0</v>
      </c>
      <c r="AR91" s="147">
        <f>IFERROR(INDEX('Combined (Adjust here)'!$E$3:$BB$189,MATCH('Tenant Analysis (Formulas) '!$D91,'Combined (Adjust here)'!$E$3:$E$189,0),MATCH('Tenant Analysis (Formulas) '!AR$5,'Combined (Adjust here)'!$E$3:$BB$3,0)),0)</f>
        <v>0</v>
      </c>
      <c r="AS91" s="147">
        <f>IFERROR(INDEX('Combined (Adjust here)'!$E$3:$BB$189,MATCH('Tenant Analysis (Formulas) '!$D91,'Combined (Adjust here)'!$E$3:$E$189,0),MATCH('Tenant Analysis (Formulas) '!AS$5,'Combined (Adjust here)'!$E$3:$BB$3,0)),0)</f>
        <v>0</v>
      </c>
      <c r="AT91" s="147">
        <f>IFERROR(INDEX('Combined (Adjust here)'!$E$3:$BB$189,MATCH('Tenant Analysis (Formulas) '!$D91,'Combined (Adjust here)'!$E$3:$E$189,0),MATCH('Tenant Analysis (Formulas) '!AT$5,'Combined (Adjust here)'!$E$3:$BB$3,0)),0)</f>
        <v>0</v>
      </c>
      <c r="AU91" s="147">
        <f>IFERROR(INDEX('Combined (Adjust here)'!$E$3:$BB$189,MATCH('Tenant Analysis (Formulas) '!$D91,'Combined (Adjust here)'!$E$3:$E$189,0),MATCH('Tenant Analysis (Formulas) '!AU$5,'Combined (Adjust here)'!$E$3:$BB$3,0)),0)</f>
        <v>0</v>
      </c>
      <c r="AV91" s="147">
        <f>IFERROR(INDEX('Combined (Adjust here)'!$E$3:$BB$189,MATCH('Tenant Analysis (Formulas) '!$D91,'Combined (Adjust here)'!$E$3:$E$189,0),MATCH('Tenant Analysis (Formulas) '!AV$5,'Combined (Adjust here)'!$E$3:$BB$3,0)),0)</f>
        <v>0</v>
      </c>
      <c r="AW91" s="147">
        <f>IFERROR(INDEX('Combined (Adjust here)'!$E$3:$BB$189,MATCH('Tenant Analysis (Formulas) '!$D91,'Combined (Adjust here)'!$E$3:$E$189,0),MATCH('Tenant Analysis (Formulas) '!AW$5,'Combined (Adjust here)'!$E$3:$BB$3,0)),0)</f>
        <v>0</v>
      </c>
      <c r="AX91" s="147">
        <f>IFERROR(INDEX('Combined (Adjust here)'!$E$3:$BB$189,MATCH('Tenant Analysis (Formulas) '!$D91,'Combined (Adjust here)'!$E$3:$E$189,0),MATCH('Tenant Analysis (Formulas) '!AX$5,'Combined (Adjust here)'!$E$3:$BB$3,0)),0)</f>
        <v>0</v>
      </c>
      <c r="AY91" s="147">
        <f>IFERROR(INDEX('Combined (Adjust here)'!$E$3:$BB$189,MATCH('Tenant Analysis (Formulas) '!$D91,'Combined (Adjust here)'!$E$3:$E$189,0),MATCH('Tenant Analysis (Formulas) '!AY$5,'Combined (Adjust here)'!$E$3:$BB$3,0)),0)</f>
        <v>28545.85</v>
      </c>
      <c r="AZ91" s="147">
        <f>IFERROR(INDEX('Combined (Adjust here)'!$E$3:$BB$189,MATCH('Tenant Analysis (Formulas) '!$D91,'Combined (Adjust here)'!$E$3:$E$189,0),MATCH('Tenant Analysis (Formulas) '!AZ$5,'Combined (Adjust here)'!$E$3:$BB$3,0)),0)</f>
        <v>39261.1</v>
      </c>
      <c r="BA91" s="147">
        <f>IFERROR(INDEX('Combined (Adjust here)'!$E$3:$BB$189,MATCH('Tenant Analysis (Formulas) '!$D91,'Combined (Adjust here)'!$E$3:$E$189,0),MATCH('Tenant Analysis (Formulas) '!BA$5,'Combined (Adjust here)'!$E$3:$BB$3,0)),0)</f>
        <v>47767.76</v>
      </c>
      <c r="BB91" s="147">
        <f>IFERROR(INDEX('Combined (Adjust here)'!$E$3:$BB$189,MATCH('Tenant Analysis (Formulas) '!$D91,'Combined (Adjust here)'!$E$3:$E$189,0),MATCH('Tenant Analysis (Formulas) '!BB$5,'Combined (Adjust here)'!$E$3:$BB$3,0)),0)</f>
        <v>50925.9</v>
      </c>
      <c r="BC91" s="147">
        <f>IFERROR(INDEX('Combined (Adjust here)'!$E$3:$BB$189,MATCH('Tenant Analysis (Formulas) '!$D91,'Combined (Adjust here)'!$E$3:$E$189,0),MATCH('Tenant Analysis (Formulas) '!BC$5,'Combined (Adjust here)'!$E$3:$BB$3,0)),0)</f>
        <v>51948.73</v>
      </c>
      <c r="BD91" s="147">
        <f>IFERROR(INDEX('Combined (Adjust here)'!$E$3:$BB$189,MATCH('Tenant Analysis (Formulas) '!$D91,'Combined (Adjust here)'!$E$3:$E$189,0),MATCH('Tenant Analysis (Formulas) '!BD$5,'Combined (Adjust here)'!$E$3:$BB$3,0)),0)</f>
        <v>71972.98</v>
      </c>
      <c r="BE91" s="147">
        <f>IFERROR(INDEX('Combined (Adjust here)'!$E$3:$BB$189,MATCH('Tenant Analysis (Formulas) '!$D91,'Combined (Adjust here)'!$E$3:$E$189,0),MATCH('Tenant Analysis (Formulas) '!BE$5,'Combined (Adjust here)'!$E$3:$BB$3,0)),0)</f>
        <v>0</v>
      </c>
      <c r="BF91" s="147">
        <f>IFERROR(INDEX('Combined (Adjust here)'!$E$3:$BB$189,MATCH('Tenant Analysis (Formulas) '!$D91,'Combined (Adjust here)'!$E$3:$E$189,0),MATCH('Tenant Analysis (Formulas) '!BF$5,'Combined (Adjust here)'!$E$3:$BB$3,0)),0)</f>
        <v>0</v>
      </c>
      <c r="BG91" s="147">
        <f>IFERROR(INDEX('Combined (Adjust here)'!$E$3:$BB$189,MATCH('Tenant Analysis (Formulas) '!$D91,'Combined (Adjust here)'!$E$3:$E$189,0),MATCH('Tenant Analysis (Formulas) '!BG$5,'Combined (Adjust here)'!$E$3:$BB$3,0)),0)</f>
        <v>0</v>
      </c>
      <c r="BH91" s="147">
        <f>IFERROR(INDEX('Combined (Adjust here)'!$E$3:$BB$189,MATCH('Tenant Analysis (Formulas) '!$D91,'Combined (Adjust here)'!$E$3:$E$189,0),MATCH('Tenant Analysis (Formulas) '!BH$5,'Combined (Adjust here)'!$E$3:$BB$3,0)),0)</f>
        <v>0</v>
      </c>
      <c r="BI91" s="147">
        <f>IFERROR(INDEX('Combined (Adjust here)'!$E$3:$BB$189,MATCH('Tenant Analysis (Formulas) '!$D91,'Combined (Adjust here)'!$E$3:$E$189,0),MATCH('Tenant Analysis (Formulas) '!BI$5,'Combined (Adjust here)'!$E$3:$BB$3,0)),0)</f>
        <v>0</v>
      </c>
      <c r="BJ91" s="147">
        <f>IFERROR(INDEX('Combined (Adjust here)'!$E$3:$BB$189,MATCH('Tenant Analysis (Formulas) '!$D91,'Combined (Adjust here)'!$E$3:$E$189,0),MATCH('Tenant Analysis (Formulas) '!BJ$5,'Combined (Adjust here)'!$E$3:$BB$3,0)),0)</f>
        <v>0</v>
      </c>
      <c r="BK91" s="147">
        <f>IFERROR(INDEX('Combined (Adjust here)'!$E$3:$BB$189,MATCH('Tenant Analysis (Formulas) '!$D91,'Combined (Adjust here)'!$E$3:$E$189,0),MATCH('Tenant Analysis (Formulas) '!BK$5,'Combined (Adjust here)'!$E$3:$BB$3,0)),0)</f>
        <v>0</v>
      </c>
      <c r="BL91" s="147">
        <f>IFERROR(INDEX('Combined (Adjust here)'!$E$3:$BB$189,MATCH('Tenant Analysis (Formulas) '!$D91,'Combined (Adjust here)'!$E$3:$E$189,0),MATCH('Tenant Analysis (Formulas) '!BL$5,'Combined (Adjust here)'!$E$3:$BB$3,0)),0)</f>
        <v>0</v>
      </c>
      <c r="BM91" s="147">
        <f>IFERROR(INDEX('Combined (Adjust here)'!$E$3:$BB$189,MATCH('Tenant Analysis (Formulas) '!$D91,'Combined (Adjust here)'!$E$3:$E$189,0),MATCH('Tenant Analysis (Formulas) '!BM$5,'Combined (Adjust here)'!$E$3:$BB$3,0)),0)</f>
        <v>0</v>
      </c>
    </row>
    <row r="92" spans="1:65" hidden="1">
      <c r="A92" s="48" t="s">
        <v>164</v>
      </c>
      <c r="B92" s="48" t="s">
        <v>180</v>
      </c>
      <c r="C92" s="46" t="s">
        <v>186</v>
      </c>
      <c r="D92" s="49" t="s">
        <v>182</v>
      </c>
      <c r="E92" s="75">
        <f t="shared" si="22"/>
        <v>0</v>
      </c>
      <c r="F92" s="75">
        <f t="shared" si="24"/>
        <v>0</v>
      </c>
      <c r="G92" s="75">
        <f t="shared" si="24"/>
        <v>309393.31</v>
      </c>
      <c r="H92" s="75">
        <f t="shared" si="24"/>
        <v>0</v>
      </c>
      <c r="I92" s="67">
        <f t="shared" si="20"/>
        <v>0</v>
      </c>
      <c r="J92" s="82"/>
      <c r="L92" s="75">
        <f t="shared" ref="L92:M111" si="25">+SUMIFS($R92:$BM92,$R$5:$BM$5,"&gt;="&amp;L$4,$R$5:$BM$5,"&lt;="&amp;L$5)</f>
        <v>0</v>
      </c>
      <c r="M92" s="75">
        <f t="shared" si="25"/>
        <v>0</v>
      </c>
      <c r="N92" s="67">
        <f t="shared" si="23"/>
        <v>0</v>
      </c>
      <c r="R92" s="147">
        <f>IFERROR(INDEX('Combined (Adjust here)'!$E$3:$BB$189,MATCH('Tenant Analysis (Formulas) '!$D92,'Combined (Adjust here)'!$E$3:$E$189,0),MATCH('Tenant Analysis (Formulas) '!R$5,'Combined (Adjust here)'!$E$3:$BB$3,0)),0)</f>
        <v>0</v>
      </c>
      <c r="S92" s="147">
        <f>IFERROR(INDEX('Combined (Adjust here)'!$E$3:$BB$189,MATCH('Tenant Analysis (Formulas) '!$D92,'Combined (Adjust here)'!$E$3:$E$189,0),MATCH('Tenant Analysis (Formulas) '!S$5,'Combined (Adjust here)'!$E$3:$BB$3,0)),0)</f>
        <v>0</v>
      </c>
      <c r="T92" s="147">
        <f>IFERROR(INDEX('Combined (Adjust here)'!$E$3:$BB$189,MATCH('Tenant Analysis (Formulas) '!$D92,'Combined (Adjust here)'!$E$3:$E$189,0),MATCH('Tenant Analysis (Formulas) '!T$5,'Combined (Adjust here)'!$E$3:$BB$3,0)),0)</f>
        <v>0</v>
      </c>
      <c r="U92" s="147">
        <f>IFERROR(INDEX('Combined (Adjust here)'!$E$3:$BB$189,MATCH('Tenant Analysis (Formulas) '!$D92,'Combined (Adjust here)'!$E$3:$E$189,0),MATCH('Tenant Analysis (Formulas) '!U$5,'Combined (Adjust here)'!$E$3:$BB$3,0)),0)</f>
        <v>0</v>
      </c>
      <c r="V92" s="147">
        <f>IFERROR(INDEX('Combined (Adjust here)'!$E$3:$BB$189,MATCH('Tenant Analysis (Formulas) '!$D92,'Combined (Adjust here)'!$E$3:$E$189,0),MATCH('Tenant Analysis (Formulas) '!V$5,'Combined (Adjust here)'!$E$3:$BB$3,0)),0)</f>
        <v>0</v>
      </c>
      <c r="W92" s="147">
        <f>IFERROR(INDEX('Combined (Adjust here)'!$E$3:$BB$189,MATCH('Tenant Analysis (Formulas) '!$D92,'Combined (Adjust here)'!$E$3:$E$189,0),MATCH('Tenant Analysis (Formulas) '!W$5,'Combined (Adjust here)'!$E$3:$BB$3,0)),0)</f>
        <v>0</v>
      </c>
      <c r="X92" s="147">
        <f>IFERROR(INDEX('Combined (Adjust here)'!$E$3:$BB$189,MATCH('Tenant Analysis (Formulas) '!$D92,'Combined (Adjust here)'!$E$3:$E$189,0),MATCH('Tenant Analysis (Formulas) '!X$5,'Combined (Adjust here)'!$E$3:$BB$3,0)),0)</f>
        <v>0</v>
      </c>
      <c r="Y92" s="147">
        <f>IFERROR(INDEX('Combined (Adjust here)'!$E$3:$BB$189,MATCH('Tenant Analysis (Formulas) '!$D92,'Combined (Adjust here)'!$E$3:$E$189,0),MATCH('Tenant Analysis (Formulas) '!Y$5,'Combined (Adjust here)'!$E$3:$BB$3,0)),0)</f>
        <v>0</v>
      </c>
      <c r="Z92" s="147">
        <f>IFERROR(INDEX('Combined (Adjust here)'!$E$3:$BB$189,MATCH('Tenant Analysis (Formulas) '!$D92,'Combined (Adjust here)'!$E$3:$E$189,0),MATCH('Tenant Analysis (Formulas) '!Z$5,'Combined (Adjust here)'!$E$3:$BB$3,0)),0)</f>
        <v>0</v>
      </c>
      <c r="AA92" s="147">
        <f>IFERROR(INDEX('Combined (Adjust here)'!$E$3:$BB$189,MATCH('Tenant Analysis (Formulas) '!$D92,'Combined (Adjust here)'!$E$3:$E$189,0),MATCH('Tenant Analysis (Formulas) '!AA$5,'Combined (Adjust here)'!$E$3:$BB$3,0)),0)</f>
        <v>0</v>
      </c>
      <c r="AB92" s="147">
        <f>IFERROR(INDEX('Combined (Adjust here)'!$E$3:$BB$189,MATCH('Tenant Analysis (Formulas) '!$D92,'Combined (Adjust here)'!$E$3:$E$189,0),MATCH('Tenant Analysis (Formulas) '!AB$5,'Combined (Adjust here)'!$E$3:$BB$3,0)),0)</f>
        <v>0</v>
      </c>
      <c r="AC92" s="147">
        <f>IFERROR(INDEX('Combined (Adjust here)'!$E$3:$BB$189,MATCH('Tenant Analysis (Formulas) '!$D92,'Combined (Adjust here)'!$E$3:$E$189,0),MATCH('Tenant Analysis (Formulas) '!AC$5,'Combined (Adjust here)'!$E$3:$BB$3,0)),0)</f>
        <v>0</v>
      </c>
      <c r="AD92" s="147">
        <f>IFERROR(INDEX('Combined (Adjust here)'!$E$3:$BB$189,MATCH('Tenant Analysis (Formulas) '!$D92,'Combined (Adjust here)'!$E$3:$E$189,0),MATCH('Tenant Analysis (Formulas) '!AD$5,'Combined (Adjust here)'!$E$3:$BB$3,0)),0)</f>
        <v>0</v>
      </c>
      <c r="AE92" s="147">
        <f>IFERROR(INDEX('Combined (Adjust here)'!$E$3:$BB$189,MATCH('Tenant Analysis (Formulas) '!$D92,'Combined (Adjust here)'!$E$3:$E$189,0),MATCH('Tenant Analysis (Formulas) '!AE$5,'Combined (Adjust here)'!$E$3:$BB$3,0)),0)</f>
        <v>0</v>
      </c>
      <c r="AF92" s="147">
        <f>IFERROR(INDEX('Combined (Adjust here)'!$E$3:$BB$189,MATCH('Tenant Analysis (Formulas) '!$D92,'Combined (Adjust here)'!$E$3:$E$189,0),MATCH('Tenant Analysis (Formulas) '!AF$5,'Combined (Adjust here)'!$E$3:$BB$3,0)),0)</f>
        <v>0</v>
      </c>
      <c r="AG92" s="147">
        <f>IFERROR(INDEX('Combined (Adjust here)'!$E$3:$BB$189,MATCH('Tenant Analysis (Formulas) '!$D92,'Combined (Adjust here)'!$E$3:$E$189,0),MATCH('Tenant Analysis (Formulas) '!AG$5,'Combined (Adjust here)'!$E$3:$BB$3,0)),0)</f>
        <v>0</v>
      </c>
      <c r="AH92" s="147">
        <f>IFERROR(INDEX('Combined (Adjust here)'!$E$3:$BB$189,MATCH('Tenant Analysis (Formulas) '!$D92,'Combined (Adjust here)'!$E$3:$E$189,0),MATCH('Tenant Analysis (Formulas) '!AH$5,'Combined (Adjust here)'!$E$3:$BB$3,0)),0)</f>
        <v>0</v>
      </c>
      <c r="AI92" s="147">
        <f>IFERROR(INDEX('Combined (Adjust here)'!$E$3:$BB$189,MATCH('Tenant Analysis (Formulas) '!$D92,'Combined (Adjust here)'!$E$3:$E$189,0),MATCH('Tenant Analysis (Formulas) '!AI$5,'Combined (Adjust here)'!$E$3:$BB$3,0)),0)</f>
        <v>0</v>
      </c>
      <c r="AJ92" s="147">
        <f>IFERROR(INDEX('Combined (Adjust here)'!$E$3:$BB$189,MATCH('Tenant Analysis (Formulas) '!$D92,'Combined (Adjust here)'!$E$3:$E$189,0),MATCH('Tenant Analysis (Formulas) '!AJ$5,'Combined (Adjust here)'!$E$3:$BB$3,0)),0)</f>
        <v>0</v>
      </c>
      <c r="AK92" s="147">
        <f>IFERROR(INDEX('Combined (Adjust here)'!$E$3:$BB$189,MATCH('Tenant Analysis (Formulas) '!$D92,'Combined (Adjust here)'!$E$3:$E$189,0),MATCH('Tenant Analysis (Formulas) '!AK$5,'Combined (Adjust here)'!$E$3:$BB$3,0)),0)</f>
        <v>0</v>
      </c>
      <c r="AL92" s="147">
        <f>IFERROR(INDEX('Combined (Adjust here)'!$E$3:$BB$189,MATCH('Tenant Analysis (Formulas) '!$D92,'Combined (Adjust here)'!$E$3:$E$189,0),MATCH('Tenant Analysis (Formulas) '!AL$5,'Combined (Adjust here)'!$E$3:$BB$3,0)),0)</f>
        <v>0</v>
      </c>
      <c r="AM92" s="147">
        <f>IFERROR(INDEX('Combined (Adjust here)'!$E$3:$BB$189,MATCH('Tenant Analysis (Formulas) '!$D92,'Combined (Adjust here)'!$E$3:$E$189,0),MATCH('Tenant Analysis (Formulas) '!AM$5,'Combined (Adjust here)'!$E$3:$BB$3,0)),0)</f>
        <v>0</v>
      </c>
      <c r="AN92" s="147">
        <f>IFERROR(INDEX('Combined (Adjust here)'!$E$3:$BB$189,MATCH('Tenant Analysis (Formulas) '!$D92,'Combined (Adjust here)'!$E$3:$E$189,0),MATCH('Tenant Analysis (Formulas) '!AN$5,'Combined (Adjust here)'!$E$3:$BB$3,0)),0)</f>
        <v>0</v>
      </c>
      <c r="AO92" s="147">
        <f>IFERROR(INDEX('Combined (Adjust here)'!$E$3:$BB$189,MATCH('Tenant Analysis (Formulas) '!$D92,'Combined (Adjust here)'!$E$3:$E$189,0),MATCH('Tenant Analysis (Formulas) '!AO$5,'Combined (Adjust here)'!$E$3:$BB$3,0)),0)</f>
        <v>0</v>
      </c>
      <c r="AP92" s="147">
        <f>IFERROR(INDEX('Combined (Adjust here)'!$E$3:$BB$189,MATCH('Tenant Analysis (Formulas) '!$D92,'Combined (Adjust here)'!$E$3:$E$189,0),MATCH('Tenant Analysis (Formulas) '!AP$5,'Combined (Adjust here)'!$E$3:$BB$3,0)),0)</f>
        <v>0</v>
      </c>
      <c r="AQ92" s="147">
        <f>IFERROR(INDEX('Combined (Adjust here)'!$E$3:$BB$189,MATCH('Tenant Analysis (Formulas) '!$D92,'Combined (Adjust here)'!$E$3:$E$189,0),MATCH('Tenant Analysis (Formulas) '!AQ$5,'Combined (Adjust here)'!$E$3:$BB$3,0)),0)</f>
        <v>0</v>
      </c>
      <c r="AR92" s="147">
        <f>IFERROR(INDEX('Combined (Adjust here)'!$E$3:$BB$189,MATCH('Tenant Analysis (Formulas) '!$D92,'Combined (Adjust here)'!$E$3:$E$189,0),MATCH('Tenant Analysis (Formulas) '!AR$5,'Combined (Adjust here)'!$E$3:$BB$3,0)),0)</f>
        <v>0</v>
      </c>
      <c r="AS92" s="147">
        <f>IFERROR(INDEX('Combined (Adjust here)'!$E$3:$BB$189,MATCH('Tenant Analysis (Formulas) '!$D92,'Combined (Adjust here)'!$E$3:$E$189,0),MATCH('Tenant Analysis (Formulas) '!AS$5,'Combined (Adjust here)'!$E$3:$BB$3,0)),0)</f>
        <v>0</v>
      </c>
      <c r="AT92" s="147">
        <f>IFERROR(INDEX('Combined (Adjust here)'!$E$3:$BB$189,MATCH('Tenant Analysis (Formulas) '!$D92,'Combined (Adjust here)'!$E$3:$E$189,0),MATCH('Tenant Analysis (Formulas) '!AT$5,'Combined (Adjust here)'!$E$3:$BB$3,0)),0)</f>
        <v>0</v>
      </c>
      <c r="AU92" s="147">
        <f>IFERROR(INDEX('Combined (Adjust here)'!$E$3:$BB$189,MATCH('Tenant Analysis (Formulas) '!$D92,'Combined (Adjust here)'!$E$3:$E$189,0),MATCH('Tenant Analysis (Formulas) '!AU$5,'Combined (Adjust here)'!$E$3:$BB$3,0)),0)</f>
        <v>0</v>
      </c>
      <c r="AV92" s="147">
        <f>IFERROR(INDEX('Combined (Adjust here)'!$E$3:$BB$189,MATCH('Tenant Analysis (Formulas) '!$D92,'Combined (Adjust here)'!$E$3:$E$189,0),MATCH('Tenant Analysis (Formulas) '!AV$5,'Combined (Adjust here)'!$E$3:$BB$3,0)),0)</f>
        <v>0</v>
      </c>
      <c r="AW92" s="147">
        <f>IFERROR(INDEX('Combined (Adjust here)'!$E$3:$BB$189,MATCH('Tenant Analysis (Formulas) '!$D92,'Combined (Adjust here)'!$E$3:$E$189,0),MATCH('Tenant Analysis (Formulas) '!AW$5,'Combined (Adjust here)'!$E$3:$BB$3,0)),0)</f>
        <v>0</v>
      </c>
      <c r="AX92" s="147">
        <f>IFERROR(INDEX('Combined (Adjust here)'!$E$3:$BB$189,MATCH('Tenant Analysis (Formulas) '!$D92,'Combined (Adjust here)'!$E$3:$E$189,0),MATCH('Tenant Analysis (Formulas) '!AX$5,'Combined (Adjust here)'!$E$3:$BB$3,0)),0)</f>
        <v>0</v>
      </c>
      <c r="AY92" s="147">
        <f>IFERROR(INDEX('Combined (Adjust here)'!$E$3:$BB$189,MATCH('Tenant Analysis (Formulas) '!$D92,'Combined (Adjust here)'!$E$3:$E$189,0),MATCH('Tenant Analysis (Formulas) '!AY$5,'Combined (Adjust here)'!$E$3:$BB$3,0)),0)</f>
        <v>0</v>
      </c>
      <c r="AZ92" s="147">
        <f>IFERROR(INDEX('Combined (Adjust here)'!$E$3:$BB$189,MATCH('Tenant Analysis (Formulas) '!$D92,'Combined (Adjust here)'!$E$3:$E$189,0),MATCH('Tenant Analysis (Formulas) '!AZ$5,'Combined (Adjust here)'!$E$3:$BB$3,0)),0)</f>
        <v>0</v>
      </c>
      <c r="BA92" s="147">
        <f>IFERROR(INDEX('Combined (Adjust here)'!$E$3:$BB$189,MATCH('Tenant Analysis (Formulas) '!$D92,'Combined (Adjust here)'!$E$3:$E$189,0),MATCH('Tenant Analysis (Formulas) '!BA$5,'Combined (Adjust here)'!$E$3:$BB$3,0)),0)</f>
        <v>309393.31</v>
      </c>
      <c r="BB92" s="147">
        <f>IFERROR(INDEX('Combined (Adjust here)'!$E$3:$BB$189,MATCH('Tenant Analysis (Formulas) '!$D92,'Combined (Adjust here)'!$E$3:$E$189,0),MATCH('Tenant Analysis (Formulas) '!BB$5,'Combined (Adjust here)'!$E$3:$BB$3,0)),0)</f>
        <v>0</v>
      </c>
      <c r="BC92" s="147">
        <f>IFERROR(INDEX('Combined (Adjust here)'!$E$3:$BB$189,MATCH('Tenant Analysis (Formulas) '!$D92,'Combined (Adjust here)'!$E$3:$E$189,0),MATCH('Tenant Analysis (Formulas) '!BC$5,'Combined (Adjust here)'!$E$3:$BB$3,0)),0)</f>
        <v>0</v>
      </c>
      <c r="BD92" s="147">
        <f>IFERROR(INDEX('Combined (Adjust here)'!$E$3:$BB$189,MATCH('Tenant Analysis (Formulas) '!$D92,'Combined (Adjust here)'!$E$3:$E$189,0),MATCH('Tenant Analysis (Formulas) '!BD$5,'Combined (Adjust here)'!$E$3:$BB$3,0)),0)</f>
        <v>0</v>
      </c>
      <c r="BE92" s="147">
        <f>IFERROR(INDEX('Combined (Adjust here)'!$E$3:$BB$189,MATCH('Tenant Analysis (Formulas) '!$D92,'Combined (Adjust here)'!$E$3:$E$189,0),MATCH('Tenant Analysis (Formulas) '!BE$5,'Combined (Adjust here)'!$E$3:$BB$3,0)),0)</f>
        <v>0</v>
      </c>
      <c r="BF92" s="147">
        <f>IFERROR(INDEX('Combined (Adjust here)'!$E$3:$BB$189,MATCH('Tenant Analysis (Formulas) '!$D92,'Combined (Adjust here)'!$E$3:$E$189,0),MATCH('Tenant Analysis (Formulas) '!BF$5,'Combined (Adjust here)'!$E$3:$BB$3,0)),0)</f>
        <v>0</v>
      </c>
      <c r="BG92" s="147">
        <f>IFERROR(INDEX('Combined (Adjust here)'!$E$3:$BB$189,MATCH('Tenant Analysis (Formulas) '!$D92,'Combined (Adjust here)'!$E$3:$E$189,0),MATCH('Tenant Analysis (Formulas) '!BG$5,'Combined (Adjust here)'!$E$3:$BB$3,0)),0)</f>
        <v>0</v>
      </c>
      <c r="BH92" s="147">
        <f>IFERROR(INDEX('Combined (Adjust here)'!$E$3:$BB$189,MATCH('Tenant Analysis (Formulas) '!$D92,'Combined (Adjust here)'!$E$3:$E$189,0),MATCH('Tenant Analysis (Formulas) '!BH$5,'Combined (Adjust here)'!$E$3:$BB$3,0)),0)</f>
        <v>0</v>
      </c>
      <c r="BI92" s="147">
        <f>IFERROR(INDEX('Combined (Adjust here)'!$E$3:$BB$189,MATCH('Tenant Analysis (Formulas) '!$D92,'Combined (Adjust here)'!$E$3:$E$189,0),MATCH('Tenant Analysis (Formulas) '!BI$5,'Combined (Adjust here)'!$E$3:$BB$3,0)),0)</f>
        <v>0</v>
      </c>
      <c r="BJ92" s="147">
        <f>IFERROR(INDEX('Combined (Adjust here)'!$E$3:$BB$189,MATCH('Tenant Analysis (Formulas) '!$D92,'Combined (Adjust here)'!$E$3:$E$189,0),MATCH('Tenant Analysis (Formulas) '!BJ$5,'Combined (Adjust here)'!$E$3:$BB$3,0)),0)</f>
        <v>0</v>
      </c>
      <c r="BK92" s="147">
        <f>IFERROR(INDEX('Combined (Adjust here)'!$E$3:$BB$189,MATCH('Tenant Analysis (Formulas) '!$D92,'Combined (Adjust here)'!$E$3:$E$189,0),MATCH('Tenant Analysis (Formulas) '!BK$5,'Combined (Adjust here)'!$E$3:$BB$3,0)),0)</f>
        <v>0</v>
      </c>
      <c r="BL92" s="147">
        <f>IFERROR(INDEX('Combined (Adjust here)'!$E$3:$BB$189,MATCH('Tenant Analysis (Formulas) '!$D92,'Combined (Adjust here)'!$E$3:$E$189,0),MATCH('Tenant Analysis (Formulas) '!BL$5,'Combined (Adjust here)'!$E$3:$BB$3,0)),0)</f>
        <v>0</v>
      </c>
      <c r="BM92" s="147">
        <f>IFERROR(INDEX('Combined (Adjust here)'!$E$3:$BB$189,MATCH('Tenant Analysis (Formulas) '!$D92,'Combined (Adjust here)'!$E$3:$E$189,0),MATCH('Tenant Analysis (Formulas) '!BM$5,'Combined (Adjust here)'!$E$3:$BB$3,0)),0)</f>
        <v>0</v>
      </c>
    </row>
    <row r="93" spans="1:65" hidden="1">
      <c r="A93" s="48" t="s">
        <v>158</v>
      </c>
      <c r="B93" s="48" t="s">
        <v>174</v>
      </c>
      <c r="C93" s="46" t="s">
        <v>197</v>
      </c>
      <c r="D93" s="49" t="s">
        <v>54</v>
      </c>
      <c r="E93" s="75">
        <f>+SUMIF($R$4:$BM$4,E$5,$R93:$BM93)</f>
        <v>1006697.63</v>
      </c>
      <c r="F93" s="75">
        <f t="shared" si="24"/>
        <v>880237.79999999993</v>
      </c>
      <c r="G93" s="75">
        <f t="shared" si="24"/>
        <v>1074118.3199999998</v>
      </c>
      <c r="H93" s="75">
        <f t="shared" si="24"/>
        <v>339004</v>
      </c>
      <c r="I93" s="67">
        <f t="shared" si="20"/>
        <v>0.22025925267013063</v>
      </c>
      <c r="J93" s="82"/>
      <c r="L93" s="75">
        <f t="shared" si="25"/>
        <v>228425.61</v>
      </c>
      <c r="M93" s="75">
        <f t="shared" si="25"/>
        <v>339004</v>
      </c>
      <c r="N93" s="67">
        <f t="shared" si="23"/>
        <v>0.48408928403430779</v>
      </c>
      <c r="R93" s="77">
        <f>IFERROR(INDEX('Combined (Adjust here)'!$E$3:$BB$189,MATCH('Tenant Analysis (Formulas) '!$D93,'Combined (Adjust here)'!$E$3:$E$189,0),MATCH('Tenant Analysis (Formulas) '!R$5,'Combined (Adjust here)'!$E$3:$BB$3,0)),0)</f>
        <v>77064.5</v>
      </c>
      <c r="S93" s="77">
        <f>IFERROR(INDEX('Combined (Adjust here)'!$E$3:$BB$189,MATCH('Tenant Analysis (Formulas) '!$D93,'Combined (Adjust here)'!$E$3:$E$189,0),MATCH('Tenant Analysis (Formulas) '!S$5,'Combined (Adjust here)'!$E$3:$BB$3,0)),0)</f>
        <v>68152.39</v>
      </c>
      <c r="T93" s="77">
        <f>IFERROR(INDEX('Combined (Adjust here)'!$E$3:$BB$189,MATCH('Tenant Analysis (Formulas) '!$D93,'Combined (Adjust here)'!$E$3:$E$189,0),MATCH('Tenant Analysis (Formulas) '!T$5,'Combined (Adjust here)'!$E$3:$BB$3,0)),0)</f>
        <v>83330.52</v>
      </c>
      <c r="U93" s="77">
        <f>IFERROR(INDEX('Combined (Adjust here)'!$E$3:$BB$189,MATCH('Tenant Analysis (Formulas) '!$D93,'Combined (Adjust here)'!$E$3:$E$189,0),MATCH('Tenant Analysis (Formulas) '!U$5,'Combined (Adjust here)'!$E$3:$BB$3,0)),0)</f>
        <v>92899.13</v>
      </c>
      <c r="V93" s="77">
        <f>IFERROR(INDEX('Combined (Adjust here)'!$E$3:$BB$189,MATCH('Tenant Analysis (Formulas) '!$D93,'Combined (Adjust here)'!$E$3:$E$189,0),MATCH('Tenant Analysis (Formulas) '!V$5,'Combined (Adjust here)'!$E$3:$BB$3,0)),0)</f>
        <v>85868.479999999996</v>
      </c>
      <c r="W93" s="77">
        <f>IFERROR(INDEX('Combined (Adjust here)'!$E$3:$BB$189,MATCH('Tenant Analysis (Formulas) '!$D93,'Combined (Adjust here)'!$E$3:$E$189,0),MATCH('Tenant Analysis (Formulas) '!W$5,'Combined (Adjust here)'!$E$3:$BB$3,0)),0)</f>
        <v>78833.84</v>
      </c>
      <c r="X93" s="77">
        <f>IFERROR(INDEX('Combined (Adjust here)'!$E$3:$BB$189,MATCH('Tenant Analysis (Formulas) '!$D93,'Combined (Adjust here)'!$E$3:$E$189,0),MATCH('Tenant Analysis (Formulas) '!X$5,'Combined (Adjust here)'!$E$3:$BB$3,0)),0)</f>
        <v>85528.68</v>
      </c>
      <c r="Y93" s="77">
        <f>IFERROR(INDEX('Combined (Adjust here)'!$E$3:$BB$189,MATCH('Tenant Analysis (Formulas) '!$D93,'Combined (Adjust here)'!$E$3:$E$189,0),MATCH('Tenant Analysis (Formulas) '!Y$5,'Combined (Adjust here)'!$E$3:$BB$3,0)),0)</f>
        <v>105531.62</v>
      </c>
      <c r="Z93" s="77">
        <f>IFERROR(INDEX('Combined (Adjust here)'!$E$3:$BB$189,MATCH('Tenant Analysis (Formulas) '!$D93,'Combined (Adjust here)'!$E$3:$E$189,0),MATCH('Tenant Analysis (Formulas) '!Z$5,'Combined (Adjust here)'!$E$3:$BB$3,0)),0)</f>
        <v>71212.84</v>
      </c>
      <c r="AA93" s="77">
        <f>IFERROR(INDEX('Combined (Adjust here)'!$E$3:$BB$189,MATCH('Tenant Analysis (Formulas) '!$D93,'Combined (Adjust here)'!$E$3:$E$189,0),MATCH('Tenant Analysis (Formulas) '!AA$5,'Combined (Adjust here)'!$E$3:$BB$3,0)),0)</f>
        <v>83647.5</v>
      </c>
      <c r="AB93" s="77">
        <f>IFERROR(INDEX('Combined (Adjust here)'!$E$3:$BB$189,MATCH('Tenant Analysis (Formulas) '!$D93,'Combined (Adjust here)'!$E$3:$E$189,0),MATCH('Tenant Analysis (Formulas) '!AB$5,'Combined (Adjust here)'!$E$3:$BB$3,0)),0)</f>
        <v>71615.839999999997</v>
      </c>
      <c r="AC93" s="77">
        <f>IFERROR(INDEX('Combined (Adjust here)'!$E$3:$BB$189,MATCH('Tenant Analysis (Formulas) '!$D93,'Combined (Adjust here)'!$E$3:$E$189,0),MATCH('Tenant Analysis (Formulas) '!AC$5,'Combined (Adjust here)'!$E$3:$BB$3,0)),0)</f>
        <v>103012.29</v>
      </c>
      <c r="AD93" s="77">
        <f>IFERROR(INDEX('Combined (Adjust here)'!$E$3:$BB$189,MATCH('Tenant Analysis (Formulas) '!$D93,'Combined (Adjust here)'!$E$3:$E$189,0),MATCH('Tenant Analysis (Formulas) '!AD$5,'Combined (Adjust here)'!$E$3:$BB$3,0)),0)</f>
        <v>74628.36</v>
      </c>
      <c r="AE93" s="77">
        <f>IFERROR(INDEX('Combined (Adjust here)'!$E$3:$BB$189,MATCH('Tenant Analysis (Formulas) '!$D93,'Combined (Adjust here)'!$E$3:$E$189,0),MATCH('Tenant Analysis (Formulas) '!AE$5,'Combined (Adjust here)'!$E$3:$BB$3,0)),0)</f>
        <v>74868.240000000005</v>
      </c>
      <c r="AF93" s="77">
        <f>IFERROR(INDEX('Combined (Adjust here)'!$E$3:$BB$189,MATCH('Tenant Analysis (Formulas) '!$D93,'Combined (Adjust here)'!$E$3:$E$189,0),MATCH('Tenant Analysis (Formulas) '!AF$5,'Combined (Adjust here)'!$E$3:$BB$3,0)),0)</f>
        <v>92469.95</v>
      </c>
      <c r="AG93" s="77">
        <f>IFERROR(INDEX('Combined (Adjust here)'!$E$3:$BB$189,MATCH('Tenant Analysis (Formulas) '!$D93,'Combined (Adjust here)'!$E$3:$E$189,0),MATCH('Tenant Analysis (Formulas) '!AG$5,'Combined (Adjust here)'!$E$3:$BB$3,0)),0)</f>
        <v>95211.89</v>
      </c>
      <c r="AH93" s="77">
        <f>IFERROR(INDEX('Combined (Adjust here)'!$E$3:$BB$189,MATCH('Tenant Analysis (Formulas) '!$D93,'Combined (Adjust here)'!$E$3:$E$189,0),MATCH('Tenant Analysis (Formulas) '!AH$5,'Combined (Adjust here)'!$E$3:$BB$3,0)),0)</f>
        <v>84065.89</v>
      </c>
      <c r="AI93" s="77">
        <f>IFERROR(INDEX('Combined (Adjust here)'!$E$3:$BB$189,MATCH('Tenant Analysis (Formulas) '!$D93,'Combined (Adjust here)'!$E$3:$E$189,0),MATCH('Tenant Analysis (Formulas) '!AI$5,'Combined (Adjust here)'!$E$3:$BB$3,0)),0)</f>
        <v>81940.37</v>
      </c>
      <c r="AJ93" s="77">
        <f>IFERROR(INDEX('Combined (Adjust here)'!$E$3:$BB$189,MATCH('Tenant Analysis (Formulas) '!$D93,'Combined (Adjust here)'!$E$3:$E$189,0),MATCH('Tenant Analysis (Formulas) '!AJ$5,'Combined (Adjust here)'!$E$3:$BB$3,0)),0)</f>
        <v>288759.21999999997</v>
      </c>
      <c r="AK93" s="77">
        <f>IFERROR(INDEX('Combined (Adjust here)'!$E$3:$BB$189,MATCH('Tenant Analysis (Formulas) '!$D93,'Combined (Adjust here)'!$E$3:$E$189,0),MATCH('Tenant Analysis (Formulas) '!AK$5,'Combined (Adjust here)'!$E$3:$BB$3,0)),0)</f>
        <v>0</v>
      </c>
      <c r="AL93" s="77">
        <f>IFERROR(INDEX('Combined (Adjust here)'!$E$3:$BB$189,MATCH('Tenant Analysis (Formulas) '!$D93,'Combined (Adjust here)'!$E$3:$E$189,0),MATCH('Tenant Analysis (Formulas) '!AL$5,'Combined (Adjust here)'!$E$3:$BB$3,0)),0)</f>
        <v>0</v>
      </c>
      <c r="AM93" s="77">
        <f>IFERROR(INDEX('Combined (Adjust here)'!$E$3:$BB$189,MATCH('Tenant Analysis (Formulas) '!$D93,'Combined (Adjust here)'!$E$3:$E$189,0),MATCH('Tenant Analysis (Formulas) '!AM$5,'Combined (Adjust here)'!$E$3:$BB$3,0)),0)</f>
        <v>88293.88</v>
      </c>
      <c r="AN93" s="77">
        <f>IFERROR(INDEX('Combined (Adjust here)'!$E$3:$BB$189,MATCH('Tenant Analysis (Formulas) '!$D93,'Combined (Adjust here)'!$E$3:$E$189,0),MATCH('Tenant Analysis (Formulas) '!AN$5,'Combined (Adjust here)'!$E$3:$BB$3,0)),0)</f>
        <v>0</v>
      </c>
      <c r="AO93" s="77">
        <f>IFERROR(INDEX('Combined (Adjust here)'!$E$3:$BB$189,MATCH('Tenant Analysis (Formulas) '!$D93,'Combined (Adjust here)'!$E$3:$E$189,0),MATCH('Tenant Analysis (Formulas) '!AO$5,'Combined (Adjust here)'!$E$3:$BB$3,0)),0)</f>
        <v>0</v>
      </c>
      <c r="AP93" s="77">
        <f>IFERROR(INDEX('Combined (Adjust here)'!$E$3:$BB$189,MATCH('Tenant Analysis (Formulas) '!$D93,'Combined (Adjust here)'!$E$3:$E$189,0),MATCH('Tenant Analysis (Formulas) '!AP$5,'Combined (Adjust here)'!$E$3:$BB$3,0)),0)</f>
        <v>0</v>
      </c>
      <c r="AQ93" s="77">
        <f>IFERROR(INDEX('Combined (Adjust here)'!$E$3:$BB$189,MATCH('Tenant Analysis (Formulas) '!$D93,'Combined (Adjust here)'!$E$3:$E$189,0),MATCH('Tenant Analysis (Formulas) '!AQ$5,'Combined (Adjust here)'!$E$3:$BB$3,0)),0)</f>
        <v>0</v>
      </c>
      <c r="AR93" s="77">
        <f>IFERROR(INDEX('Combined (Adjust here)'!$E$3:$BB$189,MATCH('Tenant Analysis (Formulas) '!$D93,'Combined (Adjust here)'!$E$3:$E$189,0),MATCH('Tenant Analysis (Formulas) '!AR$5,'Combined (Adjust here)'!$E$3:$BB$3,0)),0)</f>
        <v>228425.61</v>
      </c>
      <c r="AS93" s="77">
        <f>IFERROR(INDEX('Combined (Adjust here)'!$E$3:$BB$189,MATCH('Tenant Analysis (Formulas) '!$D93,'Combined (Adjust here)'!$E$3:$E$189,0),MATCH('Tenant Analysis (Formulas) '!AS$5,'Combined (Adjust here)'!$E$3:$BB$3,0)),0)</f>
        <v>0</v>
      </c>
      <c r="AT93" s="77">
        <f>IFERROR(INDEX('Combined (Adjust here)'!$E$3:$BB$189,MATCH('Tenant Analysis (Formulas) '!$D93,'Combined (Adjust here)'!$E$3:$E$189,0),MATCH('Tenant Analysis (Formulas) '!AT$5,'Combined (Adjust here)'!$E$3:$BB$3,0)),0)</f>
        <v>0</v>
      </c>
      <c r="AU93" s="77">
        <f>IFERROR(INDEX('Combined (Adjust here)'!$E$3:$BB$189,MATCH('Tenant Analysis (Formulas) '!$D93,'Combined (Adjust here)'!$E$3:$E$189,0),MATCH('Tenant Analysis (Formulas) '!AU$5,'Combined (Adjust here)'!$E$3:$BB$3,0)),0)</f>
        <v>184799.59</v>
      </c>
      <c r="AV93" s="77">
        <f>IFERROR(INDEX('Combined (Adjust here)'!$E$3:$BB$189,MATCH('Tenant Analysis (Formulas) '!$D93,'Combined (Adjust here)'!$E$3:$E$189,0),MATCH('Tenant Analysis (Formulas) '!AV$5,'Combined (Adjust here)'!$E$3:$BB$3,0)),0)</f>
        <v>0</v>
      </c>
      <c r="AW93" s="77">
        <f>IFERROR(INDEX('Combined (Adjust here)'!$E$3:$BB$189,MATCH('Tenant Analysis (Formulas) '!$D93,'Combined (Adjust here)'!$E$3:$E$189,0),MATCH('Tenant Analysis (Formulas) '!AW$5,'Combined (Adjust here)'!$E$3:$BB$3,0)),0)</f>
        <v>0</v>
      </c>
      <c r="AX93" s="77">
        <f>IFERROR(INDEX('Combined (Adjust here)'!$E$3:$BB$189,MATCH('Tenant Analysis (Formulas) '!$D93,'Combined (Adjust here)'!$E$3:$E$189,0),MATCH('Tenant Analysis (Formulas) '!AX$5,'Combined (Adjust here)'!$E$3:$BB$3,0)),0)</f>
        <v>303947.12</v>
      </c>
      <c r="AY93" s="77">
        <f>IFERROR(INDEX('Combined (Adjust here)'!$E$3:$BB$189,MATCH('Tenant Analysis (Formulas) '!$D93,'Combined (Adjust here)'!$E$3:$E$189,0),MATCH('Tenant Analysis (Formulas) '!AY$5,'Combined (Adjust here)'!$E$3:$BB$3,0)),0)</f>
        <v>0</v>
      </c>
      <c r="AZ93" s="77">
        <f>IFERROR(INDEX('Combined (Adjust here)'!$E$3:$BB$189,MATCH('Tenant Analysis (Formulas) '!$D93,'Combined (Adjust here)'!$E$3:$E$189,0),MATCH('Tenant Analysis (Formulas) '!AZ$5,'Combined (Adjust here)'!$E$3:$BB$3,0)),0)</f>
        <v>0</v>
      </c>
      <c r="BA93" s="77">
        <f>IFERROR(INDEX('Combined (Adjust here)'!$E$3:$BB$189,MATCH('Tenant Analysis (Formulas) '!$D93,'Combined (Adjust here)'!$E$3:$E$189,0),MATCH('Tenant Analysis (Formulas) '!BA$5,'Combined (Adjust here)'!$E$3:$BB$3,0)),0)</f>
        <v>356946</v>
      </c>
      <c r="BB93" s="77">
        <f>IFERROR(INDEX('Combined (Adjust here)'!$E$3:$BB$189,MATCH('Tenant Analysis (Formulas) '!$D93,'Combined (Adjust here)'!$E$3:$E$189,0),MATCH('Tenant Analysis (Formulas) '!BB$5,'Combined (Adjust here)'!$E$3:$BB$3,0)),0)</f>
        <v>0</v>
      </c>
      <c r="BC93" s="77">
        <f>IFERROR(INDEX('Combined (Adjust here)'!$E$3:$BB$189,MATCH('Tenant Analysis (Formulas) '!$D93,'Combined (Adjust here)'!$E$3:$E$189,0),MATCH('Tenant Analysis (Formulas) '!BC$5,'Combined (Adjust here)'!$E$3:$BB$3,0)),0)</f>
        <v>0</v>
      </c>
      <c r="BD93" s="77">
        <f>IFERROR(INDEX('Combined (Adjust here)'!$E$3:$BB$189,MATCH('Tenant Analysis (Formulas) '!$D93,'Combined (Adjust here)'!$E$3:$E$189,0),MATCH('Tenant Analysis (Formulas) '!BD$5,'Combined (Adjust here)'!$E$3:$BB$3,0)),0)</f>
        <v>339004</v>
      </c>
      <c r="BE93" s="77">
        <f>IFERROR(INDEX('Combined (Adjust here)'!$E$3:$BB$189,MATCH('Tenant Analysis (Formulas) '!$D93,'Combined (Adjust here)'!$E$3:$E$189,0),MATCH('Tenant Analysis (Formulas) '!BE$5,'Combined (Adjust here)'!$E$3:$BB$3,0)),0)</f>
        <v>0</v>
      </c>
      <c r="BF93" s="77">
        <f>IFERROR(INDEX('Combined (Adjust here)'!$E$3:$BB$189,MATCH('Tenant Analysis (Formulas) '!$D93,'Combined (Adjust here)'!$E$3:$E$189,0),MATCH('Tenant Analysis (Formulas) '!BF$5,'Combined (Adjust here)'!$E$3:$BB$3,0)),0)</f>
        <v>0</v>
      </c>
      <c r="BG93" s="77">
        <f>IFERROR(INDEX('Combined (Adjust here)'!$E$3:$BB$189,MATCH('Tenant Analysis (Formulas) '!$D93,'Combined (Adjust here)'!$E$3:$E$189,0),MATCH('Tenant Analysis (Formulas) '!BG$5,'Combined (Adjust here)'!$E$3:$BB$3,0)),0)</f>
        <v>0</v>
      </c>
      <c r="BH93" s="77">
        <f>IFERROR(INDEX('Combined (Adjust here)'!$E$3:$BB$189,MATCH('Tenant Analysis (Formulas) '!$D93,'Combined (Adjust here)'!$E$3:$E$189,0),MATCH('Tenant Analysis (Formulas) '!BH$5,'Combined (Adjust here)'!$E$3:$BB$3,0)),0)</f>
        <v>0</v>
      </c>
      <c r="BI93" s="77">
        <f>IFERROR(INDEX('Combined (Adjust here)'!$E$3:$BB$189,MATCH('Tenant Analysis (Formulas) '!$D93,'Combined (Adjust here)'!$E$3:$E$189,0),MATCH('Tenant Analysis (Formulas) '!BI$5,'Combined (Adjust here)'!$E$3:$BB$3,0)),0)</f>
        <v>0</v>
      </c>
      <c r="BJ93" s="77">
        <f>IFERROR(INDEX('Combined (Adjust here)'!$E$3:$BB$189,MATCH('Tenant Analysis (Formulas) '!$D93,'Combined (Adjust here)'!$E$3:$E$189,0),MATCH('Tenant Analysis (Formulas) '!BJ$5,'Combined (Adjust here)'!$E$3:$BB$3,0)),0)</f>
        <v>0</v>
      </c>
      <c r="BK93" s="77">
        <f>IFERROR(INDEX('Combined (Adjust here)'!$E$3:$BB$189,MATCH('Tenant Analysis (Formulas) '!$D93,'Combined (Adjust here)'!$E$3:$E$189,0),MATCH('Tenant Analysis (Formulas) '!BK$5,'Combined (Adjust here)'!$E$3:$BB$3,0)),0)</f>
        <v>0</v>
      </c>
      <c r="BL93" s="77">
        <f>IFERROR(INDEX('Combined (Adjust here)'!$E$3:$BB$189,MATCH('Tenant Analysis (Formulas) '!$D93,'Combined (Adjust here)'!$E$3:$E$189,0),MATCH('Tenant Analysis (Formulas) '!BL$5,'Combined (Adjust here)'!$E$3:$BB$3,0)),0)</f>
        <v>0</v>
      </c>
      <c r="BM93" s="77">
        <f>IFERROR(INDEX('Combined (Adjust here)'!$E$3:$BB$189,MATCH('Tenant Analysis (Formulas) '!$D93,'Combined (Adjust here)'!$E$3:$E$189,0),MATCH('Tenant Analysis (Formulas) '!BM$5,'Combined (Adjust here)'!$E$3:$BB$3,0)),0)</f>
        <v>0</v>
      </c>
    </row>
    <row r="94" spans="1:65" hidden="1">
      <c r="A94" s="48" t="s">
        <v>158</v>
      </c>
      <c r="B94" s="48" t="s">
        <v>174</v>
      </c>
      <c r="C94" s="46" t="s">
        <v>197</v>
      </c>
      <c r="D94" s="49" t="s">
        <v>55</v>
      </c>
      <c r="E94" s="75">
        <f t="shared" si="22"/>
        <v>73112</v>
      </c>
      <c r="F94" s="75">
        <f t="shared" si="24"/>
        <v>75800</v>
      </c>
      <c r="G94" s="75">
        <f t="shared" si="24"/>
        <v>65500</v>
      </c>
      <c r="H94" s="75">
        <f t="shared" si="24"/>
        <v>20500</v>
      </c>
      <c r="I94" s="67">
        <f t="shared" si="20"/>
        <v>-0.13588390501319261</v>
      </c>
      <c r="J94" s="82"/>
      <c r="L94" s="75">
        <f t="shared" si="25"/>
        <v>18700</v>
      </c>
      <c r="M94" s="75">
        <f t="shared" si="25"/>
        <v>20500</v>
      </c>
      <c r="N94" s="67">
        <f t="shared" si="23"/>
        <v>9.6256684491978606E-2</v>
      </c>
      <c r="R94" s="147">
        <f>IFERROR(INDEX('Combined (Adjust here)'!$E$3:$BB$189,MATCH('Tenant Analysis (Formulas) '!$D94,'Combined (Adjust here)'!$E$3:$E$189,0),MATCH('Tenant Analysis (Formulas) '!R$5,'Combined (Adjust here)'!$E$3:$BB$3,0)),0)</f>
        <v>0</v>
      </c>
      <c r="S94" s="147">
        <f>IFERROR(INDEX('Combined (Adjust here)'!$E$3:$BB$189,MATCH('Tenant Analysis (Formulas) '!$D94,'Combined (Adjust here)'!$E$3:$E$189,0),MATCH('Tenant Analysis (Formulas) '!S$5,'Combined (Adjust here)'!$E$3:$BB$3,0)),0)</f>
        <v>0</v>
      </c>
      <c r="T94" s="147">
        <f>IFERROR(INDEX('Combined (Adjust here)'!$E$3:$BB$189,MATCH('Tenant Analysis (Formulas) '!$D94,'Combined (Adjust here)'!$E$3:$E$189,0),MATCH('Tenant Analysis (Formulas) '!T$5,'Combined (Adjust here)'!$E$3:$BB$3,0)),0)</f>
        <v>18000</v>
      </c>
      <c r="U94" s="147">
        <f>IFERROR(INDEX('Combined (Adjust here)'!$E$3:$BB$189,MATCH('Tenant Analysis (Formulas) '!$D94,'Combined (Adjust here)'!$E$3:$E$189,0),MATCH('Tenant Analysis (Formulas) '!U$5,'Combined (Adjust here)'!$E$3:$BB$3,0)),0)</f>
        <v>0</v>
      </c>
      <c r="V94" s="147">
        <f>IFERROR(INDEX('Combined (Adjust here)'!$E$3:$BB$189,MATCH('Tenant Analysis (Formulas) '!$D94,'Combined (Adjust here)'!$E$3:$E$189,0),MATCH('Tenant Analysis (Formulas) '!V$5,'Combined (Adjust here)'!$E$3:$BB$3,0)),0)</f>
        <v>0</v>
      </c>
      <c r="W94" s="147">
        <f>IFERROR(INDEX('Combined (Adjust here)'!$E$3:$BB$189,MATCH('Tenant Analysis (Formulas) '!$D94,'Combined (Adjust here)'!$E$3:$E$189,0),MATCH('Tenant Analysis (Formulas) '!W$5,'Combined (Adjust here)'!$E$3:$BB$3,0)),0)</f>
        <v>19800</v>
      </c>
      <c r="X94" s="147">
        <f>IFERROR(INDEX('Combined (Adjust here)'!$E$3:$BB$189,MATCH('Tenant Analysis (Formulas) '!$D94,'Combined (Adjust here)'!$E$3:$E$189,0),MATCH('Tenant Analysis (Formulas) '!X$5,'Combined (Adjust here)'!$E$3:$BB$3,0)),0)</f>
        <v>0</v>
      </c>
      <c r="Y94" s="147">
        <f>IFERROR(INDEX('Combined (Adjust here)'!$E$3:$BB$189,MATCH('Tenant Analysis (Formulas) '!$D94,'Combined (Adjust here)'!$E$3:$E$189,0),MATCH('Tenant Analysis (Formulas) '!Y$5,'Combined (Adjust here)'!$E$3:$BB$3,0)),0)</f>
        <v>0</v>
      </c>
      <c r="Z94" s="147">
        <f>IFERROR(INDEX('Combined (Adjust here)'!$E$3:$BB$189,MATCH('Tenant Analysis (Formulas) '!$D94,'Combined (Adjust here)'!$E$3:$E$189,0),MATCH('Tenant Analysis (Formulas) '!Z$5,'Combined (Adjust here)'!$E$3:$BB$3,0)),0)</f>
        <v>18527</v>
      </c>
      <c r="AA94" s="147">
        <f>IFERROR(INDEX('Combined (Adjust here)'!$E$3:$BB$189,MATCH('Tenant Analysis (Formulas) '!$D94,'Combined (Adjust here)'!$E$3:$E$189,0),MATCH('Tenant Analysis (Formulas) '!AA$5,'Combined (Adjust here)'!$E$3:$BB$3,0)),0)</f>
        <v>0</v>
      </c>
      <c r="AB94" s="147">
        <f>IFERROR(INDEX('Combined (Adjust here)'!$E$3:$BB$189,MATCH('Tenant Analysis (Formulas) '!$D94,'Combined (Adjust here)'!$E$3:$E$189,0),MATCH('Tenant Analysis (Formulas) '!AB$5,'Combined (Adjust here)'!$E$3:$BB$3,0)),0)</f>
        <v>0</v>
      </c>
      <c r="AC94" s="147">
        <f>IFERROR(INDEX('Combined (Adjust here)'!$E$3:$BB$189,MATCH('Tenant Analysis (Formulas) '!$D94,'Combined (Adjust here)'!$E$3:$E$189,0),MATCH('Tenant Analysis (Formulas) '!AC$5,'Combined (Adjust here)'!$E$3:$BB$3,0)),0)</f>
        <v>16785</v>
      </c>
      <c r="AD94" s="147">
        <f>IFERROR(INDEX('Combined (Adjust here)'!$E$3:$BB$189,MATCH('Tenant Analysis (Formulas) '!$D94,'Combined (Adjust here)'!$E$3:$E$189,0),MATCH('Tenant Analysis (Formulas) '!AD$5,'Combined (Adjust here)'!$E$3:$BB$3,0)),0)</f>
        <v>0</v>
      </c>
      <c r="AE94" s="147">
        <f>IFERROR(INDEX('Combined (Adjust here)'!$E$3:$BB$189,MATCH('Tenant Analysis (Formulas) '!$D94,'Combined (Adjust here)'!$E$3:$E$189,0),MATCH('Tenant Analysis (Formulas) '!AE$5,'Combined (Adjust here)'!$E$3:$BB$3,0)),0)</f>
        <v>0</v>
      </c>
      <c r="AF94" s="147">
        <f>IFERROR(INDEX('Combined (Adjust here)'!$E$3:$BB$189,MATCH('Tenant Analysis (Formulas) '!$D94,'Combined (Adjust here)'!$E$3:$E$189,0),MATCH('Tenant Analysis (Formulas) '!AF$5,'Combined (Adjust here)'!$E$3:$BB$3,0)),0)</f>
        <v>17600</v>
      </c>
      <c r="AG94" s="147">
        <f>IFERROR(INDEX('Combined (Adjust here)'!$E$3:$BB$189,MATCH('Tenant Analysis (Formulas) '!$D94,'Combined (Adjust here)'!$E$3:$E$189,0),MATCH('Tenant Analysis (Formulas) '!AG$5,'Combined (Adjust here)'!$E$3:$BB$3,0)),0)</f>
        <v>0</v>
      </c>
      <c r="AH94" s="147">
        <f>IFERROR(INDEX('Combined (Adjust here)'!$E$3:$BB$189,MATCH('Tenant Analysis (Formulas) '!$D94,'Combined (Adjust here)'!$E$3:$E$189,0),MATCH('Tenant Analysis (Formulas) '!AH$5,'Combined (Adjust here)'!$E$3:$BB$3,0)),0)</f>
        <v>0</v>
      </c>
      <c r="AI94" s="147">
        <f>IFERROR(INDEX('Combined (Adjust here)'!$E$3:$BB$189,MATCH('Tenant Analysis (Formulas) '!$D94,'Combined (Adjust here)'!$E$3:$E$189,0),MATCH('Tenant Analysis (Formulas) '!AI$5,'Combined (Adjust here)'!$E$3:$BB$3,0)),0)</f>
        <v>17900</v>
      </c>
      <c r="AJ94" s="147">
        <f>IFERROR(INDEX('Combined (Adjust here)'!$E$3:$BB$189,MATCH('Tenant Analysis (Formulas) '!$D94,'Combined (Adjust here)'!$E$3:$E$189,0),MATCH('Tenant Analysis (Formulas) '!AJ$5,'Combined (Adjust here)'!$E$3:$BB$3,0)),0)</f>
        <v>0</v>
      </c>
      <c r="AK94" s="147">
        <f>IFERROR(INDEX('Combined (Adjust here)'!$E$3:$BB$189,MATCH('Tenant Analysis (Formulas) '!$D94,'Combined (Adjust here)'!$E$3:$E$189,0),MATCH('Tenant Analysis (Formulas) '!AK$5,'Combined (Adjust here)'!$E$3:$BB$3,0)),0)</f>
        <v>0</v>
      </c>
      <c r="AL94" s="147">
        <f>IFERROR(INDEX('Combined (Adjust here)'!$E$3:$BB$189,MATCH('Tenant Analysis (Formulas) '!$D94,'Combined (Adjust here)'!$E$3:$E$189,0),MATCH('Tenant Analysis (Formulas) '!AL$5,'Combined (Adjust here)'!$E$3:$BB$3,0)),0)</f>
        <v>19400</v>
      </c>
      <c r="AM94" s="147">
        <f>IFERROR(INDEX('Combined (Adjust here)'!$E$3:$BB$189,MATCH('Tenant Analysis (Formulas) '!$D94,'Combined (Adjust here)'!$E$3:$E$189,0),MATCH('Tenant Analysis (Formulas) '!AM$5,'Combined (Adjust here)'!$E$3:$BB$3,0)),0)</f>
        <v>0</v>
      </c>
      <c r="AN94" s="147">
        <f>IFERROR(INDEX('Combined (Adjust here)'!$E$3:$BB$189,MATCH('Tenant Analysis (Formulas) '!$D94,'Combined (Adjust here)'!$E$3:$E$189,0),MATCH('Tenant Analysis (Formulas) '!AN$5,'Combined (Adjust here)'!$E$3:$BB$3,0)),0)</f>
        <v>0</v>
      </c>
      <c r="AO94" s="147">
        <f>IFERROR(INDEX('Combined (Adjust here)'!$E$3:$BB$189,MATCH('Tenant Analysis (Formulas) '!$D94,'Combined (Adjust here)'!$E$3:$E$189,0),MATCH('Tenant Analysis (Formulas) '!AO$5,'Combined (Adjust here)'!$E$3:$BB$3,0)),0)</f>
        <v>20900</v>
      </c>
      <c r="AP94" s="147">
        <f>IFERROR(INDEX('Combined (Adjust here)'!$E$3:$BB$189,MATCH('Tenant Analysis (Formulas) '!$D94,'Combined (Adjust here)'!$E$3:$E$189,0),MATCH('Tenant Analysis (Formulas) '!AP$5,'Combined (Adjust here)'!$E$3:$BB$3,0)),0)</f>
        <v>0</v>
      </c>
      <c r="AQ94" s="147">
        <f>IFERROR(INDEX('Combined (Adjust here)'!$E$3:$BB$189,MATCH('Tenant Analysis (Formulas) '!$D94,'Combined (Adjust here)'!$E$3:$E$189,0),MATCH('Tenant Analysis (Formulas) '!AQ$5,'Combined (Adjust here)'!$E$3:$BB$3,0)),0)</f>
        <v>0</v>
      </c>
      <c r="AR94" s="147">
        <f>IFERROR(INDEX('Combined (Adjust here)'!$E$3:$BB$189,MATCH('Tenant Analysis (Formulas) '!$D94,'Combined (Adjust here)'!$E$3:$E$189,0),MATCH('Tenant Analysis (Formulas) '!AR$5,'Combined (Adjust here)'!$E$3:$BB$3,0)),0)</f>
        <v>18700</v>
      </c>
      <c r="AS94" s="147">
        <f>IFERROR(INDEX('Combined (Adjust here)'!$E$3:$BB$189,MATCH('Tenant Analysis (Formulas) '!$D94,'Combined (Adjust here)'!$E$3:$E$189,0),MATCH('Tenant Analysis (Formulas) '!AS$5,'Combined (Adjust here)'!$E$3:$BB$3,0)),0)</f>
        <v>0</v>
      </c>
      <c r="AT94" s="147">
        <f>IFERROR(INDEX('Combined (Adjust here)'!$E$3:$BB$189,MATCH('Tenant Analysis (Formulas) '!$D94,'Combined (Adjust here)'!$E$3:$E$189,0),MATCH('Tenant Analysis (Formulas) '!AT$5,'Combined (Adjust here)'!$E$3:$BB$3,0)),0)</f>
        <v>0</v>
      </c>
      <c r="AU94" s="147">
        <f>IFERROR(INDEX('Combined (Adjust here)'!$E$3:$BB$189,MATCH('Tenant Analysis (Formulas) '!$D94,'Combined (Adjust here)'!$E$3:$E$189,0),MATCH('Tenant Analysis (Formulas) '!AU$5,'Combined (Adjust here)'!$E$3:$BB$3,0)),0)</f>
        <v>3200</v>
      </c>
      <c r="AV94" s="147">
        <f>IFERROR(INDEX('Combined (Adjust here)'!$E$3:$BB$189,MATCH('Tenant Analysis (Formulas) '!$D94,'Combined (Adjust here)'!$E$3:$E$189,0),MATCH('Tenant Analysis (Formulas) '!AV$5,'Combined (Adjust here)'!$E$3:$BB$3,0)),0)</f>
        <v>0</v>
      </c>
      <c r="AW94" s="147">
        <f>IFERROR(INDEX('Combined (Adjust here)'!$E$3:$BB$189,MATCH('Tenant Analysis (Formulas) '!$D94,'Combined (Adjust here)'!$E$3:$E$189,0),MATCH('Tenant Analysis (Formulas) '!AW$5,'Combined (Adjust here)'!$E$3:$BB$3,0)),0)</f>
        <v>0</v>
      </c>
      <c r="AX94" s="147">
        <f>IFERROR(INDEX('Combined (Adjust here)'!$E$3:$BB$189,MATCH('Tenant Analysis (Formulas) '!$D94,'Combined (Adjust here)'!$E$3:$E$189,0),MATCH('Tenant Analysis (Formulas) '!AX$5,'Combined (Adjust here)'!$E$3:$BB$3,0)),0)</f>
        <v>24200</v>
      </c>
      <c r="AY94" s="147">
        <f>IFERROR(INDEX('Combined (Adjust here)'!$E$3:$BB$189,MATCH('Tenant Analysis (Formulas) '!$D94,'Combined (Adjust here)'!$E$3:$E$189,0),MATCH('Tenant Analysis (Formulas) '!AY$5,'Combined (Adjust here)'!$E$3:$BB$3,0)),0)</f>
        <v>0</v>
      </c>
      <c r="AZ94" s="147">
        <f>IFERROR(INDEX('Combined (Adjust here)'!$E$3:$BB$189,MATCH('Tenant Analysis (Formulas) '!$D94,'Combined (Adjust here)'!$E$3:$E$189,0),MATCH('Tenant Analysis (Formulas) '!AZ$5,'Combined (Adjust here)'!$E$3:$BB$3,0)),0)</f>
        <v>0</v>
      </c>
      <c r="BA94" s="147">
        <f>IFERROR(INDEX('Combined (Adjust here)'!$E$3:$BB$189,MATCH('Tenant Analysis (Formulas) '!$D94,'Combined (Adjust here)'!$E$3:$E$189,0),MATCH('Tenant Analysis (Formulas) '!BA$5,'Combined (Adjust here)'!$E$3:$BB$3,0)),0)</f>
        <v>19400</v>
      </c>
      <c r="BB94" s="147">
        <f>IFERROR(INDEX('Combined (Adjust here)'!$E$3:$BB$189,MATCH('Tenant Analysis (Formulas) '!$D94,'Combined (Adjust here)'!$E$3:$E$189,0),MATCH('Tenant Analysis (Formulas) '!BB$5,'Combined (Adjust here)'!$E$3:$BB$3,0)),0)</f>
        <v>0</v>
      </c>
      <c r="BC94" s="147">
        <f>IFERROR(INDEX('Combined (Adjust here)'!$E$3:$BB$189,MATCH('Tenant Analysis (Formulas) '!$D94,'Combined (Adjust here)'!$E$3:$E$189,0),MATCH('Tenant Analysis (Formulas) '!BC$5,'Combined (Adjust here)'!$E$3:$BB$3,0)),0)</f>
        <v>0</v>
      </c>
      <c r="BD94" s="147">
        <f>IFERROR(INDEX('Combined (Adjust here)'!$E$3:$BB$189,MATCH('Tenant Analysis (Formulas) '!$D94,'Combined (Adjust here)'!$E$3:$E$189,0),MATCH('Tenant Analysis (Formulas) '!BD$5,'Combined (Adjust here)'!$E$3:$BB$3,0)),0)</f>
        <v>20500</v>
      </c>
      <c r="BE94" s="147">
        <f>IFERROR(INDEX('Combined (Adjust here)'!$E$3:$BB$189,MATCH('Tenant Analysis (Formulas) '!$D94,'Combined (Adjust here)'!$E$3:$E$189,0),MATCH('Tenant Analysis (Formulas) '!BE$5,'Combined (Adjust here)'!$E$3:$BB$3,0)),0)</f>
        <v>0</v>
      </c>
      <c r="BF94" s="147">
        <f>IFERROR(INDEX('Combined (Adjust here)'!$E$3:$BB$189,MATCH('Tenant Analysis (Formulas) '!$D94,'Combined (Adjust here)'!$E$3:$E$189,0),MATCH('Tenant Analysis (Formulas) '!BF$5,'Combined (Adjust here)'!$E$3:$BB$3,0)),0)</f>
        <v>0</v>
      </c>
      <c r="BG94" s="147">
        <f>IFERROR(INDEX('Combined (Adjust here)'!$E$3:$BB$189,MATCH('Tenant Analysis (Formulas) '!$D94,'Combined (Adjust here)'!$E$3:$E$189,0),MATCH('Tenant Analysis (Formulas) '!BG$5,'Combined (Adjust here)'!$E$3:$BB$3,0)),0)</f>
        <v>0</v>
      </c>
      <c r="BH94" s="147">
        <f>IFERROR(INDEX('Combined (Adjust here)'!$E$3:$BB$189,MATCH('Tenant Analysis (Formulas) '!$D94,'Combined (Adjust here)'!$E$3:$E$189,0),MATCH('Tenant Analysis (Formulas) '!BH$5,'Combined (Adjust here)'!$E$3:$BB$3,0)),0)</f>
        <v>0</v>
      </c>
      <c r="BI94" s="147">
        <f>IFERROR(INDEX('Combined (Adjust here)'!$E$3:$BB$189,MATCH('Tenant Analysis (Formulas) '!$D94,'Combined (Adjust here)'!$E$3:$E$189,0),MATCH('Tenant Analysis (Formulas) '!BI$5,'Combined (Adjust here)'!$E$3:$BB$3,0)),0)</f>
        <v>0</v>
      </c>
      <c r="BJ94" s="147">
        <f>IFERROR(INDEX('Combined (Adjust here)'!$E$3:$BB$189,MATCH('Tenant Analysis (Formulas) '!$D94,'Combined (Adjust here)'!$E$3:$E$189,0),MATCH('Tenant Analysis (Formulas) '!BJ$5,'Combined (Adjust here)'!$E$3:$BB$3,0)),0)</f>
        <v>0</v>
      </c>
      <c r="BK94" s="147">
        <f>IFERROR(INDEX('Combined (Adjust here)'!$E$3:$BB$189,MATCH('Tenant Analysis (Formulas) '!$D94,'Combined (Adjust here)'!$E$3:$E$189,0),MATCH('Tenant Analysis (Formulas) '!BK$5,'Combined (Adjust here)'!$E$3:$BB$3,0)),0)</f>
        <v>0</v>
      </c>
      <c r="BL94" s="147">
        <f>IFERROR(INDEX('Combined (Adjust here)'!$E$3:$BB$189,MATCH('Tenant Analysis (Formulas) '!$D94,'Combined (Adjust here)'!$E$3:$E$189,0),MATCH('Tenant Analysis (Formulas) '!BL$5,'Combined (Adjust here)'!$E$3:$BB$3,0)),0)</f>
        <v>0</v>
      </c>
      <c r="BM94" s="147">
        <f>IFERROR(INDEX('Combined (Adjust here)'!$E$3:$BB$189,MATCH('Tenant Analysis (Formulas) '!$D94,'Combined (Adjust here)'!$E$3:$E$189,0),MATCH('Tenant Analysis (Formulas) '!BM$5,'Combined (Adjust here)'!$E$3:$BB$3,0)),0)</f>
        <v>0</v>
      </c>
    </row>
    <row r="95" spans="1:65" hidden="1">
      <c r="A95" s="48" t="s">
        <v>158</v>
      </c>
      <c r="B95" s="48" t="s">
        <v>174</v>
      </c>
      <c r="C95" s="46" t="s">
        <v>197</v>
      </c>
      <c r="D95" s="49" t="s">
        <v>56</v>
      </c>
      <c r="E95" s="75">
        <f t="shared" si="22"/>
        <v>1230854.94</v>
      </c>
      <c r="F95" s="75">
        <f t="shared" si="24"/>
        <v>1255893.0499999998</v>
      </c>
      <c r="G95" s="75">
        <f t="shared" si="24"/>
        <v>1304789.19</v>
      </c>
      <c r="H95" s="75">
        <f t="shared" si="24"/>
        <v>517334.95999999996</v>
      </c>
      <c r="I95" s="67">
        <f t="shared" si="20"/>
        <v>3.8933362996156511E-2</v>
      </c>
      <c r="J95" s="82"/>
      <c r="L95" s="75">
        <f t="shared" si="25"/>
        <v>243070.16999999998</v>
      </c>
      <c r="M95" s="75">
        <f t="shared" si="25"/>
        <v>367957</v>
      </c>
      <c r="N95" s="67">
        <f t="shared" si="23"/>
        <v>0.51378920745396284</v>
      </c>
      <c r="R95" s="147">
        <f>IFERROR(INDEX('Combined (Adjust here)'!$E$3:$BB$189,MATCH('Tenant Analysis (Formulas) '!$D95,'Combined (Adjust here)'!$E$3:$E$189,0),MATCH('Tenant Analysis (Formulas) '!R$5,'Combined (Adjust here)'!$E$3:$BB$3,0)),0)</f>
        <v>85120.03</v>
      </c>
      <c r="S95" s="147">
        <f>IFERROR(INDEX('Combined (Adjust here)'!$E$3:$BB$189,MATCH('Tenant Analysis (Formulas) '!$D95,'Combined (Adjust here)'!$E$3:$E$189,0),MATCH('Tenant Analysis (Formulas) '!S$5,'Combined (Adjust here)'!$E$3:$BB$3,0)),0)</f>
        <v>85433.3</v>
      </c>
      <c r="T95" s="147">
        <f>IFERROR(INDEX('Combined (Adjust here)'!$E$3:$BB$189,MATCH('Tenant Analysis (Formulas) '!$D95,'Combined (Adjust here)'!$E$3:$E$189,0),MATCH('Tenant Analysis (Formulas) '!T$5,'Combined (Adjust here)'!$E$3:$BB$3,0)),0)</f>
        <v>101992.36</v>
      </c>
      <c r="U95" s="147">
        <f>IFERROR(INDEX('Combined (Adjust here)'!$E$3:$BB$189,MATCH('Tenant Analysis (Formulas) '!$D95,'Combined (Adjust here)'!$E$3:$E$189,0),MATCH('Tenant Analysis (Formulas) '!U$5,'Combined (Adjust here)'!$E$3:$BB$3,0)),0)</f>
        <v>97591.41</v>
      </c>
      <c r="V95" s="147">
        <f>IFERROR(INDEX('Combined (Adjust here)'!$E$3:$BB$189,MATCH('Tenant Analysis (Formulas) '!$D95,'Combined (Adjust here)'!$E$3:$E$189,0),MATCH('Tenant Analysis (Formulas) '!V$5,'Combined (Adjust here)'!$E$3:$BB$3,0)),0)</f>
        <v>103086.91</v>
      </c>
      <c r="W95" s="147">
        <f>IFERROR(INDEX('Combined (Adjust here)'!$E$3:$BB$189,MATCH('Tenant Analysis (Formulas) '!$D95,'Combined (Adjust here)'!$E$3:$E$189,0),MATCH('Tenant Analysis (Formulas) '!W$5,'Combined (Adjust here)'!$E$3:$BB$3,0)),0)</f>
        <v>98217.9</v>
      </c>
      <c r="X95" s="147">
        <f>IFERROR(INDEX('Combined (Adjust here)'!$E$3:$BB$189,MATCH('Tenant Analysis (Formulas) '!$D95,'Combined (Adjust here)'!$E$3:$E$189,0),MATCH('Tenant Analysis (Formulas) '!X$5,'Combined (Adjust here)'!$E$3:$BB$3,0)),0)</f>
        <v>87612.35</v>
      </c>
      <c r="Y95" s="147">
        <f>IFERROR(INDEX('Combined (Adjust here)'!$E$3:$BB$189,MATCH('Tenant Analysis (Formulas) '!$D95,'Combined (Adjust here)'!$E$3:$E$189,0),MATCH('Tenant Analysis (Formulas) '!Y$5,'Combined (Adjust here)'!$E$3:$BB$3,0)),0)</f>
        <v>91858.28</v>
      </c>
      <c r="Z95" s="147">
        <f>IFERROR(INDEX('Combined (Adjust here)'!$E$3:$BB$189,MATCH('Tenant Analysis (Formulas) '!$D95,'Combined (Adjust here)'!$E$3:$E$189,0),MATCH('Tenant Analysis (Formulas) '!Z$5,'Combined (Adjust here)'!$E$3:$BB$3,0)),0)</f>
        <v>95750.11</v>
      </c>
      <c r="AA95" s="147">
        <f>IFERROR(INDEX('Combined (Adjust here)'!$E$3:$BB$189,MATCH('Tenant Analysis (Formulas) '!$D95,'Combined (Adjust here)'!$E$3:$E$189,0),MATCH('Tenant Analysis (Formulas) '!AA$5,'Combined (Adjust here)'!$E$3:$BB$3,0)),0)</f>
        <v>105003.13</v>
      </c>
      <c r="AB95" s="147">
        <f>IFERROR(INDEX('Combined (Adjust here)'!$E$3:$BB$189,MATCH('Tenant Analysis (Formulas) '!$D95,'Combined (Adjust here)'!$E$3:$E$189,0),MATCH('Tenant Analysis (Formulas) '!AB$5,'Combined (Adjust here)'!$E$3:$BB$3,0)),0)</f>
        <v>94014.6</v>
      </c>
      <c r="AC95" s="147">
        <f>IFERROR(INDEX('Combined (Adjust here)'!$E$3:$BB$189,MATCH('Tenant Analysis (Formulas) '!$D95,'Combined (Adjust here)'!$E$3:$E$189,0),MATCH('Tenant Analysis (Formulas) '!AC$5,'Combined (Adjust here)'!$E$3:$BB$3,0)),0)</f>
        <v>185174.56</v>
      </c>
      <c r="AD95" s="147">
        <f>IFERROR(INDEX('Combined (Adjust here)'!$E$3:$BB$189,MATCH('Tenant Analysis (Formulas) '!$D95,'Combined (Adjust here)'!$E$3:$E$189,0),MATCH('Tenant Analysis (Formulas) '!AD$5,'Combined (Adjust here)'!$E$3:$BB$3,0)),0)</f>
        <v>79005.149999999994</v>
      </c>
      <c r="AE95" s="147">
        <f>IFERROR(INDEX('Combined (Adjust here)'!$E$3:$BB$189,MATCH('Tenant Analysis (Formulas) '!$D95,'Combined (Adjust here)'!$E$3:$E$189,0),MATCH('Tenant Analysis (Formulas) '!AE$5,'Combined (Adjust here)'!$E$3:$BB$3,0)),0)</f>
        <v>95582.81</v>
      </c>
      <c r="AF95" s="147">
        <f>IFERROR(INDEX('Combined (Adjust here)'!$E$3:$BB$189,MATCH('Tenant Analysis (Formulas) '!$D95,'Combined (Adjust here)'!$E$3:$E$189,0),MATCH('Tenant Analysis (Formulas) '!AF$5,'Combined (Adjust here)'!$E$3:$BB$3,0)),0)</f>
        <v>111492.51</v>
      </c>
      <c r="AG95" s="147">
        <f>IFERROR(INDEX('Combined (Adjust here)'!$E$3:$BB$189,MATCH('Tenant Analysis (Formulas) '!$D95,'Combined (Adjust here)'!$E$3:$E$189,0),MATCH('Tenant Analysis (Formulas) '!AG$5,'Combined (Adjust here)'!$E$3:$BB$3,0)),0)</f>
        <v>100429.07</v>
      </c>
      <c r="AH95" s="147">
        <f>IFERROR(INDEX('Combined (Adjust here)'!$E$3:$BB$189,MATCH('Tenant Analysis (Formulas) '!$D95,'Combined (Adjust here)'!$E$3:$E$189,0),MATCH('Tenant Analysis (Formulas) '!AH$5,'Combined (Adjust here)'!$E$3:$BB$3,0)),0)</f>
        <v>112169.23</v>
      </c>
      <c r="AI95" s="147">
        <f>IFERROR(INDEX('Combined (Adjust here)'!$E$3:$BB$189,MATCH('Tenant Analysis (Formulas) '!$D95,'Combined (Adjust here)'!$E$3:$E$189,0),MATCH('Tenant Analysis (Formulas) '!AI$5,'Combined (Adjust here)'!$E$3:$BB$3,0)),0)</f>
        <v>101484.54</v>
      </c>
      <c r="AJ95" s="147">
        <f>IFERROR(INDEX('Combined (Adjust here)'!$E$3:$BB$189,MATCH('Tenant Analysis (Formulas) '!$D95,'Combined (Adjust here)'!$E$3:$E$189,0),MATCH('Tenant Analysis (Formulas) '!AJ$5,'Combined (Adjust here)'!$E$3:$BB$3,0)),0)</f>
        <v>81840.92</v>
      </c>
      <c r="AK95" s="147">
        <f>IFERROR(INDEX('Combined (Adjust here)'!$E$3:$BB$189,MATCH('Tenant Analysis (Formulas) '!$D95,'Combined (Adjust here)'!$E$3:$E$189,0),MATCH('Tenant Analysis (Formulas) '!AK$5,'Combined (Adjust here)'!$E$3:$BB$3,0)),0)</f>
        <v>101547.76</v>
      </c>
      <c r="AL95" s="147">
        <f>IFERROR(INDEX('Combined (Adjust here)'!$E$3:$BB$189,MATCH('Tenant Analysis (Formulas) '!$D95,'Combined (Adjust here)'!$E$3:$E$189,0),MATCH('Tenant Analysis (Formulas) '!AL$5,'Combined (Adjust here)'!$E$3:$BB$3,0)),0)</f>
        <v>93780.61</v>
      </c>
      <c r="AM95" s="147">
        <f>IFERROR(INDEX('Combined (Adjust here)'!$E$3:$BB$189,MATCH('Tenant Analysis (Formulas) '!$D95,'Combined (Adjust here)'!$E$3:$E$189,0),MATCH('Tenant Analysis (Formulas) '!AM$5,'Combined (Adjust here)'!$E$3:$BB$3,0)),0)</f>
        <v>90448.35</v>
      </c>
      <c r="AN95" s="147">
        <f>IFERROR(INDEX('Combined (Adjust here)'!$E$3:$BB$189,MATCH('Tenant Analysis (Formulas) '!$D95,'Combined (Adjust here)'!$E$3:$E$189,0),MATCH('Tenant Analysis (Formulas) '!AN$5,'Combined (Adjust here)'!$E$3:$BB$3,0)),0)</f>
        <v>86526.22</v>
      </c>
      <c r="AO95" s="147">
        <f>IFERROR(INDEX('Combined (Adjust here)'!$E$3:$BB$189,MATCH('Tenant Analysis (Formulas) '!$D95,'Combined (Adjust here)'!$E$3:$E$189,0),MATCH('Tenant Analysis (Formulas) '!AO$5,'Combined (Adjust here)'!$E$3:$BB$3,0)),0)</f>
        <v>201585.88</v>
      </c>
      <c r="AP95" s="147">
        <f>IFERROR(INDEX('Combined (Adjust here)'!$E$3:$BB$189,MATCH('Tenant Analysis (Formulas) '!$D95,'Combined (Adjust here)'!$E$3:$E$189,0),MATCH('Tenant Analysis (Formulas) '!AP$5,'Combined (Adjust here)'!$E$3:$BB$3,0)),0)</f>
        <v>85584.43</v>
      </c>
      <c r="AQ95" s="147">
        <f>IFERROR(INDEX('Combined (Adjust here)'!$E$3:$BB$189,MATCH('Tenant Analysis (Formulas) '!$D95,'Combined (Adjust here)'!$E$3:$E$189,0),MATCH('Tenant Analysis (Formulas) '!AQ$5,'Combined (Adjust here)'!$E$3:$BB$3,0)),0)</f>
        <v>99174.399999999994</v>
      </c>
      <c r="AR95" s="147">
        <f>IFERROR(INDEX('Combined (Adjust here)'!$E$3:$BB$189,MATCH('Tenant Analysis (Formulas) '!$D95,'Combined (Adjust here)'!$E$3:$E$189,0),MATCH('Tenant Analysis (Formulas) '!AR$5,'Combined (Adjust here)'!$E$3:$BB$3,0)),0)</f>
        <v>58311.34</v>
      </c>
      <c r="AS95" s="147">
        <f>IFERROR(INDEX('Combined (Adjust here)'!$E$3:$BB$189,MATCH('Tenant Analysis (Formulas) '!$D95,'Combined (Adjust here)'!$E$3:$E$189,0),MATCH('Tenant Analysis (Formulas) '!AS$5,'Combined (Adjust here)'!$E$3:$BB$3,0)),0)</f>
        <v>33122.5</v>
      </c>
      <c r="AT95" s="147">
        <f>IFERROR(INDEX('Combined (Adjust here)'!$E$3:$BB$189,MATCH('Tenant Analysis (Formulas) '!$D95,'Combined (Adjust here)'!$E$3:$E$189,0),MATCH('Tenant Analysis (Formulas) '!AT$5,'Combined (Adjust here)'!$E$3:$BB$3,0)),0)</f>
        <v>80403.350000000006</v>
      </c>
      <c r="AU95" s="147">
        <f>IFERROR(INDEX('Combined (Adjust here)'!$E$3:$BB$189,MATCH('Tenant Analysis (Formulas) '!$D95,'Combined (Adjust here)'!$E$3:$E$189,0),MATCH('Tenant Analysis (Formulas) '!AU$5,'Combined (Adjust here)'!$E$3:$BB$3,0)),0)</f>
        <v>102891.17</v>
      </c>
      <c r="AV95" s="147">
        <f>IFERROR(INDEX('Combined (Adjust here)'!$E$3:$BB$189,MATCH('Tenant Analysis (Formulas) '!$D95,'Combined (Adjust here)'!$E$3:$E$189,0),MATCH('Tenant Analysis (Formulas) '!AV$5,'Combined (Adjust here)'!$E$3:$BB$3,0)),0)</f>
        <v>116572.63</v>
      </c>
      <c r="AW95" s="147">
        <f>IFERROR(INDEX('Combined (Adjust here)'!$E$3:$BB$189,MATCH('Tenant Analysis (Formulas) '!$D95,'Combined (Adjust here)'!$E$3:$E$189,0),MATCH('Tenant Analysis (Formulas) '!AW$5,'Combined (Adjust here)'!$E$3:$BB$3,0)),0)</f>
        <v>124785.43</v>
      </c>
      <c r="AX95" s="147">
        <f>IFERROR(INDEX('Combined (Adjust here)'!$E$3:$BB$189,MATCH('Tenant Analysis (Formulas) '!$D95,'Combined (Adjust here)'!$E$3:$E$189,0),MATCH('Tenant Analysis (Formulas) '!AX$5,'Combined (Adjust here)'!$E$3:$BB$3,0)),0)</f>
        <v>117010.13</v>
      </c>
      <c r="AY95" s="147">
        <f>IFERROR(INDEX('Combined (Adjust here)'!$E$3:$BB$189,MATCH('Tenant Analysis (Formulas) '!$D95,'Combined (Adjust here)'!$E$3:$E$189,0),MATCH('Tenant Analysis (Formulas) '!AY$5,'Combined (Adjust here)'!$E$3:$BB$3,0)),0)</f>
        <v>105484.83</v>
      </c>
      <c r="AZ95" s="147">
        <f>IFERROR(INDEX('Combined (Adjust here)'!$E$3:$BB$189,MATCH('Tenant Analysis (Formulas) '!$D95,'Combined (Adjust here)'!$E$3:$E$189,0),MATCH('Tenant Analysis (Formulas) '!AZ$5,'Combined (Adjust here)'!$E$3:$BB$3,0)),0)</f>
        <v>128617.84</v>
      </c>
      <c r="BA95" s="147">
        <f>IFERROR(INDEX('Combined (Adjust here)'!$E$3:$BB$189,MATCH('Tenant Analysis (Formulas) '!$D95,'Combined (Adjust here)'!$E$3:$E$189,0),MATCH('Tenant Analysis (Formulas) '!BA$5,'Combined (Adjust here)'!$E$3:$BB$3,0)),0)</f>
        <v>252831.14</v>
      </c>
      <c r="BB95" s="147">
        <f>IFERROR(INDEX('Combined (Adjust here)'!$E$3:$BB$189,MATCH('Tenant Analysis (Formulas) '!$D95,'Combined (Adjust here)'!$E$3:$E$189,0),MATCH('Tenant Analysis (Formulas) '!BB$5,'Combined (Adjust here)'!$E$3:$BB$3,0)),0)</f>
        <v>105937.69</v>
      </c>
      <c r="BC95" s="147">
        <f>IFERROR(INDEX('Combined (Adjust here)'!$E$3:$BB$189,MATCH('Tenant Analysis (Formulas) '!$D95,'Combined (Adjust here)'!$E$3:$E$189,0),MATCH('Tenant Analysis (Formulas) '!BC$5,'Combined (Adjust here)'!$E$3:$BB$3,0)),0)</f>
        <v>111375.15</v>
      </c>
      <c r="BD95" s="147">
        <f>IFERROR(INDEX('Combined (Adjust here)'!$E$3:$BB$189,MATCH('Tenant Analysis (Formulas) '!$D95,'Combined (Adjust here)'!$E$3:$E$189,0),MATCH('Tenant Analysis (Formulas) '!BD$5,'Combined (Adjust here)'!$E$3:$BB$3,0)),0)</f>
        <v>150644.16</v>
      </c>
      <c r="BE95" s="147">
        <f>IFERROR(INDEX('Combined (Adjust here)'!$E$3:$BB$189,MATCH('Tenant Analysis (Formulas) '!$D95,'Combined (Adjust here)'!$E$3:$E$189,0),MATCH('Tenant Analysis (Formulas) '!BE$5,'Combined (Adjust here)'!$E$3:$BB$3,0)),0)</f>
        <v>149377.96</v>
      </c>
      <c r="BF95" s="147">
        <f>IFERROR(INDEX('Combined (Adjust here)'!$E$3:$BB$189,MATCH('Tenant Analysis (Formulas) '!$D95,'Combined (Adjust here)'!$E$3:$E$189,0),MATCH('Tenant Analysis (Formulas) '!BF$5,'Combined (Adjust here)'!$E$3:$BB$3,0)),0)</f>
        <v>0</v>
      </c>
      <c r="BG95" s="147">
        <f>IFERROR(INDEX('Combined (Adjust here)'!$E$3:$BB$189,MATCH('Tenant Analysis (Formulas) '!$D95,'Combined (Adjust here)'!$E$3:$E$189,0),MATCH('Tenant Analysis (Formulas) '!BG$5,'Combined (Adjust here)'!$E$3:$BB$3,0)),0)</f>
        <v>0</v>
      </c>
      <c r="BH95" s="147">
        <f>IFERROR(INDEX('Combined (Adjust here)'!$E$3:$BB$189,MATCH('Tenant Analysis (Formulas) '!$D95,'Combined (Adjust here)'!$E$3:$E$189,0),MATCH('Tenant Analysis (Formulas) '!BH$5,'Combined (Adjust here)'!$E$3:$BB$3,0)),0)</f>
        <v>0</v>
      </c>
      <c r="BI95" s="147">
        <f>IFERROR(INDEX('Combined (Adjust here)'!$E$3:$BB$189,MATCH('Tenant Analysis (Formulas) '!$D95,'Combined (Adjust here)'!$E$3:$E$189,0),MATCH('Tenant Analysis (Formulas) '!BI$5,'Combined (Adjust here)'!$E$3:$BB$3,0)),0)</f>
        <v>0</v>
      </c>
      <c r="BJ95" s="147">
        <f>IFERROR(INDEX('Combined (Adjust here)'!$E$3:$BB$189,MATCH('Tenant Analysis (Formulas) '!$D95,'Combined (Adjust here)'!$E$3:$E$189,0),MATCH('Tenant Analysis (Formulas) '!BJ$5,'Combined (Adjust here)'!$E$3:$BB$3,0)),0)</f>
        <v>0</v>
      </c>
      <c r="BK95" s="147">
        <f>IFERROR(INDEX('Combined (Adjust here)'!$E$3:$BB$189,MATCH('Tenant Analysis (Formulas) '!$D95,'Combined (Adjust here)'!$E$3:$E$189,0),MATCH('Tenant Analysis (Formulas) '!BK$5,'Combined (Adjust here)'!$E$3:$BB$3,0)),0)</f>
        <v>0</v>
      </c>
      <c r="BL95" s="147">
        <f>IFERROR(INDEX('Combined (Adjust here)'!$E$3:$BB$189,MATCH('Tenant Analysis (Formulas) '!$D95,'Combined (Adjust here)'!$E$3:$E$189,0),MATCH('Tenant Analysis (Formulas) '!BL$5,'Combined (Adjust here)'!$E$3:$BB$3,0)),0)</f>
        <v>0</v>
      </c>
      <c r="BM95" s="147">
        <f>IFERROR(INDEX('Combined (Adjust here)'!$E$3:$BB$189,MATCH('Tenant Analysis (Formulas) '!$D95,'Combined (Adjust here)'!$E$3:$E$189,0),MATCH('Tenant Analysis (Formulas) '!BM$5,'Combined (Adjust here)'!$E$3:$BB$3,0)),0)</f>
        <v>0</v>
      </c>
    </row>
    <row r="96" spans="1:65" hidden="1">
      <c r="A96" s="48" t="s">
        <v>158</v>
      </c>
      <c r="B96" s="48" t="s">
        <v>174</v>
      </c>
      <c r="C96" s="46" t="s">
        <v>197</v>
      </c>
      <c r="D96" s="49" t="s">
        <v>57</v>
      </c>
      <c r="E96" s="75">
        <f t="shared" si="22"/>
        <v>3776328.0500000003</v>
      </c>
      <c r="F96" s="75">
        <f t="shared" si="24"/>
        <v>3369095.4999999995</v>
      </c>
      <c r="G96" s="75">
        <f t="shared" si="24"/>
        <v>3937457.18</v>
      </c>
      <c r="H96" s="75">
        <f t="shared" si="24"/>
        <v>824046.2</v>
      </c>
      <c r="I96" s="67">
        <f t="shared" si="20"/>
        <v>0.16869859581006258</v>
      </c>
      <c r="J96" s="82"/>
      <c r="L96" s="75">
        <f t="shared" si="25"/>
        <v>859876.78</v>
      </c>
      <c r="M96" s="75">
        <f t="shared" si="25"/>
        <v>824046.2</v>
      </c>
      <c r="N96" s="67">
        <f t="shared" si="23"/>
        <v>-4.1669435474231638E-2</v>
      </c>
      <c r="R96" s="147">
        <f>IFERROR(INDEX('Combined (Adjust here)'!$E$3:$BB$189,MATCH('Tenant Analysis (Formulas) '!$D96,'Combined (Adjust here)'!$E$3:$E$189,0),MATCH('Tenant Analysis (Formulas) '!R$5,'Combined (Adjust here)'!$E$3:$BB$3,0)),0)</f>
        <v>292812.71999999997</v>
      </c>
      <c r="S96" s="147">
        <f>IFERROR(INDEX('Combined (Adjust here)'!$E$3:$BB$189,MATCH('Tenant Analysis (Formulas) '!$D96,'Combined (Adjust here)'!$E$3:$E$189,0),MATCH('Tenant Analysis (Formulas) '!S$5,'Combined (Adjust here)'!$E$3:$BB$3,0)),0)</f>
        <v>265474.28999999998</v>
      </c>
      <c r="T96" s="147">
        <f>IFERROR(INDEX('Combined (Adjust here)'!$E$3:$BB$189,MATCH('Tenant Analysis (Formulas) '!$D96,'Combined (Adjust here)'!$E$3:$E$189,0),MATCH('Tenant Analysis (Formulas) '!T$5,'Combined (Adjust here)'!$E$3:$BB$3,0)),0)</f>
        <v>299222.96000000002</v>
      </c>
      <c r="U96" s="147">
        <f>IFERROR(INDEX('Combined (Adjust here)'!$E$3:$BB$189,MATCH('Tenant Analysis (Formulas) '!$D96,'Combined (Adjust here)'!$E$3:$E$189,0),MATCH('Tenant Analysis (Formulas) '!U$5,'Combined (Adjust here)'!$E$3:$BB$3,0)),0)</f>
        <v>358563.38</v>
      </c>
      <c r="V96" s="147">
        <f>IFERROR(INDEX('Combined (Adjust here)'!$E$3:$BB$189,MATCH('Tenant Analysis (Formulas) '!$D96,'Combined (Adjust here)'!$E$3:$E$189,0),MATCH('Tenant Analysis (Formulas) '!V$5,'Combined (Adjust here)'!$E$3:$BB$3,0)),0)</f>
        <v>343835.86</v>
      </c>
      <c r="W96" s="147">
        <f>IFERROR(INDEX('Combined (Adjust here)'!$E$3:$BB$189,MATCH('Tenant Analysis (Formulas) '!$D96,'Combined (Adjust here)'!$E$3:$E$189,0),MATCH('Tenant Analysis (Formulas) '!W$5,'Combined (Adjust here)'!$E$3:$BB$3,0)),0)</f>
        <v>318718.55</v>
      </c>
      <c r="X96" s="147">
        <f>IFERROR(INDEX('Combined (Adjust here)'!$E$3:$BB$189,MATCH('Tenant Analysis (Formulas) '!$D96,'Combined (Adjust here)'!$E$3:$E$189,0),MATCH('Tenant Analysis (Formulas) '!X$5,'Combined (Adjust here)'!$E$3:$BB$3,0)),0)</f>
        <v>302954.19</v>
      </c>
      <c r="Y96" s="147">
        <f>IFERROR(INDEX('Combined (Adjust here)'!$E$3:$BB$189,MATCH('Tenant Analysis (Formulas) '!$D96,'Combined (Adjust here)'!$E$3:$E$189,0),MATCH('Tenant Analysis (Formulas) '!Y$5,'Combined (Adjust here)'!$E$3:$BB$3,0)),0)</f>
        <v>360961.03</v>
      </c>
      <c r="Z96" s="147">
        <f>IFERROR(INDEX('Combined (Adjust here)'!$E$3:$BB$189,MATCH('Tenant Analysis (Formulas) '!$D96,'Combined (Adjust here)'!$E$3:$E$189,0),MATCH('Tenant Analysis (Formulas) '!Z$5,'Combined (Adjust here)'!$E$3:$BB$3,0)),0)</f>
        <v>322526.42</v>
      </c>
      <c r="AA96" s="147">
        <f>IFERROR(INDEX('Combined (Adjust here)'!$E$3:$BB$189,MATCH('Tenant Analysis (Formulas) '!$D96,'Combined (Adjust here)'!$E$3:$E$189,0),MATCH('Tenant Analysis (Formulas) '!AA$5,'Combined (Adjust here)'!$E$3:$BB$3,0)),0)</f>
        <v>375107.93</v>
      </c>
      <c r="AB96" s="147">
        <f>IFERROR(INDEX('Combined (Adjust here)'!$E$3:$BB$189,MATCH('Tenant Analysis (Formulas) '!$D96,'Combined (Adjust here)'!$E$3:$E$189,0),MATCH('Tenant Analysis (Formulas) '!AB$5,'Combined (Adjust here)'!$E$3:$BB$3,0)),0)</f>
        <v>309673.13</v>
      </c>
      <c r="AC96" s="147">
        <f>IFERROR(INDEX('Combined (Adjust here)'!$E$3:$BB$189,MATCH('Tenant Analysis (Formulas) '!$D96,'Combined (Adjust here)'!$E$3:$E$189,0),MATCH('Tenant Analysis (Formulas) '!AC$5,'Combined (Adjust here)'!$E$3:$BB$3,0)),0)</f>
        <v>226477.59</v>
      </c>
      <c r="AD96" s="147">
        <f>IFERROR(INDEX('Combined (Adjust here)'!$E$3:$BB$189,MATCH('Tenant Analysis (Formulas) '!$D96,'Combined (Adjust here)'!$E$3:$E$189,0),MATCH('Tenant Analysis (Formulas) '!AD$5,'Combined (Adjust here)'!$E$3:$BB$3,0)),0)</f>
        <v>247221.91</v>
      </c>
      <c r="AE96" s="147">
        <f>IFERROR(INDEX('Combined (Adjust here)'!$E$3:$BB$189,MATCH('Tenant Analysis (Formulas) '!$D96,'Combined (Adjust here)'!$E$3:$E$189,0),MATCH('Tenant Analysis (Formulas) '!AE$5,'Combined (Adjust here)'!$E$3:$BB$3,0)),0)</f>
        <v>227454.48</v>
      </c>
      <c r="AF96" s="147">
        <f>IFERROR(INDEX('Combined (Adjust here)'!$E$3:$BB$189,MATCH('Tenant Analysis (Formulas) '!$D96,'Combined (Adjust here)'!$E$3:$E$189,0),MATCH('Tenant Analysis (Formulas) '!AF$5,'Combined (Adjust here)'!$E$3:$BB$3,0)),0)</f>
        <v>249515.1</v>
      </c>
      <c r="AG96" s="147">
        <f>IFERROR(INDEX('Combined (Adjust here)'!$E$3:$BB$189,MATCH('Tenant Analysis (Formulas) '!$D96,'Combined (Adjust here)'!$E$3:$E$189,0),MATCH('Tenant Analysis (Formulas) '!AG$5,'Combined (Adjust here)'!$E$3:$BB$3,0)),0)</f>
        <v>315102.11</v>
      </c>
      <c r="AH96" s="147">
        <f>IFERROR(INDEX('Combined (Adjust here)'!$E$3:$BB$189,MATCH('Tenant Analysis (Formulas) '!$D96,'Combined (Adjust here)'!$E$3:$E$189,0),MATCH('Tenant Analysis (Formulas) '!AH$5,'Combined (Adjust here)'!$E$3:$BB$3,0)),0)</f>
        <v>276076.83</v>
      </c>
      <c r="AI96" s="147">
        <f>IFERROR(INDEX('Combined (Adjust here)'!$E$3:$BB$189,MATCH('Tenant Analysis (Formulas) '!$D96,'Combined (Adjust here)'!$E$3:$E$189,0),MATCH('Tenant Analysis (Formulas) '!AI$5,'Combined (Adjust here)'!$E$3:$BB$3,0)),0)</f>
        <v>297685.65999999997</v>
      </c>
      <c r="AJ96" s="147">
        <f>IFERROR(INDEX('Combined (Adjust here)'!$E$3:$BB$189,MATCH('Tenant Analysis (Formulas) '!$D96,'Combined (Adjust here)'!$E$3:$E$189,0),MATCH('Tenant Analysis (Formulas) '!AJ$5,'Combined (Adjust here)'!$E$3:$BB$3,0)),0)</f>
        <v>348183.43</v>
      </c>
      <c r="AK96" s="147">
        <f>IFERROR(INDEX('Combined (Adjust here)'!$E$3:$BB$189,MATCH('Tenant Analysis (Formulas) '!$D96,'Combined (Adjust here)'!$E$3:$E$189,0),MATCH('Tenant Analysis (Formulas) '!AK$5,'Combined (Adjust here)'!$E$3:$BB$3,0)),0)</f>
        <v>330360.63</v>
      </c>
      <c r="AL96" s="147">
        <f>IFERROR(INDEX('Combined (Adjust here)'!$E$3:$BB$189,MATCH('Tenant Analysis (Formulas) '!$D96,'Combined (Adjust here)'!$E$3:$E$189,0),MATCH('Tenant Analysis (Formulas) '!AL$5,'Combined (Adjust here)'!$E$3:$BB$3,0)),0)</f>
        <v>260423.3</v>
      </c>
      <c r="AM96" s="147">
        <f>IFERROR(INDEX('Combined (Adjust here)'!$E$3:$BB$189,MATCH('Tenant Analysis (Formulas) '!$D96,'Combined (Adjust here)'!$E$3:$E$189,0),MATCH('Tenant Analysis (Formulas) '!AM$5,'Combined (Adjust here)'!$E$3:$BB$3,0)),0)</f>
        <v>334375.49</v>
      </c>
      <c r="AN96" s="147">
        <f>IFERROR(INDEX('Combined (Adjust here)'!$E$3:$BB$189,MATCH('Tenant Analysis (Formulas) '!$D96,'Combined (Adjust here)'!$E$3:$E$189,0),MATCH('Tenant Analysis (Formulas) '!AN$5,'Combined (Adjust here)'!$E$3:$BB$3,0)),0)</f>
        <v>251784.77</v>
      </c>
      <c r="AO96" s="147">
        <f>IFERROR(INDEX('Combined (Adjust here)'!$E$3:$BB$189,MATCH('Tenant Analysis (Formulas) '!$D96,'Combined (Adjust here)'!$E$3:$E$189,0),MATCH('Tenant Analysis (Formulas) '!AO$5,'Combined (Adjust here)'!$E$3:$BB$3,0)),0)</f>
        <v>230911.79</v>
      </c>
      <c r="AP96" s="147">
        <f>IFERROR(INDEX('Combined (Adjust here)'!$E$3:$BB$189,MATCH('Tenant Analysis (Formulas) '!$D96,'Combined (Adjust here)'!$E$3:$E$189,0),MATCH('Tenant Analysis (Formulas) '!AP$5,'Combined (Adjust here)'!$E$3:$BB$3,0)),0)</f>
        <v>307803.15000000002</v>
      </c>
      <c r="AQ96" s="147">
        <f>IFERROR(INDEX('Combined (Adjust here)'!$E$3:$BB$189,MATCH('Tenant Analysis (Formulas) '!$D96,'Combined (Adjust here)'!$E$3:$E$189,0),MATCH('Tenant Analysis (Formulas) '!AQ$5,'Combined (Adjust here)'!$E$3:$BB$3,0)),0)</f>
        <v>276129.87</v>
      </c>
      <c r="AR96" s="147">
        <f>IFERROR(INDEX('Combined (Adjust here)'!$E$3:$BB$189,MATCH('Tenant Analysis (Formulas) '!$D96,'Combined (Adjust here)'!$E$3:$E$189,0),MATCH('Tenant Analysis (Formulas) '!AR$5,'Combined (Adjust here)'!$E$3:$BB$3,0)),0)</f>
        <v>275943.76</v>
      </c>
      <c r="AS96" s="147">
        <f>IFERROR(INDEX('Combined (Adjust here)'!$E$3:$BB$189,MATCH('Tenant Analysis (Formulas) '!$D96,'Combined (Adjust here)'!$E$3:$E$189,0),MATCH('Tenant Analysis (Formulas) '!AS$5,'Combined (Adjust here)'!$E$3:$BB$3,0)),0)</f>
        <v>255446.67</v>
      </c>
      <c r="AT96" s="147">
        <f>IFERROR(INDEX('Combined (Adjust here)'!$E$3:$BB$189,MATCH('Tenant Analysis (Formulas) '!$D96,'Combined (Adjust here)'!$E$3:$E$189,0),MATCH('Tenant Analysis (Formulas) '!AT$5,'Combined (Adjust here)'!$E$3:$BB$3,0)),0)</f>
        <v>326914.52</v>
      </c>
      <c r="AU96" s="147">
        <f>IFERROR(INDEX('Combined (Adjust here)'!$E$3:$BB$189,MATCH('Tenant Analysis (Formulas) '!$D96,'Combined (Adjust here)'!$E$3:$E$189,0),MATCH('Tenant Analysis (Formulas) '!AU$5,'Combined (Adjust here)'!$E$3:$BB$3,0)),0)</f>
        <v>409327.04</v>
      </c>
      <c r="AV96" s="147">
        <f>IFERROR(INDEX('Combined (Adjust here)'!$E$3:$BB$189,MATCH('Tenant Analysis (Formulas) '!$D96,'Combined (Adjust here)'!$E$3:$E$189,0),MATCH('Tenant Analysis (Formulas) '!AV$5,'Combined (Adjust here)'!$E$3:$BB$3,0)),0)</f>
        <v>397926.68</v>
      </c>
      <c r="AW96" s="147">
        <f>IFERROR(INDEX('Combined (Adjust here)'!$E$3:$BB$189,MATCH('Tenant Analysis (Formulas) '!$D96,'Combined (Adjust here)'!$E$3:$E$189,0),MATCH('Tenant Analysis (Formulas) '!AW$5,'Combined (Adjust here)'!$E$3:$BB$3,0)),0)</f>
        <v>372629.88</v>
      </c>
      <c r="AX96" s="147">
        <f>IFERROR(INDEX('Combined (Adjust here)'!$E$3:$BB$189,MATCH('Tenant Analysis (Formulas) '!$D96,'Combined (Adjust here)'!$E$3:$E$189,0),MATCH('Tenant Analysis (Formulas) '!AX$5,'Combined (Adjust here)'!$E$3:$BB$3,0)),0)</f>
        <v>360051.77</v>
      </c>
      <c r="AY96" s="147">
        <f>IFERROR(INDEX('Combined (Adjust here)'!$E$3:$BB$189,MATCH('Tenant Analysis (Formulas) '!$D96,'Combined (Adjust here)'!$E$3:$E$189,0),MATCH('Tenant Analysis (Formulas) '!AY$5,'Combined (Adjust here)'!$E$3:$BB$3,0)),0)</f>
        <v>352928.1</v>
      </c>
      <c r="AZ96" s="147">
        <f>IFERROR(INDEX('Combined (Adjust here)'!$E$3:$BB$189,MATCH('Tenant Analysis (Formulas) '!$D96,'Combined (Adjust here)'!$E$3:$E$189,0),MATCH('Tenant Analysis (Formulas) '!AZ$5,'Combined (Adjust here)'!$E$3:$BB$3,0)),0)</f>
        <v>326163.84999999998</v>
      </c>
      <c r="BA96" s="147">
        <f>IFERROR(INDEX('Combined (Adjust here)'!$E$3:$BB$189,MATCH('Tenant Analysis (Formulas) '!$D96,'Combined (Adjust here)'!$E$3:$E$189,0),MATCH('Tenant Analysis (Formulas) '!BA$5,'Combined (Adjust here)'!$E$3:$BB$3,0)),0)</f>
        <v>276191.89</v>
      </c>
      <c r="BB96" s="147">
        <f>IFERROR(INDEX('Combined (Adjust here)'!$E$3:$BB$189,MATCH('Tenant Analysis (Formulas) '!$D96,'Combined (Adjust here)'!$E$3:$E$189,0),MATCH('Tenant Analysis (Formulas) '!BB$5,'Combined (Adjust here)'!$E$3:$BB$3,0)),0)</f>
        <v>235691.33</v>
      </c>
      <c r="BC96" s="147">
        <f>IFERROR(INDEX('Combined (Adjust here)'!$E$3:$BB$189,MATCH('Tenant Analysis (Formulas) '!$D96,'Combined (Adjust here)'!$E$3:$E$189,0),MATCH('Tenant Analysis (Formulas) '!BC$5,'Combined (Adjust here)'!$E$3:$BB$3,0)),0)</f>
        <v>275152.99</v>
      </c>
      <c r="BD96" s="147">
        <f>IFERROR(INDEX('Combined (Adjust here)'!$E$3:$BB$189,MATCH('Tenant Analysis (Formulas) '!$D96,'Combined (Adjust here)'!$E$3:$E$189,0),MATCH('Tenant Analysis (Formulas) '!BD$5,'Combined (Adjust here)'!$E$3:$BB$3,0)),0)</f>
        <v>313201.88</v>
      </c>
      <c r="BE96" s="147">
        <f>IFERROR(INDEX('Combined (Adjust here)'!$E$3:$BB$189,MATCH('Tenant Analysis (Formulas) '!$D96,'Combined (Adjust here)'!$E$3:$E$189,0),MATCH('Tenant Analysis (Formulas) '!BE$5,'Combined (Adjust here)'!$E$3:$BB$3,0)),0)</f>
        <v>0</v>
      </c>
      <c r="BF96" s="147">
        <f>IFERROR(INDEX('Combined (Adjust here)'!$E$3:$BB$189,MATCH('Tenant Analysis (Formulas) '!$D96,'Combined (Adjust here)'!$E$3:$E$189,0),MATCH('Tenant Analysis (Formulas) '!BF$5,'Combined (Adjust here)'!$E$3:$BB$3,0)),0)</f>
        <v>0</v>
      </c>
      <c r="BG96" s="147">
        <f>IFERROR(INDEX('Combined (Adjust here)'!$E$3:$BB$189,MATCH('Tenant Analysis (Formulas) '!$D96,'Combined (Adjust here)'!$E$3:$E$189,0),MATCH('Tenant Analysis (Formulas) '!BG$5,'Combined (Adjust here)'!$E$3:$BB$3,0)),0)</f>
        <v>0</v>
      </c>
      <c r="BH96" s="147">
        <f>IFERROR(INDEX('Combined (Adjust here)'!$E$3:$BB$189,MATCH('Tenant Analysis (Formulas) '!$D96,'Combined (Adjust here)'!$E$3:$E$189,0),MATCH('Tenant Analysis (Formulas) '!BH$5,'Combined (Adjust here)'!$E$3:$BB$3,0)),0)</f>
        <v>0</v>
      </c>
      <c r="BI96" s="147">
        <f>IFERROR(INDEX('Combined (Adjust here)'!$E$3:$BB$189,MATCH('Tenant Analysis (Formulas) '!$D96,'Combined (Adjust here)'!$E$3:$E$189,0),MATCH('Tenant Analysis (Formulas) '!BI$5,'Combined (Adjust here)'!$E$3:$BB$3,0)),0)</f>
        <v>0</v>
      </c>
      <c r="BJ96" s="147">
        <f>IFERROR(INDEX('Combined (Adjust here)'!$E$3:$BB$189,MATCH('Tenant Analysis (Formulas) '!$D96,'Combined (Adjust here)'!$E$3:$E$189,0),MATCH('Tenant Analysis (Formulas) '!BJ$5,'Combined (Adjust here)'!$E$3:$BB$3,0)),0)</f>
        <v>0</v>
      </c>
      <c r="BK96" s="147">
        <f>IFERROR(INDEX('Combined (Adjust here)'!$E$3:$BB$189,MATCH('Tenant Analysis (Formulas) '!$D96,'Combined (Adjust here)'!$E$3:$E$189,0),MATCH('Tenant Analysis (Formulas) '!BK$5,'Combined (Adjust here)'!$E$3:$BB$3,0)),0)</f>
        <v>0</v>
      </c>
      <c r="BL96" s="147">
        <f>IFERROR(INDEX('Combined (Adjust here)'!$E$3:$BB$189,MATCH('Tenant Analysis (Formulas) '!$D96,'Combined (Adjust here)'!$E$3:$E$189,0),MATCH('Tenant Analysis (Formulas) '!BL$5,'Combined (Adjust here)'!$E$3:$BB$3,0)),0)</f>
        <v>0</v>
      </c>
      <c r="BM96" s="147">
        <f>IFERROR(INDEX('Combined (Adjust here)'!$E$3:$BB$189,MATCH('Tenant Analysis (Formulas) '!$D96,'Combined (Adjust here)'!$E$3:$E$189,0),MATCH('Tenant Analysis (Formulas) '!BM$5,'Combined (Adjust here)'!$E$3:$BB$3,0)),0)</f>
        <v>0</v>
      </c>
    </row>
    <row r="97" spans="1:65" hidden="1">
      <c r="A97" s="48" t="s">
        <v>158</v>
      </c>
      <c r="B97" s="48" t="s">
        <v>174</v>
      </c>
      <c r="C97" s="46" t="s">
        <v>197</v>
      </c>
      <c r="D97" s="49" t="s">
        <v>58</v>
      </c>
      <c r="E97" s="75">
        <f t="shared" si="22"/>
        <v>3175880.24</v>
      </c>
      <c r="F97" s="75">
        <f t="shared" si="24"/>
        <v>3012204.7299999995</v>
      </c>
      <c r="G97" s="75">
        <f t="shared" si="24"/>
        <v>3760077.06</v>
      </c>
      <c r="H97" s="75">
        <f t="shared" si="24"/>
        <v>962781.14</v>
      </c>
      <c r="I97" s="67">
        <f t="shared" si="20"/>
        <v>0.24828071032210372</v>
      </c>
      <c r="J97" s="82"/>
      <c r="L97" s="75">
        <f t="shared" si="25"/>
        <v>930494.9</v>
      </c>
      <c r="M97" s="75">
        <f t="shared" si="25"/>
        <v>962781.14</v>
      </c>
      <c r="N97" s="67">
        <f t="shared" si="23"/>
        <v>3.4697922578619173E-2</v>
      </c>
      <c r="R97" s="147">
        <f>IFERROR(INDEX('Combined (Adjust here)'!$E$3:$BB$189,MATCH('Tenant Analysis (Formulas) '!$D97,'Combined (Adjust here)'!$E$3:$E$189,0),MATCH('Tenant Analysis (Formulas) '!R$5,'Combined (Adjust here)'!$E$3:$BB$3,0)),0)</f>
        <v>0</v>
      </c>
      <c r="S97" s="147">
        <f>IFERROR(INDEX('Combined (Adjust here)'!$E$3:$BB$189,MATCH('Tenant Analysis (Formulas) '!$D97,'Combined (Adjust here)'!$E$3:$E$189,0),MATCH('Tenant Analysis (Formulas) '!S$5,'Combined (Adjust here)'!$E$3:$BB$3,0)),0)</f>
        <v>0</v>
      </c>
      <c r="T97" s="147">
        <f>IFERROR(INDEX('Combined (Adjust here)'!$E$3:$BB$189,MATCH('Tenant Analysis (Formulas) '!$D97,'Combined (Adjust here)'!$E$3:$E$189,0),MATCH('Tenant Analysis (Formulas) '!T$5,'Combined (Adjust here)'!$E$3:$BB$3,0)),0)</f>
        <v>0</v>
      </c>
      <c r="U97" s="147">
        <f>IFERROR(INDEX('Combined (Adjust here)'!$E$3:$BB$189,MATCH('Tenant Analysis (Formulas) '!$D97,'Combined (Adjust here)'!$E$3:$E$189,0),MATCH('Tenant Analysis (Formulas) '!U$5,'Combined (Adjust here)'!$E$3:$BB$3,0)),0)</f>
        <v>0</v>
      </c>
      <c r="V97" s="147">
        <f>IFERROR(INDEX('Combined (Adjust here)'!$E$3:$BB$189,MATCH('Tenant Analysis (Formulas) '!$D97,'Combined (Adjust here)'!$E$3:$E$189,0),MATCH('Tenant Analysis (Formulas) '!V$5,'Combined (Adjust here)'!$E$3:$BB$3,0)),0)</f>
        <v>0</v>
      </c>
      <c r="W97" s="147">
        <f>IFERROR(INDEX('Combined (Adjust here)'!$E$3:$BB$189,MATCH('Tenant Analysis (Formulas) '!$D97,'Combined (Adjust here)'!$E$3:$E$189,0),MATCH('Tenant Analysis (Formulas) '!W$5,'Combined (Adjust here)'!$E$3:$BB$3,0)),0)</f>
        <v>0</v>
      </c>
      <c r="X97" s="147">
        <f>IFERROR(INDEX('Combined (Adjust here)'!$E$3:$BB$189,MATCH('Tenant Analysis (Formulas) '!$D97,'Combined (Adjust here)'!$E$3:$E$189,0),MATCH('Tenant Analysis (Formulas) '!X$5,'Combined (Adjust here)'!$E$3:$BB$3,0)),0)</f>
        <v>0</v>
      </c>
      <c r="Y97" s="147">
        <f>IFERROR(INDEX('Combined (Adjust here)'!$E$3:$BB$189,MATCH('Tenant Analysis (Formulas) '!$D97,'Combined (Adjust here)'!$E$3:$E$189,0),MATCH('Tenant Analysis (Formulas) '!Y$5,'Combined (Adjust here)'!$E$3:$BB$3,0)),0)</f>
        <v>0</v>
      </c>
      <c r="Z97" s="147">
        <f>IFERROR(INDEX('Combined (Adjust here)'!$E$3:$BB$189,MATCH('Tenant Analysis (Formulas) '!$D97,'Combined (Adjust here)'!$E$3:$E$189,0),MATCH('Tenant Analysis (Formulas) '!Z$5,'Combined (Adjust here)'!$E$3:$BB$3,0)),0)</f>
        <v>0</v>
      </c>
      <c r="AA97" s="147">
        <f>IFERROR(INDEX('Combined (Adjust here)'!$E$3:$BB$189,MATCH('Tenant Analysis (Formulas) '!$D97,'Combined (Adjust here)'!$E$3:$E$189,0),MATCH('Tenant Analysis (Formulas) '!AA$5,'Combined (Adjust here)'!$E$3:$BB$3,0)),0)</f>
        <v>0</v>
      </c>
      <c r="AB97" s="147">
        <f>IFERROR(INDEX('Combined (Adjust here)'!$E$3:$BB$189,MATCH('Tenant Analysis (Formulas) '!$D97,'Combined (Adjust here)'!$E$3:$E$189,0),MATCH('Tenant Analysis (Formulas) '!AB$5,'Combined (Adjust here)'!$E$3:$BB$3,0)),0)</f>
        <v>0</v>
      </c>
      <c r="AC97" s="147">
        <f>IFERROR(INDEX('Combined (Adjust here)'!$E$3:$BB$189,MATCH('Tenant Analysis (Formulas) '!$D97,'Combined (Adjust here)'!$E$3:$E$189,0),MATCH('Tenant Analysis (Formulas) '!AC$5,'Combined (Adjust here)'!$E$3:$BB$3,0)),0)</f>
        <v>3175880.24</v>
      </c>
      <c r="AD97" s="147">
        <f>IFERROR(INDEX('Combined (Adjust here)'!$E$3:$BB$189,MATCH('Tenant Analysis (Formulas) '!$D97,'Combined (Adjust here)'!$E$3:$E$189,0),MATCH('Tenant Analysis (Formulas) '!AD$5,'Combined (Adjust here)'!$E$3:$BB$3,0)),0)</f>
        <v>237562.74</v>
      </c>
      <c r="AE97" s="147">
        <f>IFERROR(INDEX('Combined (Adjust here)'!$E$3:$BB$189,MATCH('Tenant Analysis (Formulas) '!$D97,'Combined (Adjust here)'!$E$3:$E$189,0),MATCH('Tenant Analysis (Formulas) '!AE$5,'Combined (Adjust here)'!$E$3:$BB$3,0)),0)</f>
        <v>219847.83</v>
      </c>
      <c r="AF97" s="147">
        <f>IFERROR(INDEX('Combined (Adjust here)'!$E$3:$BB$189,MATCH('Tenant Analysis (Formulas) '!$D97,'Combined (Adjust here)'!$E$3:$E$189,0),MATCH('Tenant Analysis (Formulas) '!AF$5,'Combined (Adjust here)'!$E$3:$BB$3,0)),0)</f>
        <v>234018.63</v>
      </c>
      <c r="AG97" s="147">
        <f>IFERROR(INDEX('Combined (Adjust here)'!$E$3:$BB$189,MATCH('Tenant Analysis (Formulas) '!$D97,'Combined (Adjust here)'!$E$3:$E$189,0),MATCH('Tenant Analysis (Formulas) '!AG$5,'Combined (Adjust here)'!$E$3:$BB$3,0)),0)</f>
        <v>239114.76</v>
      </c>
      <c r="AH97" s="147">
        <f>IFERROR(INDEX('Combined (Adjust here)'!$E$3:$BB$189,MATCH('Tenant Analysis (Formulas) '!$D97,'Combined (Adjust here)'!$E$3:$E$189,0),MATCH('Tenant Analysis (Formulas) '!AH$5,'Combined (Adjust here)'!$E$3:$BB$3,0)),0)</f>
        <v>242460.28</v>
      </c>
      <c r="AI97" s="147">
        <f>IFERROR(INDEX('Combined (Adjust here)'!$E$3:$BB$189,MATCH('Tenant Analysis (Formulas) '!$D97,'Combined (Adjust here)'!$E$3:$E$189,0),MATCH('Tenant Analysis (Formulas) '!AI$5,'Combined (Adjust here)'!$E$3:$BB$3,0)),0)</f>
        <v>252136.47</v>
      </c>
      <c r="AJ97" s="147">
        <f>IFERROR(INDEX('Combined (Adjust here)'!$E$3:$BB$189,MATCH('Tenant Analysis (Formulas) '!$D97,'Combined (Adjust here)'!$E$3:$E$189,0),MATCH('Tenant Analysis (Formulas) '!AJ$5,'Combined (Adjust here)'!$E$3:$BB$3,0)),0)</f>
        <v>264087.94</v>
      </c>
      <c r="AK97" s="147">
        <f>IFERROR(INDEX('Combined (Adjust here)'!$E$3:$BB$189,MATCH('Tenant Analysis (Formulas) '!$D97,'Combined (Adjust here)'!$E$3:$E$189,0),MATCH('Tenant Analysis (Formulas) '!AK$5,'Combined (Adjust here)'!$E$3:$BB$3,0)),0)</f>
        <v>262128.47</v>
      </c>
      <c r="AL97" s="147">
        <f>IFERROR(INDEX('Combined (Adjust here)'!$E$3:$BB$189,MATCH('Tenant Analysis (Formulas) '!$D97,'Combined (Adjust here)'!$E$3:$E$189,0),MATCH('Tenant Analysis (Formulas) '!AL$5,'Combined (Adjust here)'!$E$3:$BB$3,0)),0)</f>
        <v>254641.64</v>
      </c>
      <c r="AM97" s="147">
        <f>IFERROR(INDEX('Combined (Adjust here)'!$E$3:$BB$189,MATCH('Tenant Analysis (Formulas) '!$D97,'Combined (Adjust here)'!$E$3:$E$189,0),MATCH('Tenant Analysis (Formulas) '!AM$5,'Combined (Adjust here)'!$E$3:$BB$3,0)),0)</f>
        <v>257540.39</v>
      </c>
      <c r="AN97" s="147">
        <f>IFERROR(INDEX('Combined (Adjust here)'!$E$3:$BB$189,MATCH('Tenant Analysis (Formulas) '!$D97,'Combined (Adjust here)'!$E$3:$E$189,0),MATCH('Tenant Analysis (Formulas) '!AN$5,'Combined (Adjust here)'!$E$3:$BB$3,0)),0)</f>
        <v>261485.74</v>
      </c>
      <c r="AO97" s="147">
        <f>IFERROR(INDEX('Combined (Adjust here)'!$E$3:$BB$189,MATCH('Tenant Analysis (Formulas) '!$D97,'Combined (Adjust here)'!$E$3:$E$189,0),MATCH('Tenant Analysis (Formulas) '!AO$5,'Combined (Adjust here)'!$E$3:$BB$3,0)),0)</f>
        <v>287179.84000000003</v>
      </c>
      <c r="AP97" s="147">
        <f>IFERROR(INDEX('Combined (Adjust here)'!$E$3:$BB$189,MATCH('Tenant Analysis (Formulas) '!$D97,'Combined (Adjust here)'!$E$3:$E$189,0),MATCH('Tenant Analysis (Formulas) '!AP$5,'Combined (Adjust here)'!$E$3:$BB$3,0)),0)</f>
        <v>254571.7</v>
      </c>
      <c r="AQ97" s="147">
        <f>IFERROR(INDEX('Combined (Adjust here)'!$E$3:$BB$189,MATCH('Tenant Analysis (Formulas) '!$D97,'Combined (Adjust here)'!$E$3:$E$189,0),MATCH('Tenant Analysis (Formulas) '!AQ$5,'Combined (Adjust here)'!$E$3:$BB$3,0)),0)</f>
        <v>244511.92</v>
      </c>
      <c r="AR97" s="147">
        <f>IFERROR(INDEX('Combined (Adjust here)'!$E$3:$BB$189,MATCH('Tenant Analysis (Formulas) '!$D97,'Combined (Adjust here)'!$E$3:$E$189,0),MATCH('Tenant Analysis (Formulas) '!AR$5,'Combined (Adjust here)'!$E$3:$BB$3,0)),0)</f>
        <v>431411.28</v>
      </c>
      <c r="AS97" s="147">
        <f>IFERROR(INDEX('Combined (Adjust here)'!$E$3:$BB$189,MATCH('Tenant Analysis (Formulas) '!$D97,'Combined (Adjust here)'!$E$3:$E$189,0),MATCH('Tenant Analysis (Formulas) '!AS$5,'Combined (Adjust here)'!$E$3:$BB$3,0)),0)</f>
        <v>320420.65000000002</v>
      </c>
      <c r="AT97" s="147">
        <f>IFERROR(INDEX('Combined (Adjust here)'!$E$3:$BB$189,MATCH('Tenant Analysis (Formulas) '!$D97,'Combined (Adjust here)'!$E$3:$E$189,0),MATCH('Tenant Analysis (Formulas) '!AT$5,'Combined (Adjust here)'!$E$3:$BB$3,0)),0)</f>
        <v>345770.13</v>
      </c>
      <c r="AU97" s="147">
        <f>IFERROR(INDEX('Combined (Adjust here)'!$E$3:$BB$189,MATCH('Tenant Analysis (Formulas) '!$D97,'Combined (Adjust here)'!$E$3:$E$189,0),MATCH('Tenant Analysis (Formulas) '!AU$5,'Combined (Adjust here)'!$E$3:$BB$3,0)),0)</f>
        <v>293228.05</v>
      </c>
      <c r="AV97" s="147">
        <f>IFERROR(INDEX('Combined (Adjust here)'!$E$3:$BB$189,MATCH('Tenant Analysis (Formulas) '!$D97,'Combined (Adjust here)'!$E$3:$E$189,0),MATCH('Tenant Analysis (Formulas) '!AV$5,'Combined (Adjust here)'!$E$3:$BB$3,0)),0)</f>
        <v>319622.69</v>
      </c>
      <c r="AW97" s="147">
        <f>IFERROR(INDEX('Combined (Adjust here)'!$E$3:$BB$189,MATCH('Tenant Analysis (Formulas) '!$D97,'Combined (Adjust here)'!$E$3:$E$189,0),MATCH('Tenant Analysis (Formulas) '!AW$5,'Combined (Adjust here)'!$E$3:$BB$3,0)),0)</f>
        <v>259576.29</v>
      </c>
      <c r="AX97" s="147">
        <f>IFERROR(INDEX('Combined (Adjust here)'!$E$3:$BB$189,MATCH('Tenant Analysis (Formulas) '!$D97,'Combined (Adjust here)'!$E$3:$E$189,0),MATCH('Tenant Analysis (Formulas) '!AX$5,'Combined (Adjust here)'!$E$3:$BB$3,0)),0)</f>
        <v>301822.36</v>
      </c>
      <c r="AY97" s="147">
        <f>IFERROR(INDEX('Combined (Adjust here)'!$E$3:$BB$189,MATCH('Tenant Analysis (Formulas) '!$D97,'Combined (Adjust here)'!$E$3:$E$189,0),MATCH('Tenant Analysis (Formulas) '!AY$5,'Combined (Adjust here)'!$E$3:$BB$3,0)),0)</f>
        <v>314291</v>
      </c>
      <c r="AZ97" s="147">
        <f>IFERROR(INDEX('Combined (Adjust here)'!$E$3:$BB$189,MATCH('Tenant Analysis (Formulas) '!$D97,'Combined (Adjust here)'!$E$3:$E$189,0),MATCH('Tenant Analysis (Formulas) '!AZ$5,'Combined (Adjust here)'!$E$3:$BB$3,0)),0)</f>
        <v>314341.63</v>
      </c>
      <c r="BA97" s="147">
        <f>IFERROR(INDEX('Combined (Adjust here)'!$E$3:$BB$189,MATCH('Tenant Analysis (Formulas) '!$D97,'Combined (Adjust here)'!$E$3:$E$189,0),MATCH('Tenant Analysis (Formulas) '!BA$5,'Combined (Adjust here)'!$E$3:$BB$3,0)),0)</f>
        <v>360509.36</v>
      </c>
      <c r="BB97" s="147">
        <f>IFERROR(INDEX('Combined (Adjust here)'!$E$3:$BB$189,MATCH('Tenant Analysis (Formulas) '!$D97,'Combined (Adjust here)'!$E$3:$E$189,0),MATCH('Tenant Analysis (Formulas) '!BB$5,'Combined (Adjust here)'!$E$3:$BB$3,0)),0)</f>
        <v>331370.15000000002</v>
      </c>
      <c r="BC97" s="147">
        <f>IFERROR(INDEX('Combined (Adjust here)'!$E$3:$BB$189,MATCH('Tenant Analysis (Formulas) '!$D97,'Combined (Adjust here)'!$E$3:$E$189,0),MATCH('Tenant Analysis (Formulas) '!BC$5,'Combined (Adjust here)'!$E$3:$BB$3,0)),0)</f>
        <v>291437.84000000003</v>
      </c>
      <c r="BD97" s="147">
        <f>IFERROR(INDEX('Combined (Adjust here)'!$E$3:$BB$189,MATCH('Tenant Analysis (Formulas) '!$D97,'Combined (Adjust here)'!$E$3:$E$189,0),MATCH('Tenant Analysis (Formulas) '!BD$5,'Combined (Adjust here)'!$E$3:$BB$3,0)),0)</f>
        <v>339973.15</v>
      </c>
      <c r="BE97" s="147">
        <f>IFERROR(INDEX('Combined (Adjust here)'!$E$3:$BB$189,MATCH('Tenant Analysis (Formulas) '!$D97,'Combined (Adjust here)'!$E$3:$E$189,0),MATCH('Tenant Analysis (Formulas) '!BE$5,'Combined (Adjust here)'!$E$3:$BB$3,0)),0)</f>
        <v>0</v>
      </c>
      <c r="BF97" s="147">
        <f>IFERROR(INDEX('Combined (Adjust here)'!$E$3:$BB$189,MATCH('Tenant Analysis (Formulas) '!$D97,'Combined (Adjust here)'!$E$3:$E$189,0),MATCH('Tenant Analysis (Formulas) '!BF$5,'Combined (Adjust here)'!$E$3:$BB$3,0)),0)</f>
        <v>0</v>
      </c>
      <c r="BG97" s="147">
        <f>IFERROR(INDEX('Combined (Adjust here)'!$E$3:$BB$189,MATCH('Tenant Analysis (Formulas) '!$D97,'Combined (Adjust here)'!$E$3:$E$189,0),MATCH('Tenant Analysis (Formulas) '!BG$5,'Combined (Adjust here)'!$E$3:$BB$3,0)),0)</f>
        <v>0</v>
      </c>
      <c r="BH97" s="147">
        <f>IFERROR(INDEX('Combined (Adjust here)'!$E$3:$BB$189,MATCH('Tenant Analysis (Formulas) '!$D97,'Combined (Adjust here)'!$E$3:$E$189,0),MATCH('Tenant Analysis (Formulas) '!BH$5,'Combined (Adjust here)'!$E$3:$BB$3,0)),0)</f>
        <v>0</v>
      </c>
      <c r="BI97" s="147">
        <f>IFERROR(INDEX('Combined (Adjust here)'!$E$3:$BB$189,MATCH('Tenant Analysis (Formulas) '!$D97,'Combined (Adjust here)'!$E$3:$E$189,0),MATCH('Tenant Analysis (Formulas) '!BI$5,'Combined (Adjust here)'!$E$3:$BB$3,0)),0)</f>
        <v>0</v>
      </c>
      <c r="BJ97" s="147">
        <f>IFERROR(INDEX('Combined (Adjust here)'!$E$3:$BB$189,MATCH('Tenant Analysis (Formulas) '!$D97,'Combined (Adjust here)'!$E$3:$E$189,0),MATCH('Tenant Analysis (Formulas) '!BJ$5,'Combined (Adjust here)'!$E$3:$BB$3,0)),0)</f>
        <v>0</v>
      </c>
      <c r="BK97" s="147">
        <f>IFERROR(INDEX('Combined (Adjust here)'!$E$3:$BB$189,MATCH('Tenant Analysis (Formulas) '!$D97,'Combined (Adjust here)'!$E$3:$E$189,0),MATCH('Tenant Analysis (Formulas) '!BK$5,'Combined (Adjust here)'!$E$3:$BB$3,0)),0)</f>
        <v>0</v>
      </c>
      <c r="BL97" s="147">
        <f>IFERROR(INDEX('Combined (Adjust here)'!$E$3:$BB$189,MATCH('Tenant Analysis (Formulas) '!$D97,'Combined (Adjust here)'!$E$3:$E$189,0),MATCH('Tenant Analysis (Formulas) '!BL$5,'Combined (Adjust here)'!$E$3:$BB$3,0)),0)</f>
        <v>0</v>
      </c>
      <c r="BM97" s="147">
        <f>IFERROR(INDEX('Combined (Adjust here)'!$E$3:$BB$189,MATCH('Tenant Analysis (Formulas) '!$D97,'Combined (Adjust here)'!$E$3:$E$189,0),MATCH('Tenant Analysis (Formulas) '!BM$5,'Combined (Adjust here)'!$E$3:$BB$3,0)),0)</f>
        <v>0</v>
      </c>
    </row>
    <row r="98" spans="1:65" hidden="1">
      <c r="A98" s="48" t="s">
        <v>158</v>
      </c>
      <c r="B98" s="48" t="s">
        <v>174</v>
      </c>
      <c r="C98" s="46" t="s">
        <v>186</v>
      </c>
      <c r="D98" s="49" t="s">
        <v>59</v>
      </c>
      <c r="E98" s="75">
        <f t="shared" si="22"/>
        <v>1171385</v>
      </c>
      <c r="F98" s="75">
        <f t="shared" si="24"/>
        <v>1157533</v>
      </c>
      <c r="G98" s="75">
        <f t="shared" si="24"/>
        <v>265292</v>
      </c>
      <c r="H98" s="75">
        <f t="shared" si="24"/>
        <v>0</v>
      </c>
      <c r="I98" s="67">
        <f t="shared" si="20"/>
        <v>-0.77081258158514698</v>
      </c>
      <c r="J98" s="82"/>
      <c r="L98" s="75">
        <f t="shared" si="25"/>
        <v>211741</v>
      </c>
      <c r="M98" s="75">
        <f t="shared" si="25"/>
        <v>0</v>
      </c>
      <c r="N98" s="67">
        <f t="shared" si="23"/>
        <v>0</v>
      </c>
      <c r="R98" s="147">
        <f>IFERROR(INDEX('Combined (Adjust here)'!$E$3:$BB$189,MATCH('Tenant Analysis (Formulas) '!$D98,'Combined (Adjust here)'!$E$3:$E$189,0),MATCH('Tenant Analysis (Formulas) '!R$5,'Combined (Adjust here)'!$E$3:$BB$3,0)),0)</f>
        <v>0</v>
      </c>
      <c r="S98" s="147">
        <f>IFERROR(INDEX('Combined (Adjust here)'!$E$3:$BB$189,MATCH('Tenant Analysis (Formulas) '!$D98,'Combined (Adjust here)'!$E$3:$E$189,0),MATCH('Tenant Analysis (Formulas) '!S$5,'Combined (Adjust here)'!$E$3:$BB$3,0)),0)</f>
        <v>0</v>
      </c>
      <c r="T98" s="147">
        <f>IFERROR(INDEX('Combined (Adjust here)'!$E$3:$BB$189,MATCH('Tenant Analysis (Formulas) '!$D98,'Combined (Adjust here)'!$E$3:$E$189,0),MATCH('Tenant Analysis (Formulas) '!T$5,'Combined (Adjust here)'!$E$3:$BB$3,0)),0)</f>
        <v>285862</v>
      </c>
      <c r="U98" s="147">
        <f>IFERROR(INDEX('Combined (Adjust here)'!$E$3:$BB$189,MATCH('Tenant Analysis (Formulas) '!$D98,'Combined (Adjust here)'!$E$3:$E$189,0),MATCH('Tenant Analysis (Formulas) '!U$5,'Combined (Adjust here)'!$E$3:$BB$3,0)),0)</f>
        <v>0</v>
      </c>
      <c r="V98" s="147">
        <f>IFERROR(INDEX('Combined (Adjust here)'!$E$3:$BB$189,MATCH('Tenant Analysis (Formulas) '!$D98,'Combined (Adjust here)'!$E$3:$E$189,0),MATCH('Tenant Analysis (Formulas) '!V$5,'Combined (Adjust here)'!$E$3:$BB$3,0)),0)</f>
        <v>0</v>
      </c>
      <c r="W98" s="147">
        <f>IFERROR(INDEX('Combined (Adjust here)'!$E$3:$BB$189,MATCH('Tenant Analysis (Formulas) '!$D98,'Combined (Adjust here)'!$E$3:$E$189,0),MATCH('Tenant Analysis (Formulas) '!W$5,'Combined (Adjust here)'!$E$3:$BB$3,0)),0)</f>
        <v>313288</v>
      </c>
      <c r="X98" s="147">
        <f>IFERROR(INDEX('Combined (Adjust here)'!$E$3:$BB$189,MATCH('Tenant Analysis (Formulas) '!$D98,'Combined (Adjust here)'!$E$3:$E$189,0),MATCH('Tenant Analysis (Formulas) '!X$5,'Combined (Adjust here)'!$E$3:$BB$3,0)),0)</f>
        <v>0</v>
      </c>
      <c r="Y98" s="147">
        <f>IFERROR(INDEX('Combined (Adjust here)'!$E$3:$BB$189,MATCH('Tenant Analysis (Formulas) '!$D98,'Combined (Adjust here)'!$E$3:$E$189,0),MATCH('Tenant Analysis (Formulas) '!Y$5,'Combined (Adjust here)'!$E$3:$BB$3,0)),0)</f>
        <v>0</v>
      </c>
      <c r="Z98" s="147">
        <f>IFERROR(INDEX('Combined (Adjust here)'!$E$3:$BB$189,MATCH('Tenant Analysis (Formulas) '!$D98,'Combined (Adjust here)'!$E$3:$E$189,0),MATCH('Tenant Analysis (Formulas) '!Z$5,'Combined (Adjust here)'!$E$3:$BB$3,0)),0)</f>
        <v>301723</v>
      </c>
      <c r="AA98" s="147">
        <f>IFERROR(INDEX('Combined (Adjust here)'!$E$3:$BB$189,MATCH('Tenant Analysis (Formulas) '!$D98,'Combined (Adjust here)'!$E$3:$E$189,0),MATCH('Tenant Analysis (Formulas) '!AA$5,'Combined (Adjust here)'!$E$3:$BB$3,0)),0)</f>
        <v>0</v>
      </c>
      <c r="AB98" s="147">
        <f>IFERROR(INDEX('Combined (Adjust here)'!$E$3:$BB$189,MATCH('Tenant Analysis (Formulas) '!$D98,'Combined (Adjust here)'!$E$3:$E$189,0),MATCH('Tenant Analysis (Formulas) '!AB$5,'Combined (Adjust here)'!$E$3:$BB$3,0)),0)</f>
        <v>0</v>
      </c>
      <c r="AC98" s="147">
        <f>IFERROR(INDEX('Combined (Adjust here)'!$E$3:$BB$189,MATCH('Tenant Analysis (Formulas) '!$D98,'Combined (Adjust here)'!$E$3:$E$189,0),MATCH('Tenant Analysis (Formulas) '!AC$5,'Combined (Adjust here)'!$E$3:$BB$3,0)),0)</f>
        <v>270512</v>
      </c>
      <c r="AD98" s="147">
        <f>IFERROR(INDEX('Combined (Adjust here)'!$E$3:$BB$189,MATCH('Tenant Analysis (Formulas) '!$D98,'Combined (Adjust here)'!$E$3:$E$189,0),MATCH('Tenant Analysis (Formulas) '!AD$5,'Combined (Adjust here)'!$E$3:$BB$3,0)),0)</f>
        <v>0</v>
      </c>
      <c r="AE98" s="147">
        <f>IFERROR(INDEX('Combined (Adjust here)'!$E$3:$BB$189,MATCH('Tenant Analysis (Formulas) '!$D98,'Combined (Adjust here)'!$E$3:$E$189,0),MATCH('Tenant Analysis (Formulas) '!AE$5,'Combined (Adjust here)'!$E$3:$BB$3,0)),0)</f>
        <v>0</v>
      </c>
      <c r="AF98" s="147">
        <f>IFERROR(INDEX('Combined (Adjust here)'!$E$3:$BB$189,MATCH('Tenant Analysis (Formulas) '!$D98,'Combined (Adjust here)'!$E$3:$E$189,0),MATCH('Tenant Analysis (Formulas) '!AF$5,'Combined (Adjust here)'!$E$3:$BB$3,0)),0)</f>
        <v>303167</v>
      </c>
      <c r="AG98" s="147">
        <f>IFERROR(INDEX('Combined (Adjust here)'!$E$3:$BB$189,MATCH('Tenant Analysis (Formulas) '!$D98,'Combined (Adjust here)'!$E$3:$E$189,0),MATCH('Tenant Analysis (Formulas) '!AG$5,'Combined (Adjust here)'!$E$3:$BB$3,0)),0)</f>
        <v>0</v>
      </c>
      <c r="AH98" s="147">
        <f>IFERROR(INDEX('Combined (Adjust here)'!$E$3:$BB$189,MATCH('Tenant Analysis (Formulas) '!$D98,'Combined (Adjust here)'!$E$3:$E$189,0),MATCH('Tenant Analysis (Formulas) '!AH$5,'Combined (Adjust here)'!$E$3:$BB$3,0)),0)</f>
        <v>0</v>
      </c>
      <c r="AI98" s="147">
        <f>IFERROR(INDEX('Combined (Adjust here)'!$E$3:$BB$189,MATCH('Tenant Analysis (Formulas) '!$D98,'Combined (Adjust here)'!$E$3:$E$189,0),MATCH('Tenant Analysis (Formulas) '!AI$5,'Combined (Adjust here)'!$E$3:$BB$3,0)),0)</f>
        <v>319434</v>
      </c>
      <c r="AJ98" s="147">
        <f>IFERROR(INDEX('Combined (Adjust here)'!$E$3:$BB$189,MATCH('Tenant Analysis (Formulas) '!$D98,'Combined (Adjust here)'!$E$3:$E$189,0),MATCH('Tenant Analysis (Formulas) '!AJ$5,'Combined (Adjust here)'!$E$3:$BB$3,0)),0)</f>
        <v>0</v>
      </c>
      <c r="AK98" s="147">
        <f>IFERROR(INDEX('Combined (Adjust here)'!$E$3:$BB$189,MATCH('Tenant Analysis (Formulas) '!$D98,'Combined (Adjust here)'!$E$3:$E$189,0),MATCH('Tenant Analysis (Formulas) '!AK$5,'Combined (Adjust here)'!$E$3:$BB$3,0)),0)</f>
        <v>0</v>
      </c>
      <c r="AL98" s="147">
        <f>IFERROR(INDEX('Combined (Adjust here)'!$E$3:$BB$189,MATCH('Tenant Analysis (Formulas) '!$D98,'Combined (Adjust here)'!$E$3:$E$189,0),MATCH('Tenant Analysis (Formulas) '!AL$5,'Combined (Adjust here)'!$E$3:$BB$3,0)),0)</f>
        <v>275258</v>
      </c>
      <c r="AM98" s="147">
        <f>IFERROR(INDEX('Combined (Adjust here)'!$E$3:$BB$189,MATCH('Tenant Analysis (Formulas) '!$D98,'Combined (Adjust here)'!$E$3:$E$189,0),MATCH('Tenant Analysis (Formulas) '!AM$5,'Combined (Adjust here)'!$E$3:$BB$3,0)),0)</f>
        <v>0</v>
      </c>
      <c r="AN98" s="147">
        <f>IFERROR(INDEX('Combined (Adjust here)'!$E$3:$BB$189,MATCH('Tenant Analysis (Formulas) '!$D98,'Combined (Adjust here)'!$E$3:$E$189,0),MATCH('Tenant Analysis (Formulas) '!AN$5,'Combined (Adjust here)'!$E$3:$BB$3,0)),0)</f>
        <v>0</v>
      </c>
      <c r="AO98" s="147">
        <f>IFERROR(INDEX('Combined (Adjust here)'!$E$3:$BB$189,MATCH('Tenant Analysis (Formulas) '!$D98,'Combined (Adjust here)'!$E$3:$E$189,0),MATCH('Tenant Analysis (Formulas) '!AO$5,'Combined (Adjust here)'!$E$3:$BB$3,0)),0)</f>
        <v>259674</v>
      </c>
      <c r="AP98" s="147">
        <f>IFERROR(INDEX('Combined (Adjust here)'!$E$3:$BB$189,MATCH('Tenant Analysis (Formulas) '!$D98,'Combined (Adjust here)'!$E$3:$E$189,0),MATCH('Tenant Analysis (Formulas) '!AP$5,'Combined (Adjust here)'!$E$3:$BB$3,0)),0)</f>
        <v>0</v>
      </c>
      <c r="AQ98" s="147">
        <f>IFERROR(INDEX('Combined (Adjust here)'!$E$3:$BB$189,MATCH('Tenant Analysis (Formulas) '!$D98,'Combined (Adjust here)'!$E$3:$E$189,0),MATCH('Tenant Analysis (Formulas) '!AQ$5,'Combined (Adjust here)'!$E$3:$BB$3,0)),0)</f>
        <v>0</v>
      </c>
      <c r="AR98" s="147">
        <f>IFERROR(INDEX('Combined (Adjust here)'!$E$3:$BB$189,MATCH('Tenant Analysis (Formulas) '!$D98,'Combined (Adjust here)'!$E$3:$E$189,0),MATCH('Tenant Analysis (Formulas) '!AR$5,'Combined (Adjust here)'!$E$3:$BB$3,0)),0)</f>
        <v>211741</v>
      </c>
      <c r="AS98" s="147">
        <f>IFERROR(INDEX('Combined (Adjust here)'!$E$3:$BB$189,MATCH('Tenant Analysis (Formulas) '!$D98,'Combined (Adjust here)'!$E$3:$E$189,0),MATCH('Tenant Analysis (Formulas) '!AS$5,'Combined (Adjust here)'!$E$3:$BB$3,0)),0)</f>
        <v>0</v>
      </c>
      <c r="AT98" s="147">
        <f>IFERROR(INDEX('Combined (Adjust here)'!$E$3:$BB$189,MATCH('Tenant Analysis (Formulas) '!$D98,'Combined (Adjust here)'!$E$3:$E$189,0),MATCH('Tenant Analysis (Formulas) '!AT$5,'Combined (Adjust here)'!$E$3:$BB$3,0)),0)</f>
        <v>0</v>
      </c>
      <c r="AU98" s="147">
        <f>IFERROR(INDEX('Combined (Adjust here)'!$E$3:$BB$189,MATCH('Tenant Analysis (Formulas) '!$D98,'Combined (Adjust here)'!$E$3:$E$189,0),MATCH('Tenant Analysis (Formulas) '!AU$5,'Combined (Adjust here)'!$E$3:$BB$3,0)),0)</f>
        <v>17163</v>
      </c>
      <c r="AV98" s="147">
        <f>IFERROR(INDEX('Combined (Adjust here)'!$E$3:$BB$189,MATCH('Tenant Analysis (Formulas) '!$D98,'Combined (Adjust here)'!$E$3:$E$189,0),MATCH('Tenant Analysis (Formulas) '!AV$5,'Combined (Adjust here)'!$E$3:$BB$3,0)),0)</f>
        <v>0</v>
      </c>
      <c r="AW98" s="147">
        <f>IFERROR(INDEX('Combined (Adjust here)'!$E$3:$BB$189,MATCH('Tenant Analysis (Formulas) '!$D98,'Combined (Adjust here)'!$E$3:$E$189,0),MATCH('Tenant Analysis (Formulas) '!AW$5,'Combined (Adjust here)'!$E$3:$BB$3,0)),0)</f>
        <v>0</v>
      </c>
      <c r="AX98" s="147">
        <f>IFERROR(INDEX('Combined (Adjust here)'!$E$3:$BB$189,MATCH('Tenant Analysis (Formulas) '!$D98,'Combined (Adjust here)'!$E$3:$E$189,0),MATCH('Tenant Analysis (Formulas) '!AX$5,'Combined (Adjust here)'!$E$3:$BB$3,0)),0)</f>
        <v>36388</v>
      </c>
      <c r="AY98" s="147">
        <f>IFERROR(INDEX('Combined (Adjust here)'!$E$3:$BB$189,MATCH('Tenant Analysis (Formulas) '!$D98,'Combined (Adjust here)'!$E$3:$E$189,0),MATCH('Tenant Analysis (Formulas) '!AY$5,'Combined (Adjust here)'!$E$3:$BB$3,0)),0)</f>
        <v>0</v>
      </c>
      <c r="AZ98" s="147">
        <f>IFERROR(INDEX('Combined (Adjust here)'!$E$3:$BB$189,MATCH('Tenant Analysis (Formulas) '!$D98,'Combined (Adjust here)'!$E$3:$E$189,0),MATCH('Tenant Analysis (Formulas) '!AZ$5,'Combined (Adjust here)'!$E$3:$BB$3,0)),0)</f>
        <v>0</v>
      </c>
      <c r="BA98" s="147">
        <f>IFERROR(INDEX('Combined (Adjust here)'!$E$3:$BB$189,MATCH('Tenant Analysis (Formulas) '!$D98,'Combined (Adjust here)'!$E$3:$E$189,0),MATCH('Tenant Analysis (Formulas) '!BA$5,'Combined (Adjust here)'!$E$3:$BB$3,0)),0)</f>
        <v>0</v>
      </c>
      <c r="BB98" s="147">
        <f>IFERROR(INDEX('Combined (Adjust here)'!$E$3:$BB$189,MATCH('Tenant Analysis (Formulas) '!$D98,'Combined (Adjust here)'!$E$3:$E$189,0),MATCH('Tenant Analysis (Formulas) '!BB$5,'Combined (Adjust here)'!$E$3:$BB$3,0)),0)</f>
        <v>0</v>
      </c>
      <c r="BC98" s="147">
        <f>IFERROR(INDEX('Combined (Adjust here)'!$E$3:$BB$189,MATCH('Tenant Analysis (Formulas) '!$D98,'Combined (Adjust here)'!$E$3:$E$189,0),MATCH('Tenant Analysis (Formulas) '!BC$5,'Combined (Adjust here)'!$E$3:$BB$3,0)),0)</f>
        <v>0</v>
      </c>
      <c r="BD98" s="147">
        <f>IFERROR(INDEX('Combined (Adjust here)'!$E$3:$BB$189,MATCH('Tenant Analysis (Formulas) '!$D98,'Combined (Adjust here)'!$E$3:$E$189,0),MATCH('Tenant Analysis (Formulas) '!BD$5,'Combined (Adjust here)'!$E$3:$BB$3,0)),0)</f>
        <v>0</v>
      </c>
      <c r="BE98" s="147">
        <f>IFERROR(INDEX('Combined (Adjust here)'!$E$3:$BB$189,MATCH('Tenant Analysis (Formulas) '!$D98,'Combined (Adjust here)'!$E$3:$E$189,0),MATCH('Tenant Analysis (Formulas) '!BE$5,'Combined (Adjust here)'!$E$3:$BB$3,0)),0)</f>
        <v>0</v>
      </c>
      <c r="BF98" s="147">
        <f>IFERROR(INDEX('Combined (Adjust here)'!$E$3:$BB$189,MATCH('Tenant Analysis (Formulas) '!$D98,'Combined (Adjust here)'!$E$3:$E$189,0),MATCH('Tenant Analysis (Formulas) '!BF$5,'Combined (Adjust here)'!$E$3:$BB$3,0)),0)</f>
        <v>0</v>
      </c>
      <c r="BG98" s="147">
        <f>IFERROR(INDEX('Combined (Adjust here)'!$E$3:$BB$189,MATCH('Tenant Analysis (Formulas) '!$D98,'Combined (Adjust here)'!$E$3:$E$189,0),MATCH('Tenant Analysis (Formulas) '!BG$5,'Combined (Adjust here)'!$E$3:$BB$3,0)),0)</f>
        <v>0</v>
      </c>
      <c r="BH98" s="147">
        <f>IFERROR(INDEX('Combined (Adjust here)'!$E$3:$BB$189,MATCH('Tenant Analysis (Formulas) '!$D98,'Combined (Adjust here)'!$E$3:$E$189,0),MATCH('Tenant Analysis (Formulas) '!BH$5,'Combined (Adjust here)'!$E$3:$BB$3,0)),0)</f>
        <v>0</v>
      </c>
      <c r="BI98" s="147">
        <f>IFERROR(INDEX('Combined (Adjust here)'!$E$3:$BB$189,MATCH('Tenant Analysis (Formulas) '!$D98,'Combined (Adjust here)'!$E$3:$E$189,0),MATCH('Tenant Analysis (Formulas) '!BI$5,'Combined (Adjust here)'!$E$3:$BB$3,0)),0)</f>
        <v>0</v>
      </c>
      <c r="BJ98" s="147">
        <f>IFERROR(INDEX('Combined (Adjust here)'!$E$3:$BB$189,MATCH('Tenant Analysis (Formulas) '!$D98,'Combined (Adjust here)'!$E$3:$E$189,0),MATCH('Tenant Analysis (Formulas) '!BJ$5,'Combined (Adjust here)'!$E$3:$BB$3,0)),0)</f>
        <v>0</v>
      </c>
      <c r="BK98" s="147">
        <f>IFERROR(INDEX('Combined (Adjust here)'!$E$3:$BB$189,MATCH('Tenant Analysis (Formulas) '!$D98,'Combined (Adjust here)'!$E$3:$E$189,0),MATCH('Tenant Analysis (Formulas) '!BK$5,'Combined (Adjust here)'!$E$3:$BB$3,0)),0)</f>
        <v>0</v>
      </c>
      <c r="BL98" s="147">
        <f>IFERROR(INDEX('Combined (Adjust here)'!$E$3:$BB$189,MATCH('Tenant Analysis (Formulas) '!$D98,'Combined (Adjust here)'!$E$3:$E$189,0),MATCH('Tenant Analysis (Formulas) '!BL$5,'Combined (Adjust here)'!$E$3:$BB$3,0)),0)</f>
        <v>0</v>
      </c>
      <c r="BM98" s="147">
        <f>IFERROR(INDEX('Combined (Adjust here)'!$E$3:$BB$189,MATCH('Tenant Analysis (Formulas) '!$D98,'Combined (Adjust here)'!$E$3:$E$189,0),MATCH('Tenant Analysis (Formulas) '!BM$5,'Combined (Adjust here)'!$E$3:$BB$3,0)),0)</f>
        <v>0</v>
      </c>
    </row>
    <row r="99" spans="1:65" hidden="1">
      <c r="A99" s="48" t="s">
        <v>158</v>
      </c>
      <c r="B99" s="48" t="s">
        <v>174</v>
      </c>
      <c r="C99" s="46" t="s">
        <v>197</v>
      </c>
      <c r="D99" s="49" t="s">
        <v>60</v>
      </c>
      <c r="E99" s="75">
        <f t="shared" si="22"/>
        <v>462077</v>
      </c>
      <c r="F99" s="75">
        <f t="shared" si="24"/>
        <v>430234</v>
      </c>
      <c r="G99" s="75">
        <f t="shared" si="24"/>
        <v>203406</v>
      </c>
      <c r="H99" s="75">
        <f t="shared" si="24"/>
        <v>44775</v>
      </c>
      <c r="I99" s="67">
        <f t="shared" si="20"/>
        <v>-0.52722007093814061</v>
      </c>
      <c r="J99" s="82"/>
      <c r="L99" s="75">
        <f t="shared" si="25"/>
        <v>53292</v>
      </c>
      <c r="M99" s="75">
        <f t="shared" si="25"/>
        <v>44775</v>
      </c>
      <c r="N99" s="67">
        <f t="shared" si="23"/>
        <v>-0.15981760864670119</v>
      </c>
      <c r="R99" s="147">
        <f>IFERROR(INDEX('Combined (Adjust here)'!$E$3:$BB$189,MATCH('Tenant Analysis (Formulas) '!$D99,'Combined (Adjust here)'!$E$3:$E$189,0),MATCH('Tenant Analysis (Formulas) '!R$5,'Combined (Adjust here)'!$E$3:$BB$3,0)),0)</f>
        <v>14834</v>
      </c>
      <c r="S99" s="147">
        <f>IFERROR(INDEX('Combined (Adjust here)'!$E$3:$BB$189,MATCH('Tenant Analysis (Formulas) '!$D99,'Combined (Adjust here)'!$E$3:$E$189,0),MATCH('Tenant Analysis (Formulas) '!S$5,'Combined (Adjust here)'!$E$3:$BB$3,0)),0)</f>
        <v>19052</v>
      </c>
      <c r="T99" s="147">
        <f>IFERROR(INDEX('Combined (Adjust here)'!$E$3:$BB$189,MATCH('Tenant Analysis (Formulas) '!$D99,'Combined (Adjust here)'!$E$3:$E$189,0),MATCH('Tenant Analysis (Formulas) '!T$5,'Combined (Adjust here)'!$E$3:$BB$3,0)),0)</f>
        <v>17456</v>
      </c>
      <c r="U99" s="147">
        <f>IFERROR(INDEX('Combined (Adjust here)'!$E$3:$BB$189,MATCH('Tenant Analysis (Formulas) '!$D99,'Combined (Adjust here)'!$E$3:$E$189,0),MATCH('Tenant Analysis (Formulas) '!U$5,'Combined (Adjust here)'!$E$3:$BB$3,0)),0)</f>
        <v>32949</v>
      </c>
      <c r="V99" s="147">
        <f>IFERROR(INDEX('Combined (Adjust here)'!$E$3:$BB$189,MATCH('Tenant Analysis (Formulas) '!$D99,'Combined (Adjust here)'!$E$3:$E$189,0),MATCH('Tenant Analysis (Formulas) '!V$5,'Combined (Adjust here)'!$E$3:$BB$3,0)),0)</f>
        <v>135483</v>
      </c>
      <c r="W99" s="147">
        <f>IFERROR(INDEX('Combined (Adjust here)'!$E$3:$BB$189,MATCH('Tenant Analysis (Formulas) '!$D99,'Combined (Adjust here)'!$E$3:$E$189,0),MATCH('Tenant Analysis (Formulas) '!W$5,'Combined (Adjust here)'!$E$3:$BB$3,0)),0)</f>
        <v>33058</v>
      </c>
      <c r="X99" s="147">
        <f>IFERROR(INDEX('Combined (Adjust here)'!$E$3:$BB$189,MATCH('Tenant Analysis (Formulas) '!$D99,'Combined (Adjust here)'!$E$3:$E$189,0),MATCH('Tenant Analysis (Formulas) '!X$5,'Combined (Adjust here)'!$E$3:$BB$3,0)),0)</f>
        <v>31896</v>
      </c>
      <c r="Y99" s="147">
        <f>IFERROR(INDEX('Combined (Adjust here)'!$E$3:$BB$189,MATCH('Tenant Analysis (Formulas) '!$D99,'Combined (Adjust here)'!$E$3:$E$189,0),MATCH('Tenant Analysis (Formulas) '!Y$5,'Combined (Adjust here)'!$E$3:$BB$3,0)),0)</f>
        <v>36554</v>
      </c>
      <c r="Z99" s="147">
        <f>IFERROR(INDEX('Combined (Adjust here)'!$E$3:$BB$189,MATCH('Tenant Analysis (Formulas) '!$D99,'Combined (Adjust here)'!$E$3:$E$189,0),MATCH('Tenant Analysis (Formulas) '!Z$5,'Combined (Adjust here)'!$E$3:$BB$3,0)),0)</f>
        <v>29261</v>
      </c>
      <c r="AA99" s="147">
        <f>IFERROR(INDEX('Combined (Adjust here)'!$E$3:$BB$189,MATCH('Tenant Analysis (Formulas) '!$D99,'Combined (Adjust here)'!$E$3:$E$189,0),MATCH('Tenant Analysis (Formulas) '!AA$5,'Combined (Adjust here)'!$E$3:$BB$3,0)),0)</f>
        <v>50069</v>
      </c>
      <c r="AB99" s="147">
        <f>IFERROR(INDEX('Combined (Adjust here)'!$E$3:$BB$189,MATCH('Tenant Analysis (Formulas) '!$D99,'Combined (Adjust here)'!$E$3:$E$189,0),MATCH('Tenant Analysis (Formulas) '!AB$5,'Combined (Adjust here)'!$E$3:$BB$3,0)),0)</f>
        <v>43313</v>
      </c>
      <c r="AC99" s="147">
        <f>IFERROR(INDEX('Combined (Adjust here)'!$E$3:$BB$189,MATCH('Tenant Analysis (Formulas) '!$D99,'Combined (Adjust here)'!$E$3:$E$189,0),MATCH('Tenant Analysis (Formulas) '!AC$5,'Combined (Adjust here)'!$E$3:$BB$3,0)),0)</f>
        <v>18152</v>
      </c>
      <c r="AD99" s="147">
        <f>IFERROR(INDEX('Combined (Adjust here)'!$E$3:$BB$189,MATCH('Tenant Analysis (Formulas) '!$D99,'Combined (Adjust here)'!$E$3:$E$189,0),MATCH('Tenant Analysis (Formulas) '!AD$5,'Combined (Adjust here)'!$E$3:$BB$3,0)),0)</f>
        <v>19429</v>
      </c>
      <c r="AE99" s="147">
        <f>IFERROR(INDEX('Combined (Adjust here)'!$E$3:$BB$189,MATCH('Tenant Analysis (Formulas) '!$D99,'Combined (Adjust here)'!$E$3:$E$189,0),MATCH('Tenant Analysis (Formulas) '!AE$5,'Combined (Adjust here)'!$E$3:$BB$3,0)),0)</f>
        <v>26206</v>
      </c>
      <c r="AF99" s="147">
        <f>IFERROR(INDEX('Combined (Adjust here)'!$E$3:$BB$189,MATCH('Tenant Analysis (Formulas) '!$D99,'Combined (Adjust here)'!$E$3:$E$189,0),MATCH('Tenant Analysis (Formulas) '!AF$5,'Combined (Adjust here)'!$E$3:$BB$3,0)),0)</f>
        <v>21328</v>
      </c>
      <c r="AG99" s="147">
        <f>IFERROR(INDEX('Combined (Adjust here)'!$E$3:$BB$189,MATCH('Tenant Analysis (Formulas) '!$D99,'Combined (Adjust here)'!$E$3:$E$189,0),MATCH('Tenant Analysis (Formulas) '!AG$5,'Combined (Adjust here)'!$E$3:$BB$3,0)),0)</f>
        <v>28079</v>
      </c>
      <c r="AH99" s="147">
        <f>IFERROR(INDEX('Combined (Adjust here)'!$E$3:$BB$189,MATCH('Tenant Analysis (Formulas) '!$D99,'Combined (Adjust here)'!$E$3:$E$189,0),MATCH('Tenant Analysis (Formulas) '!AH$5,'Combined (Adjust here)'!$E$3:$BB$3,0)),0)</f>
        <v>129242</v>
      </c>
      <c r="AI99" s="147">
        <f>IFERROR(INDEX('Combined (Adjust here)'!$E$3:$BB$189,MATCH('Tenant Analysis (Formulas) '!$D99,'Combined (Adjust here)'!$E$3:$E$189,0),MATCH('Tenant Analysis (Formulas) '!AI$5,'Combined (Adjust here)'!$E$3:$BB$3,0)),0)</f>
        <v>26826</v>
      </c>
      <c r="AJ99" s="147">
        <f>IFERROR(INDEX('Combined (Adjust here)'!$E$3:$BB$189,MATCH('Tenant Analysis (Formulas) '!$D99,'Combined (Adjust here)'!$E$3:$E$189,0),MATCH('Tenant Analysis (Formulas) '!AJ$5,'Combined (Adjust here)'!$E$3:$BB$3,0)),0)</f>
        <v>17433</v>
      </c>
      <c r="AK99" s="147">
        <f>IFERROR(INDEX('Combined (Adjust here)'!$E$3:$BB$189,MATCH('Tenant Analysis (Formulas) '!$D99,'Combined (Adjust here)'!$E$3:$E$189,0),MATCH('Tenant Analysis (Formulas) '!AK$5,'Combined (Adjust here)'!$E$3:$BB$3,0)),0)</f>
        <v>29697</v>
      </c>
      <c r="AL99" s="147">
        <f>IFERROR(INDEX('Combined (Adjust here)'!$E$3:$BB$189,MATCH('Tenant Analysis (Formulas) '!$D99,'Combined (Adjust here)'!$E$3:$E$189,0),MATCH('Tenant Analysis (Formulas) '!AL$5,'Combined (Adjust here)'!$E$3:$BB$3,0)),0)</f>
        <v>30026</v>
      </c>
      <c r="AM99" s="147">
        <f>IFERROR(INDEX('Combined (Adjust here)'!$E$3:$BB$189,MATCH('Tenant Analysis (Formulas) '!$D99,'Combined (Adjust here)'!$E$3:$E$189,0),MATCH('Tenant Analysis (Formulas) '!AM$5,'Combined (Adjust here)'!$E$3:$BB$3,0)),0)</f>
        <v>45830</v>
      </c>
      <c r="AN99" s="147">
        <f>IFERROR(INDEX('Combined (Adjust here)'!$E$3:$BB$189,MATCH('Tenant Analysis (Formulas) '!$D99,'Combined (Adjust here)'!$E$3:$E$189,0),MATCH('Tenant Analysis (Formulas) '!AN$5,'Combined (Adjust here)'!$E$3:$BB$3,0)),0)</f>
        <v>37815</v>
      </c>
      <c r="AO99" s="147">
        <f>IFERROR(INDEX('Combined (Adjust here)'!$E$3:$BB$189,MATCH('Tenant Analysis (Formulas) '!$D99,'Combined (Adjust here)'!$E$3:$E$189,0),MATCH('Tenant Analysis (Formulas) '!AO$5,'Combined (Adjust here)'!$E$3:$BB$3,0)),0)</f>
        <v>18323</v>
      </c>
      <c r="AP99" s="147">
        <f>IFERROR(INDEX('Combined (Adjust here)'!$E$3:$BB$189,MATCH('Tenant Analysis (Formulas) '!$D99,'Combined (Adjust here)'!$E$3:$E$189,0),MATCH('Tenant Analysis (Formulas) '!AP$5,'Combined (Adjust here)'!$E$3:$BB$3,0)),0)</f>
        <v>9548</v>
      </c>
      <c r="AQ99" s="147">
        <f>IFERROR(INDEX('Combined (Adjust here)'!$E$3:$BB$189,MATCH('Tenant Analysis (Formulas) '!$D99,'Combined (Adjust here)'!$E$3:$E$189,0),MATCH('Tenant Analysis (Formulas) '!AQ$5,'Combined (Adjust here)'!$E$3:$BB$3,0)),0)</f>
        <v>29889</v>
      </c>
      <c r="AR99" s="147">
        <f>IFERROR(INDEX('Combined (Adjust here)'!$E$3:$BB$189,MATCH('Tenant Analysis (Formulas) '!$D99,'Combined (Adjust here)'!$E$3:$E$189,0),MATCH('Tenant Analysis (Formulas) '!AR$5,'Combined (Adjust here)'!$E$3:$BB$3,0)),0)</f>
        <v>13855</v>
      </c>
      <c r="AS99" s="147">
        <f>IFERROR(INDEX('Combined (Adjust here)'!$E$3:$BB$189,MATCH('Tenant Analysis (Formulas) '!$D99,'Combined (Adjust here)'!$E$3:$E$189,0),MATCH('Tenant Analysis (Formulas) '!AS$5,'Combined (Adjust here)'!$E$3:$BB$3,0)),0)</f>
        <v>84</v>
      </c>
      <c r="AT99" s="147">
        <f>IFERROR(INDEX('Combined (Adjust here)'!$E$3:$BB$189,MATCH('Tenant Analysis (Formulas) '!$D99,'Combined (Adjust here)'!$E$3:$E$189,0),MATCH('Tenant Analysis (Formulas) '!AT$5,'Combined (Adjust here)'!$E$3:$BB$3,0)),0)</f>
        <v>497</v>
      </c>
      <c r="AU99" s="147">
        <f>IFERROR(INDEX('Combined (Adjust here)'!$E$3:$BB$189,MATCH('Tenant Analysis (Formulas) '!$D99,'Combined (Adjust here)'!$E$3:$E$189,0),MATCH('Tenant Analysis (Formulas) '!AU$5,'Combined (Adjust here)'!$E$3:$BB$3,0)),0)</f>
        <v>7645</v>
      </c>
      <c r="AV99" s="147">
        <f>IFERROR(INDEX('Combined (Adjust here)'!$E$3:$BB$189,MATCH('Tenant Analysis (Formulas) '!$D99,'Combined (Adjust here)'!$E$3:$E$189,0),MATCH('Tenant Analysis (Formulas) '!AV$5,'Combined (Adjust here)'!$E$3:$BB$3,0)),0)</f>
        <v>18107</v>
      </c>
      <c r="AW99" s="147">
        <f>IFERROR(INDEX('Combined (Adjust here)'!$E$3:$BB$189,MATCH('Tenant Analysis (Formulas) '!$D99,'Combined (Adjust here)'!$E$3:$E$189,0),MATCH('Tenant Analysis (Formulas) '!AW$5,'Combined (Adjust here)'!$E$3:$BB$3,0)),0)</f>
        <v>25060</v>
      </c>
      <c r="AX99" s="147">
        <f>IFERROR(INDEX('Combined (Adjust here)'!$E$3:$BB$189,MATCH('Tenant Analysis (Formulas) '!$D99,'Combined (Adjust here)'!$E$3:$E$189,0),MATCH('Tenant Analysis (Formulas) '!AX$5,'Combined (Adjust here)'!$E$3:$BB$3,0)),0)</f>
        <v>22893</v>
      </c>
      <c r="AY99" s="147">
        <f>IFERROR(INDEX('Combined (Adjust here)'!$E$3:$BB$189,MATCH('Tenant Analysis (Formulas) '!$D99,'Combined (Adjust here)'!$E$3:$E$189,0),MATCH('Tenant Analysis (Formulas) '!AY$5,'Combined (Adjust here)'!$E$3:$BB$3,0)),0)</f>
        <v>31562</v>
      </c>
      <c r="AZ99" s="147">
        <f>IFERROR(INDEX('Combined (Adjust here)'!$E$3:$BB$189,MATCH('Tenant Analysis (Formulas) '!$D99,'Combined (Adjust here)'!$E$3:$E$189,0),MATCH('Tenant Analysis (Formulas) '!AZ$5,'Combined (Adjust here)'!$E$3:$BB$3,0)),0)</f>
        <v>29450</v>
      </c>
      <c r="BA99" s="147">
        <f>IFERROR(INDEX('Combined (Adjust here)'!$E$3:$BB$189,MATCH('Tenant Analysis (Formulas) '!$D99,'Combined (Adjust here)'!$E$3:$E$189,0),MATCH('Tenant Analysis (Formulas) '!BA$5,'Combined (Adjust here)'!$E$3:$BB$3,0)),0)</f>
        <v>14816</v>
      </c>
      <c r="BB99" s="147">
        <f>IFERROR(INDEX('Combined (Adjust here)'!$E$3:$BB$189,MATCH('Tenant Analysis (Formulas) '!$D99,'Combined (Adjust here)'!$E$3:$E$189,0),MATCH('Tenant Analysis (Formulas) '!BB$5,'Combined (Adjust here)'!$E$3:$BB$3,0)),0)</f>
        <v>9411</v>
      </c>
      <c r="BC99" s="147">
        <f>IFERROR(INDEX('Combined (Adjust here)'!$E$3:$BB$189,MATCH('Tenant Analysis (Formulas) '!$D99,'Combined (Adjust here)'!$E$3:$E$189,0),MATCH('Tenant Analysis (Formulas) '!BC$5,'Combined (Adjust here)'!$E$3:$BB$3,0)),0)</f>
        <v>9151</v>
      </c>
      <c r="BD99" s="147">
        <f>IFERROR(INDEX('Combined (Adjust here)'!$E$3:$BB$189,MATCH('Tenant Analysis (Formulas) '!$D99,'Combined (Adjust here)'!$E$3:$E$189,0),MATCH('Tenant Analysis (Formulas) '!BD$5,'Combined (Adjust here)'!$E$3:$BB$3,0)),0)</f>
        <v>26213</v>
      </c>
      <c r="BE99" s="147">
        <f>IFERROR(INDEX('Combined (Adjust here)'!$E$3:$BB$189,MATCH('Tenant Analysis (Formulas) '!$D99,'Combined (Adjust here)'!$E$3:$E$189,0),MATCH('Tenant Analysis (Formulas) '!BE$5,'Combined (Adjust here)'!$E$3:$BB$3,0)),0)</f>
        <v>0</v>
      </c>
      <c r="BF99" s="147">
        <f>IFERROR(INDEX('Combined (Adjust here)'!$E$3:$BB$189,MATCH('Tenant Analysis (Formulas) '!$D99,'Combined (Adjust here)'!$E$3:$E$189,0),MATCH('Tenant Analysis (Formulas) '!BF$5,'Combined (Adjust here)'!$E$3:$BB$3,0)),0)</f>
        <v>0</v>
      </c>
      <c r="BG99" s="147">
        <f>IFERROR(INDEX('Combined (Adjust here)'!$E$3:$BB$189,MATCH('Tenant Analysis (Formulas) '!$D99,'Combined (Adjust here)'!$E$3:$E$189,0),MATCH('Tenant Analysis (Formulas) '!BG$5,'Combined (Adjust here)'!$E$3:$BB$3,0)),0)</f>
        <v>0</v>
      </c>
      <c r="BH99" s="147">
        <f>IFERROR(INDEX('Combined (Adjust here)'!$E$3:$BB$189,MATCH('Tenant Analysis (Formulas) '!$D99,'Combined (Adjust here)'!$E$3:$E$189,0),MATCH('Tenant Analysis (Formulas) '!BH$5,'Combined (Adjust here)'!$E$3:$BB$3,0)),0)</f>
        <v>0</v>
      </c>
      <c r="BI99" s="147">
        <f>IFERROR(INDEX('Combined (Adjust here)'!$E$3:$BB$189,MATCH('Tenant Analysis (Formulas) '!$D99,'Combined (Adjust here)'!$E$3:$E$189,0),MATCH('Tenant Analysis (Formulas) '!BI$5,'Combined (Adjust here)'!$E$3:$BB$3,0)),0)</f>
        <v>0</v>
      </c>
      <c r="BJ99" s="147">
        <f>IFERROR(INDEX('Combined (Adjust here)'!$E$3:$BB$189,MATCH('Tenant Analysis (Formulas) '!$D99,'Combined (Adjust here)'!$E$3:$E$189,0),MATCH('Tenant Analysis (Formulas) '!BJ$5,'Combined (Adjust here)'!$E$3:$BB$3,0)),0)</f>
        <v>0</v>
      </c>
      <c r="BK99" s="147">
        <f>IFERROR(INDEX('Combined (Adjust here)'!$E$3:$BB$189,MATCH('Tenant Analysis (Formulas) '!$D99,'Combined (Adjust here)'!$E$3:$E$189,0),MATCH('Tenant Analysis (Formulas) '!BK$5,'Combined (Adjust here)'!$E$3:$BB$3,0)),0)</f>
        <v>0</v>
      </c>
      <c r="BL99" s="147">
        <f>IFERROR(INDEX('Combined (Adjust here)'!$E$3:$BB$189,MATCH('Tenant Analysis (Formulas) '!$D99,'Combined (Adjust here)'!$E$3:$E$189,0),MATCH('Tenant Analysis (Formulas) '!BL$5,'Combined (Adjust here)'!$E$3:$BB$3,0)),0)</f>
        <v>0</v>
      </c>
      <c r="BM99" s="147">
        <f>IFERROR(INDEX('Combined (Adjust here)'!$E$3:$BB$189,MATCH('Tenant Analysis (Formulas) '!$D99,'Combined (Adjust here)'!$E$3:$E$189,0),MATCH('Tenant Analysis (Formulas) '!BM$5,'Combined (Adjust here)'!$E$3:$BB$3,0)),0)</f>
        <v>0</v>
      </c>
    </row>
    <row r="100" spans="1:65" hidden="1">
      <c r="A100" s="48" t="s">
        <v>158</v>
      </c>
      <c r="B100" s="48" t="s">
        <v>174</v>
      </c>
      <c r="C100" s="46" t="s">
        <v>197</v>
      </c>
      <c r="D100" s="49" t="s">
        <v>61</v>
      </c>
      <c r="E100" s="75">
        <f t="shared" si="22"/>
        <v>411000</v>
      </c>
      <c r="F100" s="75">
        <f t="shared" si="24"/>
        <v>390000</v>
      </c>
      <c r="G100" s="75">
        <f t="shared" si="24"/>
        <v>0</v>
      </c>
      <c r="H100" s="75">
        <f t="shared" si="24"/>
        <v>0</v>
      </c>
      <c r="I100" s="67">
        <f t="shared" si="20"/>
        <v>0</v>
      </c>
      <c r="J100" s="82"/>
      <c r="L100" s="75">
        <f t="shared" si="25"/>
        <v>0</v>
      </c>
      <c r="M100" s="75">
        <f t="shared" si="25"/>
        <v>0</v>
      </c>
      <c r="N100" s="67">
        <f t="shared" si="23"/>
        <v>0</v>
      </c>
      <c r="R100" s="147">
        <f>IFERROR(INDEX('Combined (Adjust here)'!$E$3:$BB$189,MATCH('Tenant Analysis (Formulas) '!$D100,'Combined (Adjust here)'!$E$3:$E$189,0),MATCH('Tenant Analysis (Formulas) '!R$5,'Combined (Adjust here)'!$E$3:$BB$3,0)),0)</f>
        <v>0</v>
      </c>
      <c r="S100" s="147">
        <f>IFERROR(INDEX('Combined (Adjust here)'!$E$3:$BB$189,MATCH('Tenant Analysis (Formulas) '!$D100,'Combined (Adjust here)'!$E$3:$E$189,0),MATCH('Tenant Analysis (Formulas) '!S$5,'Combined (Adjust here)'!$E$3:$BB$3,0)),0)</f>
        <v>0</v>
      </c>
      <c r="T100" s="147">
        <f>IFERROR(INDEX('Combined (Adjust here)'!$E$3:$BB$189,MATCH('Tenant Analysis (Formulas) '!$D100,'Combined (Adjust here)'!$E$3:$E$189,0),MATCH('Tenant Analysis (Formulas) '!T$5,'Combined (Adjust here)'!$E$3:$BB$3,0)),0)</f>
        <v>0</v>
      </c>
      <c r="U100" s="147">
        <f>IFERROR(INDEX('Combined (Adjust here)'!$E$3:$BB$189,MATCH('Tenant Analysis (Formulas) '!$D100,'Combined (Adjust here)'!$E$3:$E$189,0),MATCH('Tenant Analysis (Formulas) '!U$5,'Combined (Adjust here)'!$E$3:$BB$3,0)),0)</f>
        <v>0</v>
      </c>
      <c r="V100" s="147">
        <f>IFERROR(INDEX('Combined (Adjust here)'!$E$3:$BB$189,MATCH('Tenant Analysis (Formulas) '!$D100,'Combined (Adjust here)'!$E$3:$E$189,0),MATCH('Tenant Analysis (Formulas) '!V$5,'Combined (Adjust here)'!$E$3:$BB$3,0)),0)</f>
        <v>0</v>
      </c>
      <c r="W100" s="147">
        <f>IFERROR(INDEX('Combined (Adjust here)'!$E$3:$BB$189,MATCH('Tenant Analysis (Formulas) '!$D100,'Combined (Adjust here)'!$E$3:$E$189,0),MATCH('Tenant Analysis (Formulas) '!W$5,'Combined (Adjust here)'!$E$3:$BB$3,0)),0)</f>
        <v>0</v>
      </c>
      <c r="X100" s="147">
        <f>IFERROR(INDEX('Combined (Adjust here)'!$E$3:$BB$189,MATCH('Tenant Analysis (Formulas) '!$D100,'Combined (Adjust here)'!$E$3:$E$189,0),MATCH('Tenant Analysis (Formulas) '!X$5,'Combined (Adjust here)'!$E$3:$BB$3,0)),0)</f>
        <v>0</v>
      </c>
      <c r="Y100" s="147">
        <f>IFERROR(INDEX('Combined (Adjust here)'!$E$3:$BB$189,MATCH('Tenant Analysis (Formulas) '!$D100,'Combined (Adjust here)'!$E$3:$E$189,0),MATCH('Tenant Analysis (Formulas) '!Y$5,'Combined (Adjust here)'!$E$3:$BB$3,0)),0)</f>
        <v>0</v>
      </c>
      <c r="Z100" s="147">
        <f>IFERROR(INDEX('Combined (Adjust here)'!$E$3:$BB$189,MATCH('Tenant Analysis (Formulas) '!$D100,'Combined (Adjust here)'!$E$3:$E$189,0),MATCH('Tenant Analysis (Formulas) '!Z$5,'Combined (Adjust here)'!$E$3:$BB$3,0)),0)</f>
        <v>0</v>
      </c>
      <c r="AA100" s="147">
        <f>IFERROR(INDEX('Combined (Adjust here)'!$E$3:$BB$189,MATCH('Tenant Analysis (Formulas) '!$D100,'Combined (Adjust here)'!$E$3:$E$189,0),MATCH('Tenant Analysis (Formulas) '!AA$5,'Combined (Adjust here)'!$E$3:$BB$3,0)),0)</f>
        <v>0</v>
      </c>
      <c r="AB100" s="147">
        <f>IFERROR(INDEX('Combined (Adjust here)'!$E$3:$BB$189,MATCH('Tenant Analysis (Formulas) '!$D100,'Combined (Adjust here)'!$E$3:$E$189,0),MATCH('Tenant Analysis (Formulas) '!AB$5,'Combined (Adjust here)'!$E$3:$BB$3,0)),0)</f>
        <v>0</v>
      </c>
      <c r="AC100" s="147">
        <f>IFERROR(INDEX('Combined (Adjust here)'!$E$3:$BB$189,MATCH('Tenant Analysis (Formulas) '!$D100,'Combined (Adjust here)'!$E$3:$E$189,0),MATCH('Tenant Analysis (Formulas) '!AC$5,'Combined (Adjust here)'!$E$3:$BB$3,0)),0)</f>
        <v>411000</v>
      </c>
      <c r="AD100" s="147">
        <f>IFERROR(INDEX('Combined (Adjust here)'!$E$3:$BB$189,MATCH('Tenant Analysis (Formulas) '!$D100,'Combined (Adjust here)'!$E$3:$E$189,0),MATCH('Tenant Analysis (Formulas) '!AD$5,'Combined (Adjust here)'!$E$3:$BB$3,0)),0)</f>
        <v>0</v>
      </c>
      <c r="AE100" s="147">
        <f>IFERROR(INDEX('Combined (Adjust here)'!$E$3:$BB$189,MATCH('Tenant Analysis (Formulas) '!$D100,'Combined (Adjust here)'!$E$3:$E$189,0),MATCH('Tenant Analysis (Formulas) '!AE$5,'Combined (Adjust here)'!$E$3:$BB$3,0)),0)</f>
        <v>0</v>
      </c>
      <c r="AF100" s="147">
        <f>IFERROR(INDEX('Combined (Adjust here)'!$E$3:$BB$189,MATCH('Tenant Analysis (Formulas) '!$D100,'Combined (Adjust here)'!$E$3:$E$189,0),MATCH('Tenant Analysis (Formulas) '!AF$5,'Combined (Adjust here)'!$E$3:$BB$3,0)),0)</f>
        <v>0</v>
      </c>
      <c r="AG100" s="147">
        <f>IFERROR(INDEX('Combined (Adjust here)'!$E$3:$BB$189,MATCH('Tenant Analysis (Formulas) '!$D100,'Combined (Adjust here)'!$E$3:$E$189,0),MATCH('Tenant Analysis (Formulas) '!AG$5,'Combined (Adjust here)'!$E$3:$BB$3,0)),0)</f>
        <v>0</v>
      </c>
      <c r="AH100" s="147">
        <f>IFERROR(INDEX('Combined (Adjust here)'!$E$3:$BB$189,MATCH('Tenant Analysis (Formulas) '!$D100,'Combined (Adjust here)'!$E$3:$E$189,0),MATCH('Tenant Analysis (Formulas) '!AH$5,'Combined (Adjust here)'!$E$3:$BB$3,0)),0)</f>
        <v>0</v>
      </c>
      <c r="AI100" s="147">
        <f>IFERROR(INDEX('Combined (Adjust here)'!$E$3:$BB$189,MATCH('Tenant Analysis (Formulas) '!$D100,'Combined (Adjust here)'!$E$3:$E$189,0),MATCH('Tenant Analysis (Formulas) '!AI$5,'Combined (Adjust here)'!$E$3:$BB$3,0)),0)</f>
        <v>0</v>
      </c>
      <c r="AJ100" s="147">
        <f>IFERROR(INDEX('Combined (Adjust here)'!$E$3:$BB$189,MATCH('Tenant Analysis (Formulas) '!$D100,'Combined (Adjust here)'!$E$3:$E$189,0),MATCH('Tenant Analysis (Formulas) '!AJ$5,'Combined (Adjust here)'!$E$3:$BB$3,0)),0)</f>
        <v>0</v>
      </c>
      <c r="AK100" s="147">
        <f>IFERROR(INDEX('Combined (Adjust here)'!$E$3:$BB$189,MATCH('Tenant Analysis (Formulas) '!$D100,'Combined (Adjust here)'!$E$3:$E$189,0),MATCH('Tenant Analysis (Formulas) '!AK$5,'Combined (Adjust here)'!$E$3:$BB$3,0)),0)</f>
        <v>0</v>
      </c>
      <c r="AL100" s="147">
        <f>IFERROR(INDEX('Combined (Adjust here)'!$E$3:$BB$189,MATCH('Tenant Analysis (Formulas) '!$D100,'Combined (Adjust here)'!$E$3:$E$189,0),MATCH('Tenant Analysis (Formulas) '!AL$5,'Combined (Adjust here)'!$E$3:$BB$3,0)),0)</f>
        <v>0</v>
      </c>
      <c r="AM100" s="147">
        <f>IFERROR(INDEX('Combined (Adjust here)'!$E$3:$BB$189,MATCH('Tenant Analysis (Formulas) '!$D100,'Combined (Adjust here)'!$E$3:$E$189,0),MATCH('Tenant Analysis (Formulas) '!AM$5,'Combined (Adjust here)'!$E$3:$BB$3,0)),0)</f>
        <v>0</v>
      </c>
      <c r="AN100" s="147">
        <f>IFERROR(INDEX('Combined (Adjust here)'!$E$3:$BB$189,MATCH('Tenant Analysis (Formulas) '!$D100,'Combined (Adjust here)'!$E$3:$E$189,0),MATCH('Tenant Analysis (Formulas) '!AN$5,'Combined (Adjust here)'!$E$3:$BB$3,0)),0)</f>
        <v>0</v>
      </c>
      <c r="AO100" s="147">
        <f>IFERROR(INDEX('Combined (Adjust here)'!$E$3:$BB$189,MATCH('Tenant Analysis (Formulas) '!$D100,'Combined (Adjust here)'!$E$3:$E$189,0),MATCH('Tenant Analysis (Formulas) '!AO$5,'Combined (Adjust here)'!$E$3:$BB$3,0)),0)</f>
        <v>390000</v>
      </c>
      <c r="AP100" s="147">
        <f>IFERROR(INDEX('Combined (Adjust here)'!$E$3:$BB$189,MATCH('Tenant Analysis (Formulas) '!$D100,'Combined (Adjust here)'!$E$3:$E$189,0),MATCH('Tenant Analysis (Formulas) '!AP$5,'Combined (Adjust here)'!$E$3:$BB$3,0)),0)</f>
        <v>0</v>
      </c>
      <c r="AQ100" s="147">
        <f>IFERROR(INDEX('Combined (Adjust here)'!$E$3:$BB$189,MATCH('Tenant Analysis (Formulas) '!$D100,'Combined (Adjust here)'!$E$3:$E$189,0),MATCH('Tenant Analysis (Formulas) '!AQ$5,'Combined (Adjust here)'!$E$3:$BB$3,0)),0)</f>
        <v>0</v>
      </c>
      <c r="AR100" s="147">
        <f>IFERROR(INDEX('Combined (Adjust here)'!$E$3:$BB$189,MATCH('Tenant Analysis (Formulas) '!$D100,'Combined (Adjust here)'!$E$3:$E$189,0),MATCH('Tenant Analysis (Formulas) '!AR$5,'Combined (Adjust here)'!$E$3:$BB$3,0)),0)</f>
        <v>0</v>
      </c>
      <c r="AS100" s="147">
        <f>IFERROR(INDEX('Combined (Adjust here)'!$E$3:$BB$189,MATCH('Tenant Analysis (Formulas) '!$D100,'Combined (Adjust here)'!$E$3:$E$189,0),MATCH('Tenant Analysis (Formulas) '!AS$5,'Combined (Adjust here)'!$E$3:$BB$3,0)),0)</f>
        <v>0</v>
      </c>
      <c r="AT100" s="147">
        <f>IFERROR(INDEX('Combined (Adjust here)'!$E$3:$BB$189,MATCH('Tenant Analysis (Formulas) '!$D100,'Combined (Adjust here)'!$E$3:$E$189,0),MATCH('Tenant Analysis (Formulas) '!AT$5,'Combined (Adjust here)'!$E$3:$BB$3,0)),0)</f>
        <v>0</v>
      </c>
      <c r="AU100" s="147">
        <f>IFERROR(INDEX('Combined (Adjust here)'!$E$3:$BB$189,MATCH('Tenant Analysis (Formulas) '!$D100,'Combined (Adjust here)'!$E$3:$E$189,0),MATCH('Tenant Analysis (Formulas) '!AU$5,'Combined (Adjust here)'!$E$3:$BB$3,0)),0)</f>
        <v>0</v>
      </c>
      <c r="AV100" s="147">
        <f>IFERROR(INDEX('Combined (Adjust here)'!$E$3:$BB$189,MATCH('Tenant Analysis (Formulas) '!$D100,'Combined (Adjust here)'!$E$3:$E$189,0),MATCH('Tenant Analysis (Formulas) '!AV$5,'Combined (Adjust here)'!$E$3:$BB$3,0)),0)</f>
        <v>0</v>
      </c>
      <c r="AW100" s="147">
        <f>IFERROR(INDEX('Combined (Adjust here)'!$E$3:$BB$189,MATCH('Tenant Analysis (Formulas) '!$D100,'Combined (Adjust here)'!$E$3:$E$189,0),MATCH('Tenant Analysis (Formulas) '!AW$5,'Combined (Adjust here)'!$E$3:$BB$3,0)),0)</f>
        <v>0</v>
      </c>
      <c r="AX100" s="147">
        <f>IFERROR(INDEX('Combined (Adjust here)'!$E$3:$BB$189,MATCH('Tenant Analysis (Formulas) '!$D100,'Combined (Adjust here)'!$E$3:$E$189,0),MATCH('Tenant Analysis (Formulas) '!AX$5,'Combined (Adjust here)'!$E$3:$BB$3,0)),0)</f>
        <v>0</v>
      </c>
      <c r="AY100" s="147">
        <f>IFERROR(INDEX('Combined (Adjust here)'!$E$3:$BB$189,MATCH('Tenant Analysis (Formulas) '!$D100,'Combined (Adjust here)'!$E$3:$E$189,0),MATCH('Tenant Analysis (Formulas) '!AY$5,'Combined (Adjust here)'!$E$3:$BB$3,0)),0)</f>
        <v>0</v>
      </c>
      <c r="AZ100" s="147">
        <f>IFERROR(INDEX('Combined (Adjust here)'!$E$3:$BB$189,MATCH('Tenant Analysis (Formulas) '!$D100,'Combined (Adjust here)'!$E$3:$E$189,0),MATCH('Tenant Analysis (Formulas) '!AZ$5,'Combined (Adjust here)'!$E$3:$BB$3,0)),0)</f>
        <v>0</v>
      </c>
      <c r="BA100" s="147">
        <f>IFERROR(INDEX('Combined (Adjust here)'!$E$3:$BB$189,MATCH('Tenant Analysis (Formulas) '!$D100,'Combined (Adjust here)'!$E$3:$E$189,0),MATCH('Tenant Analysis (Formulas) '!BA$5,'Combined (Adjust here)'!$E$3:$BB$3,0)),0)</f>
        <v>0</v>
      </c>
      <c r="BB100" s="147">
        <f>IFERROR(INDEX('Combined (Adjust here)'!$E$3:$BB$189,MATCH('Tenant Analysis (Formulas) '!$D100,'Combined (Adjust here)'!$E$3:$E$189,0),MATCH('Tenant Analysis (Formulas) '!BB$5,'Combined (Adjust here)'!$E$3:$BB$3,0)),0)</f>
        <v>0</v>
      </c>
      <c r="BC100" s="147">
        <f>IFERROR(INDEX('Combined (Adjust here)'!$E$3:$BB$189,MATCH('Tenant Analysis (Formulas) '!$D100,'Combined (Adjust here)'!$E$3:$E$189,0),MATCH('Tenant Analysis (Formulas) '!BC$5,'Combined (Adjust here)'!$E$3:$BB$3,0)),0)</f>
        <v>0</v>
      </c>
      <c r="BD100" s="147">
        <f>IFERROR(INDEX('Combined (Adjust here)'!$E$3:$BB$189,MATCH('Tenant Analysis (Formulas) '!$D100,'Combined (Adjust here)'!$E$3:$E$189,0),MATCH('Tenant Analysis (Formulas) '!BD$5,'Combined (Adjust here)'!$E$3:$BB$3,0)),0)</f>
        <v>0</v>
      </c>
      <c r="BE100" s="147">
        <f>IFERROR(INDEX('Combined (Adjust here)'!$E$3:$BB$189,MATCH('Tenant Analysis (Formulas) '!$D100,'Combined (Adjust here)'!$E$3:$E$189,0),MATCH('Tenant Analysis (Formulas) '!BE$5,'Combined (Adjust here)'!$E$3:$BB$3,0)),0)</f>
        <v>0</v>
      </c>
      <c r="BF100" s="147">
        <f>IFERROR(INDEX('Combined (Adjust here)'!$E$3:$BB$189,MATCH('Tenant Analysis (Formulas) '!$D100,'Combined (Adjust here)'!$E$3:$E$189,0),MATCH('Tenant Analysis (Formulas) '!BF$5,'Combined (Adjust here)'!$E$3:$BB$3,0)),0)</f>
        <v>0</v>
      </c>
      <c r="BG100" s="147">
        <f>IFERROR(INDEX('Combined (Adjust here)'!$E$3:$BB$189,MATCH('Tenant Analysis (Formulas) '!$D100,'Combined (Adjust here)'!$E$3:$E$189,0),MATCH('Tenant Analysis (Formulas) '!BG$5,'Combined (Adjust here)'!$E$3:$BB$3,0)),0)</f>
        <v>0</v>
      </c>
      <c r="BH100" s="147">
        <f>IFERROR(INDEX('Combined (Adjust here)'!$E$3:$BB$189,MATCH('Tenant Analysis (Formulas) '!$D100,'Combined (Adjust here)'!$E$3:$E$189,0),MATCH('Tenant Analysis (Formulas) '!BH$5,'Combined (Adjust here)'!$E$3:$BB$3,0)),0)</f>
        <v>0</v>
      </c>
      <c r="BI100" s="147">
        <f>IFERROR(INDEX('Combined (Adjust here)'!$E$3:$BB$189,MATCH('Tenant Analysis (Formulas) '!$D100,'Combined (Adjust here)'!$E$3:$E$189,0),MATCH('Tenant Analysis (Formulas) '!BI$5,'Combined (Adjust here)'!$E$3:$BB$3,0)),0)</f>
        <v>0</v>
      </c>
      <c r="BJ100" s="147">
        <f>IFERROR(INDEX('Combined (Adjust here)'!$E$3:$BB$189,MATCH('Tenant Analysis (Formulas) '!$D100,'Combined (Adjust here)'!$E$3:$E$189,0),MATCH('Tenant Analysis (Formulas) '!BJ$5,'Combined (Adjust here)'!$E$3:$BB$3,0)),0)</f>
        <v>0</v>
      </c>
      <c r="BK100" s="147">
        <f>IFERROR(INDEX('Combined (Adjust here)'!$E$3:$BB$189,MATCH('Tenant Analysis (Formulas) '!$D100,'Combined (Adjust here)'!$E$3:$E$189,0),MATCH('Tenant Analysis (Formulas) '!BK$5,'Combined (Adjust here)'!$E$3:$BB$3,0)),0)</f>
        <v>0</v>
      </c>
      <c r="BL100" s="147">
        <f>IFERROR(INDEX('Combined (Adjust here)'!$E$3:$BB$189,MATCH('Tenant Analysis (Formulas) '!$D100,'Combined (Adjust here)'!$E$3:$E$189,0),MATCH('Tenant Analysis (Formulas) '!BL$5,'Combined (Adjust here)'!$E$3:$BB$3,0)),0)</f>
        <v>0</v>
      </c>
      <c r="BM100" s="147">
        <f>IFERROR(INDEX('Combined (Adjust here)'!$E$3:$BB$189,MATCH('Tenant Analysis (Formulas) '!$D100,'Combined (Adjust here)'!$E$3:$E$189,0),MATCH('Tenant Analysis (Formulas) '!BM$5,'Combined (Adjust here)'!$E$3:$BB$3,0)),0)</f>
        <v>0</v>
      </c>
    </row>
    <row r="101" spans="1:65" hidden="1">
      <c r="A101" s="48" t="s">
        <v>158</v>
      </c>
      <c r="B101" s="48" t="s">
        <v>174</v>
      </c>
      <c r="C101" s="46" t="s">
        <v>197</v>
      </c>
      <c r="D101" s="49" t="s">
        <v>62</v>
      </c>
      <c r="E101" s="75">
        <f t="shared" si="22"/>
        <v>190084.77</v>
      </c>
      <c r="F101" s="75">
        <f t="shared" si="24"/>
        <v>255804.47</v>
      </c>
      <c r="G101" s="75">
        <f t="shared" si="24"/>
        <v>211502.09999999998</v>
      </c>
      <c r="H101" s="75">
        <f t="shared" si="24"/>
        <v>90661.9</v>
      </c>
      <c r="I101" s="67">
        <f t="shared" si="20"/>
        <v>-0.17318841222751122</v>
      </c>
      <c r="J101" s="82"/>
      <c r="L101" s="75">
        <f t="shared" si="25"/>
        <v>82617.350000000006</v>
      </c>
      <c r="M101" s="75">
        <f t="shared" si="25"/>
        <v>90661.9</v>
      </c>
      <c r="N101" s="67">
        <f t="shared" si="23"/>
        <v>9.7371193823089064E-2</v>
      </c>
      <c r="R101" s="147">
        <f>IFERROR(INDEX('Combined (Adjust here)'!$E$3:$BB$189,MATCH('Tenant Analysis (Formulas) '!$D101,'Combined (Adjust here)'!$E$3:$E$189,0),MATCH('Tenant Analysis (Formulas) '!R$5,'Combined (Adjust here)'!$E$3:$BB$3,0)),0)</f>
        <v>22742.95</v>
      </c>
      <c r="S101" s="147">
        <f>IFERROR(INDEX('Combined (Adjust here)'!$E$3:$BB$189,MATCH('Tenant Analysis (Formulas) '!$D101,'Combined (Adjust here)'!$E$3:$E$189,0),MATCH('Tenant Analysis (Formulas) '!S$5,'Combined (Adjust here)'!$E$3:$BB$3,0)),0)</f>
        <v>25400.799999999999</v>
      </c>
      <c r="T101" s="147">
        <f>IFERROR(INDEX('Combined (Adjust here)'!$E$3:$BB$189,MATCH('Tenant Analysis (Formulas) '!$D101,'Combined (Adjust here)'!$E$3:$E$189,0),MATCH('Tenant Analysis (Formulas) '!T$5,'Combined (Adjust here)'!$E$3:$BB$3,0)),0)</f>
        <v>28295.15</v>
      </c>
      <c r="U101" s="147">
        <f>IFERROR(INDEX('Combined (Adjust here)'!$E$3:$BB$189,MATCH('Tenant Analysis (Formulas) '!$D101,'Combined (Adjust here)'!$E$3:$E$189,0),MATCH('Tenant Analysis (Formulas) '!U$5,'Combined (Adjust here)'!$E$3:$BB$3,0)),0)</f>
        <v>13387.4</v>
      </c>
      <c r="V101" s="147">
        <f>IFERROR(INDEX('Combined (Adjust here)'!$E$3:$BB$189,MATCH('Tenant Analysis (Formulas) '!$D101,'Combined (Adjust here)'!$E$3:$E$189,0),MATCH('Tenant Analysis (Formulas) '!V$5,'Combined (Adjust here)'!$E$3:$BB$3,0)),0)</f>
        <v>13488.3</v>
      </c>
      <c r="W101" s="147">
        <f>IFERROR(INDEX('Combined (Adjust here)'!$E$3:$BB$189,MATCH('Tenant Analysis (Formulas) '!$D101,'Combined (Adjust here)'!$E$3:$E$189,0),MATCH('Tenant Analysis (Formulas) '!W$5,'Combined (Adjust here)'!$E$3:$BB$3,0)),0)</f>
        <v>11823.15</v>
      </c>
      <c r="X101" s="147">
        <f>IFERROR(INDEX('Combined (Adjust here)'!$E$3:$BB$189,MATCH('Tenant Analysis (Formulas) '!$D101,'Combined (Adjust here)'!$E$3:$E$189,0),MATCH('Tenant Analysis (Formulas) '!X$5,'Combined (Adjust here)'!$E$3:$BB$3,0)),0)</f>
        <v>12795</v>
      </c>
      <c r="Y101" s="147">
        <f>IFERROR(INDEX('Combined (Adjust here)'!$E$3:$BB$189,MATCH('Tenant Analysis (Formulas) '!$D101,'Combined (Adjust here)'!$E$3:$E$189,0),MATCH('Tenant Analysis (Formulas) '!Y$5,'Combined (Adjust here)'!$E$3:$BB$3,0)),0)</f>
        <v>13546.15</v>
      </c>
      <c r="Z101" s="147">
        <f>IFERROR(INDEX('Combined (Adjust here)'!$E$3:$BB$189,MATCH('Tenant Analysis (Formulas) '!$D101,'Combined (Adjust here)'!$E$3:$E$189,0),MATCH('Tenant Analysis (Formulas) '!Z$5,'Combined (Adjust here)'!$E$3:$BB$3,0)),0)</f>
        <v>15116.77</v>
      </c>
      <c r="AA101" s="147">
        <f>IFERROR(INDEX('Combined (Adjust here)'!$E$3:$BB$189,MATCH('Tenant Analysis (Formulas) '!$D101,'Combined (Adjust here)'!$E$3:$E$189,0),MATCH('Tenant Analysis (Formulas) '!AA$5,'Combined (Adjust here)'!$E$3:$BB$3,0)),0)</f>
        <v>8297.6</v>
      </c>
      <c r="AB101" s="147">
        <f>IFERROR(INDEX('Combined (Adjust here)'!$E$3:$BB$189,MATCH('Tenant Analysis (Formulas) '!$D101,'Combined (Adjust here)'!$E$3:$E$189,0),MATCH('Tenant Analysis (Formulas) '!AB$5,'Combined (Adjust here)'!$E$3:$BB$3,0)),0)</f>
        <v>11466.6</v>
      </c>
      <c r="AC101" s="147">
        <f>IFERROR(INDEX('Combined (Adjust here)'!$E$3:$BB$189,MATCH('Tenant Analysis (Formulas) '!$D101,'Combined (Adjust here)'!$E$3:$E$189,0),MATCH('Tenant Analysis (Formulas) '!AC$5,'Combined (Adjust here)'!$E$3:$BB$3,0)),0)</f>
        <v>13724.9</v>
      </c>
      <c r="AD101" s="147">
        <f>IFERROR(INDEX('Combined (Adjust here)'!$E$3:$BB$189,MATCH('Tenant Analysis (Formulas) '!$D101,'Combined (Adjust here)'!$E$3:$E$189,0),MATCH('Tenant Analysis (Formulas) '!AD$5,'Combined (Adjust here)'!$E$3:$BB$3,0)),0)</f>
        <v>22741.9</v>
      </c>
      <c r="AE101" s="147">
        <f>IFERROR(INDEX('Combined (Adjust here)'!$E$3:$BB$189,MATCH('Tenant Analysis (Formulas) '!$D101,'Combined (Adjust here)'!$E$3:$E$189,0),MATCH('Tenant Analysis (Formulas) '!AE$5,'Combined (Adjust here)'!$E$3:$BB$3,0)),0)</f>
        <v>23598.5</v>
      </c>
      <c r="AF101" s="147">
        <f>IFERROR(INDEX('Combined (Adjust here)'!$E$3:$BB$189,MATCH('Tenant Analysis (Formulas) '!$D101,'Combined (Adjust here)'!$E$3:$E$189,0),MATCH('Tenant Analysis (Formulas) '!AF$5,'Combined (Adjust here)'!$E$3:$BB$3,0)),0)</f>
        <v>24433.1</v>
      </c>
      <c r="AG101" s="147">
        <f>IFERROR(INDEX('Combined (Adjust here)'!$E$3:$BB$189,MATCH('Tenant Analysis (Formulas) '!$D101,'Combined (Adjust here)'!$E$3:$E$189,0),MATCH('Tenant Analysis (Formulas) '!AG$5,'Combined (Adjust here)'!$E$3:$BB$3,0)),0)</f>
        <v>21049</v>
      </c>
      <c r="AH101" s="147">
        <f>IFERROR(INDEX('Combined (Adjust here)'!$E$3:$BB$189,MATCH('Tenant Analysis (Formulas) '!$D101,'Combined (Adjust here)'!$E$3:$E$189,0),MATCH('Tenant Analysis (Formulas) '!AH$5,'Combined (Adjust here)'!$E$3:$BB$3,0)),0)</f>
        <v>12855.55</v>
      </c>
      <c r="AI101" s="147">
        <f>IFERROR(INDEX('Combined (Adjust here)'!$E$3:$BB$189,MATCH('Tenant Analysis (Formulas) '!$D101,'Combined (Adjust here)'!$E$3:$E$189,0),MATCH('Tenant Analysis (Formulas) '!AI$5,'Combined (Adjust here)'!$E$3:$BB$3,0)),0)</f>
        <v>18868.25</v>
      </c>
      <c r="AJ101" s="147">
        <f>IFERROR(INDEX('Combined (Adjust here)'!$E$3:$BB$189,MATCH('Tenant Analysis (Formulas) '!$D101,'Combined (Adjust here)'!$E$3:$E$189,0),MATCH('Tenant Analysis (Formulas) '!AJ$5,'Combined (Adjust here)'!$E$3:$BB$3,0)),0)</f>
        <v>22123.67</v>
      </c>
      <c r="AK101" s="147">
        <f>IFERROR(INDEX('Combined (Adjust here)'!$E$3:$BB$189,MATCH('Tenant Analysis (Formulas) '!$D101,'Combined (Adjust here)'!$E$3:$E$189,0),MATCH('Tenant Analysis (Formulas) '!AK$5,'Combined (Adjust here)'!$E$3:$BB$3,0)),0)</f>
        <v>21731.4</v>
      </c>
      <c r="AL101" s="147">
        <f>IFERROR(INDEX('Combined (Adjust here)'!$E$3:$BB$189,MATCH('Tenant Analysis (Formulas) '!$D101,'Combined (Adjust here)'!$E$3:$E$189,0),MATCH('Tenant Analysis (Formulas) '!AL$5,'Combined (Adjust here)'!$E$3:$BB$3,0)),0)</f>
        <v>29341</v>
      </c>
      <c r="AM101" s="147">
        <f>IFERROR(INDEX('Combined (Adjust here)'!$E$3:$BB$189,MATCH('Tenant Analysis (Formulas) '!$D101,'Combined (Adjust here)'!$E$3:$E$189,0),MATCH('Tenant Analysis (Formulas) '!AM$5,'Combined (Adjust here)'!$E$3:$BB$3,0)),0)</f>
        <v>25293.1</v>
      </c>
      <c r="AN101" s="147">
        <f>IFERROR(INDEX('Combined (Adjust here)'!$E$3:$BB$189,MATCH('Tenant Analysis (Formulas) '!$D101,'Combined (Adjust here)'!$E$3:$E$189,0),MATCH('Tenant Analysis (Formulas) '!AN$5,'Combined (Adjust here)'!$E$3:$BB$3,0)),0)</f>
        <v>25749</v>
      </c>
      <c r="AO101" s="147">
        <f>IFERROR(INDEX('Combined (Adjust here)'!$E$3:$BB$189,MATCH('Tenant Analysis (Formulas) '!$D101,'Combined (Adjust here)'!$E$3:$E$189,0),MATCH('Tenant Analysis (Formulas) '!AO$5,'Combined (Adjust here)'!$E$3:$BB$3,0)),0)</f>
        <v>8020</v>
      </c>
      <c r="AP101" s="147">
        <f>IFERROR(INDEX('Combined (Adjust here)'!$E$3:$BB$189,MATCH('Tenant Analysis (Formulas) '!$D101,'Combined (Adjust here)'!$E$3:$E$189,0),MATCH('Tenant Analysis (Formulas) '!AP$5,'Combined (Adjust here)'!$E$3:$BB$3,0)),0)</f>
        <v>18773</v>
      </c>
      <c r="AQ101" s="147">
        <f>IFERROR(INDEX('Combined (Adjust here)'!$E$3:$BB$189,MATCH('Tenant Analysis (Formulas) '!$D101,'Combined (Adjust here)'!$E$3:$E$189,0),MATCH('Tenant Analysis (Formulas) '!AQ$5,'Combined (Adjust here)'!$E$3:$BB$3,0)),0)</f>
        <v>41457.050000000003</v>
      </c>
      <c r="AR101" s="147">
        <f>IFERROR(INDEX('Combined (Adjust here)'!$E$3:$BB$189,MATCH('Tenant Analysis (Formulas) '!$D101,'Combined (Adjust here)'!$E$3:$E$189,0),MATCH('Tenant Analysis (Formulas) '!AR$5,'Combined (Adjust here)'!$E$3:$BB$3,0)),0)</f>
        <v>22387.3</v>
      </c>
      <c r="AS101" s="147">
        <f>IFERROR(INDEX('Combined (Adjust here)'!$E$3:$BB$189,MATCH('Tenant Analysis (Formulas) '!$D101,'Combined (Adjust here)'!$E$3:$E$189,0),MATCH('Tenant Analysis (Formulas) '!AS$5,'Combined (Adjust here)'!$E$3:$BB$3,0)),0)</f>
        <v>865</v>
      </c>
      <c r="AT101" s="147">
        <f>IFERROR(INDEX('Combined (Adjust here)'!$E$3:$BB$189,MATCH('Tenant Analysis (Formulas) '!$D101,'Combined (Adjust here)'!$E$3:$E$189,0),MATCH('Tenant Analysis (Formulas) '!AT$5,'Combined (Adjust here)'!$E$3:$BB$3,0)),0)</f>
        <v>11775.65</v>
      </c>
      <c r="AU101" s="147">
        <f>IFERROR(INDEX('Combined (Adjust here)'!$E$3:$BB$189,MATCH('Tenant Analysis (Formulas) '!$D101,'Combined (Adjust here)'!$E$3:$E$189,0),MATCH('Tenant Analysis (Formulas) '!AU$5,'Combined (Adjust here)'!$E$3:$BB$3,0)),0)</f>
        <v>24650.65</v>
      </c>
      <c r="AV101" s="147">
        <f>IFERROR(INDEX('Combined (Adjust here)'!$E$3:$BB$189,MATCH('Tenant Analysis (Formulas) '!$D101,'Combined (Adjust here)'!$E$3:$E$189,0),MATCH('Tenant Analysis (Formulas) '!AV$5,'Combined (Adjust here)'!$E$3:$BB$3,0)),0)</f>
        <v>22850.75</v>
      </c>
      <c r="AW101" s="147">
        <f>IFERROR(INDEX('Combined (Adjust here)'!$E$3:$BB$189,MATCH('Tenant Analysis (Formulas) '!$D101,'Combined (Adjust here)'!$E$3:$E$189,0),MATCH('Tenant Analysis (Formulas) '!AW$5,'Combined (Adjust here)'!$E$3:$BB$3,0)),0)</f>
        <v>13844.55</v>
      </c>
      <c r="AX101" s="147">
        <f>IFERROR(INDEX('Combined (Adjust here)'!$E$3:$BB$189,MATCH('Tenant Analysis (Formulas) '!$D101,'Combined (Adjust here)'!$E$3:$E$189,0),MATCH('Tenant Analysis (Formulas) '!AX$5,'Combined (Adjust here)'!$E$3:$BB$3,0)),0)</f>
        <v>19795.55</v>
      </c>
      <c r="AY101" s="147">
        <f>IFERROR(INDEX('Combined (Adjust here)'!$E$3:$BB$189,MATCH('Tenant Analysis (Formulas) '!$D101,'Combined (Adjust here)'!$E$3:$E$189,0),MATCH('Tenant Analysis (Formulas) '!AY$5,'Combined (Adjust here)'!$E$3:$BB$3,0)),0)</f>
        <v>14246</v>
      </c>
      <c r="AZ101" s="147">
        <f>IFERROR(INDEX('Combined (Adjust here)'!$E$3:$BB$189,MATCH('Tenant Analysis (Formulas) '!$D101,'Combined (Adjust here)'!$E$3:$E$189,0),MATCH('Tenant Analysis (Formulas) '!AZ$5,'Combined (Adjust here)'!$E$3:$BB$3,0)),0)</f>
        <v>11464.45</v>
      </c>
      <c r="BA101" s="147">
        <f>IFERROR(INDEX('Combined (Adjust here)'!$E$3:$BB$189,MATCH('Tenant Analysis (Formulas) '!$D101,'Combined (Adjust here)'!$E$3:$E$189,0),MATCH('Tenant Analysis (Formulas) '!BA$5,'Combined (Adjust here)'!$E$3:$BB$3,0)),0)</f>
        <v>9392.15</v>
      </c>
      <c r="BB101" s="147">
        <f>IFERROR(INDEX('Combined (Adjust here)'!$E$3:$BB$189,MATCH('Tenant Analysis (Formulas) '!$D101,'Combined (Adjust here)'!$E$3:$E$189,0),MATCH('Tenant Analysis (Formulas) '!BB$5,'Combined (Adjust here)'!$E$3:$BB$3,0)),0)</f>
        <v>35529.599999999999</v>
      </c>
      <c r="BC101" s="147">
        <f>IFERROR(INDEX('Combined (Adjust here)'!$E$3:$BB$189,MATCH('Tenant Analysis (Formulas) '!$D101,'Combined (Adjust here)'!$E$3:$E$189,0),MATCH('Tenant Analysis (Formulas) '!BC$5,'Combined (Adjust here)'!$E$3:$BB$3,0)),0)</f>
        <v>16966.2</v>
      </c>
      <c r="BD101" s="147">
        <f>IFERROR(INDEX('Combined (Adjust here)'!$E$3:$BB$189,MATCH('Tenant Analysis (Formulas) '!$D101,'Combined (Adjust here)'!$E$3:$E$189,0),MATCH('Tenant Analysis (Formulas) '!BD$5,'Combined (Adjust here)'!$E$3:$BB$3,0)),0)</f>
        <v>38166.1</v>
      </c>
      <c r="BE101" s="147">
        <f>IFERROR(INDEX('Combined (Adjust here)'!$E$3:$BB$189,MATCH('Tenant Analysis (Formulas) '!$D101,'Combined (Adjust here)'!$E$3:$E$189,0),MATCH('Tenant Analysis (Formulas) '!BE$5,'Combined (Adjust here)'!$E$3:$BB$3,0)),0)</f>
        <v>0</v>
      </c>
      <c r="BF101" s="147">
        <f>IFERROR(INDEX('Combined (Adjust here)'!$E$3:$BB$189,MATCH('Tenant Analysis (Formulas) '!$D101,'Combined (Adjust here)'!$E$3:$E$189,0),MATCH('Tenant Analysis (Formulas) '!BF$5,'Combined (Adjust here)'!$E$3:$BB$3,0)),0)</f>
        <v>0</v>
      </c>
      <c r="BG101" s="147">
        <f>IFERROR(INDEX('Combined (Adjust here)'!$E$3:$BB$189,MATCH('Tenant Analysis (Formulas) '!$D101,'Combined (Adjust here)'!$E$3:$E$189,0),MATCH('Tenant Analysis (Formulas) '!BG$5,'Combined (Adjust here)'!$E$3:$BB$3,0)),0)</f>
        <v>0</v>
      </c>
      <c r="BH101" s="147">
        <f>IFERROR(INDEX('Combined (Adjust here)'!$E$3:$BB$189,MATCH('Tenant Analysis (Formulas) '!$D101,'Combined (Adjust here)'!$E$3:$E$189,0),MATCH('Tenant Analysis (Formulas) '!BH$5,'Combined (Adjust here)'!$E$3:$BB$3,0)),0)</f>
        <v>0</v>
      </c>
      <c r="BI101" s="147">
        <f>IFERROR(INDEX('Combined (Adjust here)'!$E$3:$BB$189,MATCH('Tenant Analysis (Formulas) '!$D101,'Combined (Adjust here)'!$E$3:$E$189,0),MATCH('Tenant Analysis (Formulas) '!BI$5,'Combined (Adjust here)'!$E$3:$BB$3,0)),0)</f>
        <v>0</v>
      </c>
      <c r="BJ101" s="147">
        <f>IFERROR(INDEX('Combined (Adjust here)'!$E$3:$BB$189,MATCH('Tenant Analysis (Formulas) '!$D101,'Combined (Adjust here)'!$E$3:$E$189,0),MATCH('Tenant Analysis (Formulas) '!BJ$5,'Combined (Adjust here)'!$E$3:$BB$3,0)),0)</f>
        <v>0</v>
      </c>
      <c r="BK101" s="147">
        <f>IFERROR(INDEX('Combined (Adjust here)'!$E$3:$BB$189,MATCH('Tenant Analysis (Formulas) '!$D101,'Combined (Adjust here)'!$E$3:$E$189,0),MATCH('Tenant Analysis (Formulas) '!BK$5,'Combined (Adjust here)'!$E$3:$BB$3,0)),0)</f>
        <v>0</v>
      </c>
      <c r="BL101" s="147">
        <f>IFERROR(INDEX('Combined (Adjust here)'!$E$3:$BB$189,MATCH('Tenant Analysis (Formulas) '!$D101,'Combined (Adjust here)'!$E$3:$E$189,0),MATCH('Tenant Analysis (Formulas) '!BL$5,'Combined (Adjust here)'!$E$3:$BB$3,0)),0)</f>
        <v>0</v>
      </c>
      <c r="BM101" s="147">
        <f>IFERROR(INDEX('Combined (Adjust here)'!$E$3:$BB$189,MATCH('Tenant Analysis (Formulas) '!$D101,'Combined (Adjust here)'!$E$3:$E$189,0),MATCH('Tenant Analysis (Formulas) '!BM$5,'Combined (Adjust here)'!$E$3:$BB$3,0)),0)</f>
        <v>0</v>
      </c>
    </row>
    <row r="102" spans="1:65" hidden="1">
      <c r="A102" s="48" t="s">
        <v>158</v>
      </c>
      <c r="B102" s="48" t="s">
        <v>174</v>
      </c>
      <c r="C102" s="46" t="s">
        <v>197</v>
      </c>
      <c r="D102" s="49" t="s">
        <v>63</v>
      </c>
      <c r="E102" s="75">
        <f t="shared" si="22"/>
        <v>125020</v>
      </c>
      <c r="F102" s="75">
        <f t="shared" si="24"/>
        <v>151764</v>
      </c>
      <c r="G102" s="75">
        <f t="shared" si="24"/>
        <v>74409.459999999992</v>
      </c>
      <c r="H102" s="75">
        <f t="shared" si="24"/>
        <v>41895.240000000005</v>
      </c>
      <c r="I102" s="67">
        <f t="shared" si="20"/>
        <v>-0.50970282807516942</v>
      </c>
      <c r="J102" s="82"/>
      <c r="L102" s="75">
        <f t="shared" si="25"/>
        <v>13447</v>
      </c>
      <c r="M102" s="75">
        <f t="shared" si="25"/>
        <v>23829.5</v>
      </c>
      <c r="N102" s="67">
        <f t="shared" si="23"/>
        <v>0.7721053022979103</v>
      </c>
      <c r="R102" s="147">
        <f>IFERROR(INDEX('Combined (Adjust here)'!$E$3:$BB$189,MATCH('Tenant Analysis (Formulas) '!$D102,'Combined (Adjust here)'!$E$3:$E$189,0),MATCH('Tenant Analysis (Formulas) '!R$5,'Combined (Adjust here)'!$E$3:$BB$3,0)),0)</f>
        <v>0</v>
      </c>
      <c r="S102" s="147">
        <f>IFERROR(INDEX('Combined (Adjust here)'!$E$3:$BB$189,MATCH('Tenant Analysis (Formulas) '!$D102,'Combined (Adjust here)'!$E$3:$E$189,0),MATCH('Tenant Analysis (Formulas) '!S$5,'Combined (Adjust here)'!$E$3:$BB$3,0)),0)</f>
        <v>0</v>
      </c>
      <c r="T102" s="147">
        <f>IFERROR(INDEX('Combined (Adjust here)'!$E$3:$BB$189,MATCH('Tenant Analysis (Formulas) '!$D102,'Combined (Adjust here)'!$E$3:$E$189,0),MATCH('Tenant Analysis (Formulas) '!T$5,'Combined (Adjust here)'!$E$3:$BB$3,0)),0)</f>
        <v>0</v>
      </c>
      <c r="U102" s="147">
        <f>IFERROR(INDEX('Combined (Adjust here)'!$E$3:$BB$189,MATCH('Tenant Analysis (Formulas) '!$D102,'Combined (Adjust here)'!$E$3:$E$189,0),MATCH('Tenant Analysis (Formulas) '!U$5,'Combined (Adjust here)'!$E$3:$BB$3,0)),0)</f>
        <v>12530</v>
      </c>
      <c r="V102" s="147">
        <f>IFERROR(INDEX('Combined (Adjust here)'!$E$3:$BB$189,MATCH('Tenant Analysis (Formulas) '!$D102,'Combined (Adjust here)'!$E$3:$E$189,0),MATCH('Tenant Analysis (Formulas) '!V$5,'Combined (Adjust here)'!$E$3:$BB$3,0)),0)</f>
        <v>14360</v>
      </c>
      <c r="W102" s="147">
        <f>IFERROR(INDEX('Combined (Adjust here)'!$E$3:$BB$189,MATCH('Tenant Analysis (Formulas) '!$D102,'Combined (Adjust here)'!$E$3:$E$189,0),MATCH('Tenant Analysis (Formulas) '!W$5,'Combined (Adjust here)'!$E$3:$BB$3,0)),0)</f>
        <v>15245</v>
      </c>
      <c r="X102" s="147">
        <f>IFERROR(INDEX('Combined (Adjust here)'!$E$3:$BB$189,MATCH('Tenant Analysis (Formulas) '!$D102,'Combined (Adjust here)'!$E$3:$E$189,0),MATCH('Tenant Analysis (Formulas) '!X$5,'Combined (Adjust here)'!$E$3:$BB$3,0)),0)</f>
        <v>15670</v>
      </c>
      <c r="Y102" s="147">
        <f>IFERROR(INDEX('Combined (Adjust here)'!$E$3:$BB$189,MATCH('Tenant Analysis (Formulas) '!$D102,'Combined (Adjust here)'!$E$3:$E$189,0),MATCH('Tenant Analysis (Formulas) '!Y$5,'Combined (Adjust here)'!$E$3:$BB$3,0)),0)</f>
        <v>15410</v>
      </c>
      <c r="Z102" s="147">
        <f>IFERROR(INDEX('Combined (Adjust here)'!$E$3:$BB$189,MATCH('Tenant Analysis (Formulas) '!$D102,'Combined (Adjust here)'!$E$3:$E$189,0),MATCH('Tenant Analysis (Formulas) '!Z$5,'Combined (Adjust here)'!$E$3:$BB$3,0)),0)</f>
        <v>13735</v>
      </c>
      <c r="AA102" s="147">
        <f>IFERROR(INDEX('Combined (Adjust here)'!$E$3:$BB$189,MATCH('Tenant Analysis (Formulas) '!$D102,'Combined (Adjust here)'!$E$3:$E$189,0),MATCH('Tenant Analysis (Formulas) '!AA$5,'Combined (Adjust here)'!$E$3:$BB$3,0)),0)</f>
        <v>12950</v>
      </c>
      <c r="AB102" s="147">
        <f>IFERROR(INDEX('Combined (Adjust here)'!$E$3:$BB$189,MATCH('Tenant Analysis (Formulas) '!$D102,'Combined (Adjust here)'!$E$3:$E$189,0),MATCH('Tenant Analysis (Formulas) '!AB$5,'Combined (Adjust here)'!$E$3:$BB$3,0)),0)</f>
        <v>12390</v>
      </c>
      <c r="AC102" s="147">
        <f>IFERROR(INDEX('Combined (Adjust here)'!$E$3:$BB$189,MATCH('Tenant Analysis (Formulas) '!$D102,'Combined (Adjust here)'!$E$3:$E$189,0),MATCH('Tenant Analysis (Formulas) '!AC$5,'Combined (Adjust here)'!$E$3:$BB$3,0)),0)</f>
        <v>12730</v>
      </c>
      <c r="AD102" s="147">
        <f>IFERROR(INDEX('Combined (Adjust here)'!$E$3:$BB$189,MATCH('Tenant Analysis (Formulas) '!$D102,'Combined (Adjust here)'!$E$3:$E$189,0),MATCH('Tenant Analysis (Formulas) '!AD$5,'Combined (Adjust here)'!$E$3:$BB$3,0)),0)</f>
        <v>11239</v>
      </c>
      <c r="AE102" s="147">
        <f>IFERROR(INDEX('Combined (Adjust here)'!$E$3:$BB$189,MATCH('Tenant Analysis (Formulas) '!$D102,'Combined (Adjust here)'!$E$3:$E$189,0),MATCH('Tenant Analysis (Formulas) '!AE$5,'Combined (Adjust here)'!$E$3:$BB$3,0)),0)</f>
        <v>12315</v>
      </c>
      <c r="AF102" s="147">
        <f>IFERROR(INDEX('Combined (Adjust here)'!$E$3:$BB$189,MATCH('Tenant Analysis (Formulas) '!$D102,'Combined (Adjust here)'!$E$3:$E$189,0),MATCH('Tenant Analysis (Formulas) '!AF$5,'Combined (Adjust here)'!$E$3:$BB$3,0)),0)</f>
        <v>12420</v>
      </c>
      <c r="AG102" s="147">
        <f>IFERROR(INDEX('Combined (Adjust here)'!$E$3:$BB$189,MATCH('Tenant Analysis (Formulas) '!$D102,'Combined (Adjust here)'!$E$3:$E$189,0),MATCH('Tenant Analysis (Formulas) '!AG$5,'Combined (Adjust here)'!$E$3:$BB$3,0)),0)</f>
        <v>12350</v>
      </c>
      <c r="AH102" s="147">
        <f>IFERROR(INDEX('Combined (Adjust here)'!$E$3:$BB$189,MATCH('Tenant Analysis (Formulas) '!$D102,'Combined (Adjust here)'!$E$3:$E$189,0),MATCH('Tenant Analysis (Formulas) '!AH$5,'Combined (Adjust here)'!$E$3:$BB$3,0)),0)</f>
        <v>13890</v>
      </c>
      <c r="AI102" s="147">
        <f>IFERROR(INDEX('Combined (Adjust here)'!$E$3:$BB$189,MATCH('Tenant Analysis (Formulas) '!$D102,'Combined (Adjust here)'!$E$3:$E$189,0),MATCH('Tenant Analysis (Formulas) '!AI$5,'Combined (Adjust here)'!$E$3:$BB$3,0)),0)</f>
        <v>13270</v>
      </c>
      <c r="AJ102" s="147">
        <f>IFERROR(INDEX('Combined (Adjust here)'!$E$3:$BB$189,MATCH('Tenant Analysis (Formulas) '!$D102,'Combined (Adjust here)'!$E$3:$E$189,0),MATCH('Tenant Analysis (Formulas) '!AJ$5,'Combined (Adjust here)'!$E$3:$BB$3,0)),0)</f>
        <v>13920</v>
      </c>
      <c r="AK102" s="147">
        <f>IFERROR(INDEX('Combined (Adjust here)'!$E$3:$BB$189,MATCH('Tenant Analysis (Formulas) '!$D102,'Combined (Adjust here)'!$E$3:$E$189,0),MATCH('Tenant Analysis (Formulas) '!AK$5,'Combined (Adjust here)'!$E$3:$BB$3,0)),0)</f>
        <v>13535</v>
      </c>
      <c r="AL102" s="147">
        <f>IFERROR(INDEX('Combined (Adjust here)'!$E$3:$BB$189,MATCH('Tenant Analysis (Formulas) '!$D102,'Combined (Adjust here)'!$E$3:$E$189,0),MATCH('Tenant Analysis (Formulas) '!AL$5,'Combined (Adjust here)'!$E$3:$BB$3,0)),0)</f>
        <v>12870</v>
      </c>
      <c r="AM102" s="147">
        <f>IFERROR(INDEX('Combined (Adjust here)'!$E$3:$BB$189,MATCH('Tenant Analysis (Formulas) '!$D102,'Combined (Adjust here)'!$E$3:$E$189,0),MATCH('Tenant Analysis (Formulas) '!AM$5,'Combined (Adjust here)'!$E$3:$BB$3,0)),0)</f>
        <v>12050</v>
      </c>
      <c r="AN102" s="147">
        <f>IFERROR(INDEX('Combined (Adjust here)'!$E$3:$BB$189,MATCH('Tenant Analysis (Formulas) '!$D102,'Combined (Adjust here)'!$E$3:$E$189,0),MATCH('Tenant Analysis (Formulas) '!AN$5,'Combined (Adjust here)'!$E$3:$BB$3,0)),0)</f>
        <v>11765</v>
      </c>
      <c r="AO102" s="147">
        <f>IFERROR(INDEX('Combined (Adjust here)'!$E$3:$BB$189,MATCH('Tenant Analysis (Formulas) '!$D102,'Combined (Adjust here)'!$E$3:$E$189,0),MATCH('Tenant Analysis (Formulas) '!AO$5,'Combined (Adjust here)'!$E$3:$BB$3,0)),0)</f>
        <v>12140</v>
      </c>
      <c r="AP102" s="147">
        <f>IFERROR(INDEX('Combined (Adjust here)'!$E$3:$BB$189,MATCH('Tenant Analysis (Formulas) '!$D102,'Combined (Adjust here)'!$E$3:$E$189,0),MATCH('Tenant Analysis (Formulas) '!AP$5,'Combined (Adjust here)'!$E$3:$BB$3,0)),0)</f>
        <v>10380</v>
      </c>
      <c r="AQ102" s="147">
        <f>IFERROR(INDEX('Combined (Adjust here)'!$E$3:$BB$189,MATCH('Tenant Analysis (Formulas) '!$D102,'Combined (Adjust here)'!$E$3:$E$189,0),MATCH('Tenant Analysis (Formulas) '!AQ$5,'Combined (Adjust here)'!$E$3:$BB$3,0)),0)</f>
        <v>0</v>
      </c>
      <c r="AR102" s="147">
        <f>IFERROR(INDEX('Combined (Adjust here)'!$E$3:$BB$189,MATCH('Tenant Analysis (Formulas) '!$D102,'Combined (Adjust here)'!$E$3:$E$189,0),MATCH('Tenant Analysis (Formulas) '!AR$5,'Combined (Adjust here)'!$E$3:$BB$3,0)),0)</f>
        <v>3067</v>
      </c>
      <c r="AS102" s="147">
        <f>IFERROR(INDEX('Combined (Adjust here)'!$E$3:$BB$189,MATCH('Tenant Analysis (Formulas) '!$D102,'Combined (Adjust here)'!$E$3:$E$189,0),MATCH('Tenant Analysis (Formulas) '!AS$5,'Combined (Adjust here)'!$E$3:$BB$3,0)),0)</f>
        <v>0</v>
      </c>
      <c r="AT102" s="147">
        <f>IFERROR(INDEX('Combined (Adjust here)'!$E$3:$BB$189,MATCH('Tenant Analysis (Formulas) '!$D102,'Combined (Adjust here)'!$E$3:$E$189,0),MATCH('Tenant Analysis (Formulas) '!AT$5,'Combined (Adjust here)'!$E$3:$BB$3,0)),0)</f>
        <v>0</v>
      </c>
      <c r="AU102" s="147">
        <f>IFERROR(INDEX('Combined (Adjust here)'!$E$3:$BB$189,MATCH('Tenant Analysis (Formulas) '!$D102,'Combined (Adjust here)'!$E$3:$E$189,0),MATCH('Tenant Analysis (Formulas) '!AU$5,'Combined (Adjust here)'!$E$3:$BB$3,0)),0)</f>
        <v>7226.96</v>
      </c>
      <c r="AV102" s="147">
        <f>IFERROR(INDEX('Combined (Adjust here)'!$E$3:$BB$189,MATCH('Tenant Analysis (Formulas) '!$D102,'Combined (Adjust here)'!$E$3:$E$189,0),MATCH('Tenant Analysis (Formulas) '!AV$5,'Combined (Adjust here)'!$E$3:$BB$3,0)),0)</f>
        <v>6545</v>
      </c>
      <c r="AW102" s="147">
        <f>IFERROR(INDEX('Combined (Adjust here)'!$E$3:$BB$189,MATCH('Tenant Analysis (Formulas) '!$D102,'Combined (Adjust here)'!$E$3:$E$189,0),MATCH('Tenant Analysis (Formulas) '!AW$5,'Combined (Adjust here)'!$E$3:$BB$3,0)),0)</f>
        <v>8739.4</v>
      </c>
      <c r="AX102" s="147">
        <f>IFERROR(INDEX('Combined (Adjust here)'!$E$3:$BB$189,MATCH('Tenant Analysis (Formulas) '!$D102,'Combined (Adjust here)'!$E$3:$E$189,0),MATCH('Tenant Analysis (Formulas) '!AX$5,'Combined (Adjust here)'!$E$3:$BB$3,0)),0)</f>
        <v>12128.2</v>
      </c>
      <c r="AY102" s="147">
        <f>IFERROR(INDEX('Combined (Adjust here)'!$E$3:$BB$189,MATCH('Tenant Analysis (Formulas) '!$D102,'Combined (Adjust here)'!$E$3:$E$189,0),MATCH('Tenant Analysis (Formulas) '!AY$5,'Combined (Adjust here)'!$E$3:$BB$3,0)),0)</f>
        <v>13344.9</v>
      </c>
      <c r="AZ102" s="147">
        <f>IFERROR(INDEX('Combined (Adjust here)'!$E$3:$BB$189,MATCH('Tenant Analysis (Formulas) '!$D102,'Combined (Adjust here)'!$E$3:$E$189,0),MATCH('Tenant Analysis (Formulas) '!AZ$5,'Combined (Adjust here)'!$E$3:$BB$3,0)),0)</f>
        <v>9986</v>
      </c>
      <c r="BA102" s="147">
        <f>IFERROR(INDEX('Combined (Adjust here)'!$E$3:$BB$189,MATCH('Tenant Analysis (Formulas) '!$D102,'Combined (Adjust here)'!$E$3:$E$189,0),MATCH('Tenant Analysis (Formulas) '!BA$5,'Combined (Adjust here)'!$E$3:$BB$3,0)),0)</f>
        <v>2992</v>
      </c>
      <c r="BB102" s="147">
        <f>IFERROR(INDEX('Combined (Adjust here)'!$E$3:$BB$189,MATCH('Tenant Analysis (Formulas) '!$D102,'Combined (Adjust here)'!$E$3:$E$189,0),MATCH('Tenant Analysis (Formulas) '!BB$5,'Combined (Adjust here)'!$E$3:$BB$3,0)),0)</f>
        <v>1007</v>
      </c>
      <c r="BC102" s="147">
        <f>IFERROR(INDEX('Combined (Adjust here)'!$E$3:$BB$189,MATCH('Tenant Analysis (Formulas) '!$D102,'Combined (Adjust here)'!$E$3:$E$189,0),MATCH('Tenant Analysis (Formulas) '!BC$5,'Combined (Adjust here)'!$E$3:$BB$3,0)),0)</f>
        <v>8428</v>
      </c>
      <c r="BD102" s="147">
        <f>IFERROR(INDEX('Combined (Adjust here)'!$E$3:$BB$189,MATCH('Tenant Analysis (Formulas) '!$D102,'Combined (Adjust here)'!$E$3:$E$189,0),MATCH('Tenant Analysis (Formulas) '!BD$5,'Combined (Adjust here)'!$E$3:$BB$3,0)),0)</f>
        <v>14394.5</v>
      </c>
      <c r="BE102" s="147">
        <f>IFERROR(INDEX('Combined (Adjust here)'!$E$3:$BB$189,MATCH('Tenant Analysis (Formulas) '!$D102,'Combined (Adjust here)'!$E$3:$E$189,0),MATCH('Tenant Analysis (Formulas) '!BE$5,'Combined (Adjust here)'!$E$3:$BB$3,0)),0)</f>
        <v>18065.740000000002</v>
      </c>
      <c r="BF102" s="147">
        <f>IFERROR(INDEX('Combined (Adjust here)'!$E$3:$BB$189,MATCH('Tenant Analysis (Formulas) '!$D102,'Combined (Adjust here)'!$E$3:$E$189,0),MATCH('Tenant Analysis (Formulas) '!BF$5,'Combined (Adjust here)'!$E$3:$BB$3,0)),0)</f>
        <v>0</v>
      </c>
      <c r="BG102" s="147">
        <f>IFERROR(INDEX('Combined (Adjust here)'!$E$3:$BB$189,MATCH('Tenant Analysis (Formulas) '!$D102,'Combined (Adjust here)'!$E$3:$E$189,0),MATCH('Tenant Analysis (Formulas) '!BG$5,'Combined (Adjust here)'!$E$3:$BB$3,0)),0)</f>
        <v>0</v>
      </c>
      <c r="BH102" s="147">
        <f>IFERROR(INDEX('Combined (Adjust here)'!$E$3:$BB$189,MATCH('Tenant Analysis (Formulas) '!$D102,'Combined (Adjust here)'!$E$3:$E$189,0),MATCH('Tenant Analysis (Formulas) '!BH$5,'Combined (Adjust here)'!$E$3:$BB$3,0)),0)</f>
        <v>0</v>
      </c>
      <c r="BI102" s="147">
        <f>IFERROR(INDEX('Combined (Adjust here)'!$E$3:$BB$189,MATCH('Tenant Analysis (Formulas) '!$D102,'Combined (Adjust here)'!$E$3:$E$189,0),MATCH('Tenant Analysis (Formulas) '!BI$5,'Combined (Adjust here)'!$E$3:$BB$3,0)),0)</f>
        <v>0</v>
      </c>
      <c r="BJ102" s="147">
        <f>IFERROR(INDEX('Combined (Adjust here)'!$E$3:$BB$189,MATCH('Tenant Analysis (Formulas) '!$D102,'Combined (Adjust here)'!$E$3:$E$189,0),MATCH('Tenant Analysis (Formulas) '!BJ$5,'Combined (Adjust here)'!$E$3:$BB$3,0)),0)</f>
        <v>0</v>
      </c>
      <c r="BK102" s="147">
        <f>IFERROR(INDEX('Combined (Adjust here)'!$E$3:$BB$189,MATCH('Tenant Analysis (Formulas) '!$D102,'Combined (Adjust here)'!$E$3:$E$189,0),MATCH('Tenant Analysis (Formulas) '!BK$5,'Combined (Adjust here)'!$E$3:$BB$3,0)),0)</f>
        <v>0</v>
      </c>
      <c r="BL102" s="147">
        <f>IFERROR(INDEX('Combined (Adjust here)'!$E$3:$BB$189,MATCH('Tenant Analysis (Formulas) '!$D102,'Combined (Adjust here)'!$E$3:$E$189,0),MATCH('Tenant Analysis (Formulas) '!BL$5,'Combined (Adjust here)'!$E$3:$BB$3,0)),0)</f>
        <v>0</v>
      </c>
      <c r="BM102" s="147">
        <f>IFERROR(INDEX('Combined (Adjust here)'!$E$3:$BB$189,MATCH('Tenant Analysis (Formulas) '!$D102,'Combined (Adjust here)'!$E$3:$E$189,0),MATCH('Tenant Analysis (Formulas) '!BM$5,'Combined (Adjust here)'!$E$3:$BB$3,0)),0)</f>
        <v>0</v>
      </c>
    </row>
    <row r="103" spans="1:65" hidden="1">
      <c r="A103" s="48" t="s">
        <v>158</v>
      </c>
      <c r="B103" s="48" t="s">
        <v>174</v>
      </c>
      <c r="C103" s="46" t="s">
        <v>197</v>
      </c>
      <c r="D103" s="49" t="s">
        <v>64</v>
      </c>
      <c r="E103" s="75">
        <f t="shared" si="22"/>
        <v>268879.77</v>
      </c>
      <c r="F103" s="75">
        <f t="shared" si="24"/>
        <v>278563.75</v>
      </c>
      <c r="G103" s="75">
        <f t="shared" si="24"/>
        <v>176388.39</v>
      </c>
      <c r="H103" s="75">
        <f t="shared" si="24"/>
        <v>59939</v>
      </c>
      <c r="I103" s="67">
        <f t="shared" si="20"/>
        <v>-0.36679345392212731</v>
      </c>
      <c r="J103" s="82"/>
      <c r="L103" s="75">
        <f t="shared" si="25"/>
        <v>52032.33</v>
      </c>
      <c r="M103" s="75">
        <f t="shared" si="25"/>
        <v>59939</v>
      </c>
      <c r="N103" s="67">
        <f t="shared" si="23"/>
        <v>0.15195686989223811</v>
      </c>
      <c r="R103" s="147">
        <f>IFERROR(INDEX('Combined (Adjust here)'!$E$3:$BB$189,MATCH('Tenant Analysis (Formulas) '!$D103,'Combined (Adjust here)'!$E$3:$E$189,0),MATCH('Tenant Analysis (Formulas) '!R$5,'Combined (Adjust here)'!$E$3:$BB$3,0)),0)</f>
        <v>19822.46</v>
      </c>
      <c r="S103" s="147">
        <f>IFERROR(INDEX('Combined (Adjust here)'!$E$3:$BB$189,MATCH('Tenant Analysis (Formulas) '!$D103,'Combined (Adjust here)'!$E$3:$E$189,0),MATCH('Tenant Analysis (Formulas) '!S$5,'Combined (Adjust here)'!$E$3:$BB$3,0)),0)</f>
        <v>20728.650000000001</v>
      </c>
      <c r="T103" s="147">
        <f>IFERROR(INDEX('Combined (Adjust here)'!$E$3:$BB$189,MATCH('Tenant Analysis (Formulas) '!$D103,'Combined (Adjust here)'!$E$3:$E$189,0),MATCH('Tenant Analysis (Formulas) '!T$5,'Combined (Adjust here)'!$E$3:$BB$3,0)),0)</f>
        <v>25409.14</v>
      </c>
      <c r="U103" s="147">
        <f>IFERROR(INDEX('Combined (Adjust here)'!$E$3:$BB$189,MATCH('Tenant Analysis (Formulas) '!$D103,'Combined (Adjust here)'!$E$3:$E$189,0),MATCH('Tenant Analysis (Formulas) '!U$5,'Combined (Adjust here)'!$E$3:$BB$3,0)),0)</f>
        <v>25979.38</v>
      </c>
      <c r="V103" s="147">
        <f>IFERROR(INDEX('Combined (Adjust here)'!$E$3:$BB$189,MATCH('Tenant Analysis (Formulas) '!$D103,'Combined (Adjust here)'!$E$3:$E$189,0),MATCH('Tenant Analysis (Formulas) '!V$5,'Combined (Adjust here)'!$E$3:$BB$3,0)),0)</f>
        <v>28471.67</v>
      </c>
      <c r="W103" s="147">
        <f>IFERROR(INDEX('Combined (Adjust here)'!$E$3:$BB$189,MATCH('Tenant Analysis (Formulas) '!$D103,'Combined (Adjust here)'!$E$3:$E$189,0),MATCH('Tenant Analysis (Formulas) '!W$5,'Combined (Adjust here)'!$E$3:$BB$3,0)),0)</f>
        <v>26712.23</v>
      </c>
      <c r="X103" s="147">
        <f>IFERROR(INDEX('Combined (Adjust here)'!$E$3:$BB$189,MATCH('Tenant Analysis (Formulas) '!$D103,'Combined (Adjust here)'!$E$3:$E$189,0),MATCH('Tenant Analysis (Formulas) '!X$5,'Combined (Adjust here)'!$E$3:$BB$3,0)),0)</f>
        <v>22402.83</v>
      </c>
      <c r="Y103" s="147">
        <f>IFERROR(INDEX('Combined (Adjust here)'!$E$3:$BB$189,MATCH('Tenant Analysis (Formulas) '!$D103,'Combined (Adjust here)'!$E$3:$E$189,0),MATCH('Tenant Analysis (Formulas) '!Y$5,'Combined (Adjust here)'!$E$3:$BB$3,0)),0)</f>
        <v>21966.82</v>
      </c>
      <c r="Z103" s="147">
        <f>IFERROR(INDEX('Combined (Adjust here)'!$E$3:$BB$189,MATCH('Tenant Analysis (Formulas) '!$D103,'Combined (Adjust here)'!$E$3:$E$189,0),MATCH('Tenant Analysis (Formulas) '!Z$5,'Combined (Adjust here)'!$E$3:$BB$3,0)),0)</f>
        <v>19976.23</v>
      </c>
      <c r="AA103" s="147">
        <f>IFERROR(INDEX('Combined (Adjust here)'!$E$3:$BB$189,MATCH('Tenant Analysis (Formulas) '!$D103,'Combined (Adjust here)'!$E$3:$E$189,0),MATCH('Tenant Analysis (Formulas) '!AA$5,'Combined (Adjust here)'!$E$3:$BB$3,0)),0)</f>
        <v>21618.94</v>
      </c>
      <c r="AB103" s="147">
        <f>IFERROR(INDEX('Combined (Adjust here)'!$E$3:$BB$189,MATCH('Tenant Analysis (Formulas) '!$D103,'Combined (Adjust here)'!$E$3:$E$189,0),MATCH('Tenant Analysis (Formulas) '!AB$5,'Combined (Adjust here)'!$E$3:$BB$3,0)),0)</f>
        <v>18509.77</v>
      </c>
      <c r="AC103" s="147">
        <f>IFERROR(INDEX('Combined (Adjust here)'!$E$3:$BB$189,MATCH('Tenant Analysis (Formulas) '!$D103,'Combined (Adjust here)'!$E$3:$E$189,0),MATCH('Tenant Analysis (Formulas) '!AC$5,'Combined (Adjust here)'!$E$3:$BB$3,0)),0)</f>
        <v>17281.650000000001</v>
      </c>
      <c r="AD103" s="147">
        <f>IFERROR(INDEX('Combined (Adjust here)'!$E$3:$BB$189,MATCH('Tenant Analysis (Formulas) '!$D103,'Combined (Adjust here)'!$E$3:$E$189,0),MATCH('Tenant Analysis (Formulas) '!AD$5,'Combined (Adjust here)'!$E$3:$BB$3,0)),0)</f>
        <v>17973.259999999998</v>
      </c>
      <c r="AE103" s="147">
        <f>IFERROR(INDEX('Combined (Adjust here)'!$E$3:$BB$189,MATCH('Tenant Analysis (Formulas) '!$D103,'Combined (Adjust here)'!$E$3:$E$189,0),MATCH('Tenant Analysis (Formulas) '!AE$5,'Combined (Adjust here)'!$E$3:$BB$3,0)),0)</f>
        <v>22743.17</v>
      </c>
      <c r="AF103" s="147">
        <f>IFERROR(INDEX('Combined (Adjust here)'!$E$3:$BB$189,MATCH('Tenant Analysis (Formulas) '!$D103,'Combined (Adjust here)'!$E$3:$E$189,0),MATCH('Tenant Analysis (Formulas) '!AF$5,'Combined (Adjust here)'!$E$3:$BB$3,0)),0)</f>
        <v>27389.59</v>
      </c>
      <c r="AG103" s="147">
        <f>IFERROR(INDEX('Combined (Adjust here)'!$E$3:$BB$189,MATCH('Tenant Analysis (Formulas) '!$D103,'Combined (Adjust here)'!$E$3:$E$189,0),MATCH('Tenant Analysis (Formulas) '!AG$5,'Combined (Adjust here)'!$E$3:$BB$3,0)),0)</f>
        <v>32109.66</v>
      </c>
      <c r="AH103" s="147">
        <f>IFERROR(INDEX('Combined (Adjust here)'!$E$3:$BB$189,MATCH('Tenant Analysis (Formulas) '!$D103,'Combined (Adjust here)'!$E$3:$E$189,0),MATCH('Tenant Analysis (Formulas) '!AH$5,'Combined (Adjust here)'!$E$3:$BB$3,0)),0)</f>
        <v>30707.360000000001</v>
      </c>
      <c r="AI103" s="147">
        <f>IFERROR(INDEX('Combined (Adjust here)'!$E$3:$BB$189,MATCH('Tenant Analysis (Formulas) '!$D103,'Combined (Adjust here)'!$E$3:$E$189,0),MATCH('Tenant Analysis (Formulas) '!AI$5,'Combined (Adjust here)'!$E$3:$BB$3,0)),0)</f>
        <v>30445.88</v>
      </c>
      <c r="AJ103" s="147">
        <f>IFERROR(INDEX('Combined (Adjust here)'!$E$3:$BB$189,MATCH('Tenant Analysis (Formulas) '!$D103,'Combined (Adjust here)'!$E$3:$E$189,0),MATCH('Tenant Analysis (Formulas) '!AJ$5,'Combined (Adjust here)'!$E$3:$BB$3,0)),0)</f>
        <v>26202.45</v>
      </c>
      <c r="AK103" s="147">
        <f>IFERROR(INDEX('Combined (Adjust here)'!$E$3:$BB$189,MATCH('Tenant Analysis (Formulas) '!$D103,'Combined (Adjust here)'!$E$3:$E$189,0),MATCH('Tenant Analysis (Formulas) '!AK$5,'Combined (Adjust here)'!$E$3:$BB$3,0)),0)</f>
        <v>20938.73</v>
      </c>
      <c r="AL103" s="147">
        <f>IFERROR(INDEX('Combined (Adjust here)'!$E$3:$BB$189,MATCH('Tenant Analysis (Formulas) '!$D103,'Combined (Adjust here)'!$E$3:$E$189,0),MATCH('Tenant Analysis (Formulas) '!AL$5,'Combined (Adjust here)'!$E$3:$BB$3,0)),0)</f>
        <v>18259.38</v>
      </c>
      <c r="AM103" s="147">
        <f>IFERROR(INDEX('Combined (Adjust here)'!$E$3:$BB$189,MATCH('Tenant Analysis (Formulas) '!$D103,'Combined (Adjust here)'!$E$3:$E$189,0),MATCH('Tenant Analysis (Formulas) '!AM$5,'Combined (Adjust here)'!$E$3:$BB$3,0)),0)</f>
        <v>17443.14</v>
      </c>
      <c r="AN103" s="147">
        <f>IFERROR(INDEX('Combined (Adjust here)'!$E$3:$BB$189,MATCH('Tenant Analysis (Formulas) '!$D103,'Combined (Adjust here)'!$E$3:$E$189,0),MATCH('Tenant Analysis (Formulas) '!AN$5,'Combined (Adjust here)'!$E$3:$BB$3,0)),0)</f>
        <v>17580.310000000001</v>
      </c>
      <c r="AO103" s="147">
        <f>IFERROR(INDEX('Combined (Adjust here)'!$E$3:$BB$189,MATCH('Tenant Analysis (Formulas) '!$D103,'Combined (Adjust here)'!$E$3:$E$189,0),MATCH('Tenant Analysis (Formulas) '!AO$5,'Combined (Adjust here)'!$E$3:$BB$3,0)),0)</f>
        <v>16770.82</v>
      </c>
      <c r="AP103" s="147">
        <f>IFERROR(INDEX('Combined (Adjust here)'!$E$3:$BB$189,MATCH('Tenant Analysis (Formulas) '!$D103,'Combined (Adjust here)'!$E$3:$E$189,0),MATCH('Tenant Analysis (Formulas) '!AP$5,'Combined (Adjust here)'!$E$3:$BB$3,0)),0)</f>
        <v>19798.64</v>
      </c>
      <c r="AQ103" s="147">
        <f>IFERROR(INDEX('Combined (Adjust here)'!$E$3:$BB$189,MATCH('Tenant Analysis (Formulas) '!$D103,'Combined (Adjust here)'!$E$3:$E$189,0),MATCH('Tenant Analysis (Formulas) '!AQ$5,'Combined (Adjust here)'!$E$3:$BB$3,0)),0)</f>
        <v>20200.61</v>
      </c>
      <c r="AR103" s="147">
        <f>IFERROR(INDEX('Combined (Adjust here)'!$E$3:$BB$189,MATCH('Tenant Analysis (Formulas) '!$D103,'Combined (Adjust here)'!$E$3:$E$189,0),MATCH('Tenant Analysis (Formulas) '!AR$5,'Combined (Adjust here)'!$E$3:$BB$3,0)),0)</f>
        <v>12033.08</v>
      </c>
      <c r="AS103" s="147">
        <f>IFERROR(INDEX('Combined (Adjust here)'!$E$3:$BB$189,MATCH('Tenant Analysis (Formulas) '!$D103,'Combined (Adjust here)'!$E$3:$E$189,0),MATCH('Tenant Analysis (Formulas) '!AS$5,'Combined (Adjust here)'!$E$3:$BB$3,0)),0)</f>
        <v>0</v>
      </c>
      <c r="AT103" s="147">
        <f>IFERROR(INDEX('Combined (Adjust here)'!$E$3:$BB$189,MATCH('Tenant Analysis (Formulas) '!$D103,'Combined (Adjust here)'!$E$3:$E$189,0),MATCH('Tenant Analysis (Formulas) '!AT$5,'Combined (Adjust here)'!$E$3:$BB$3,0)),0)</f>
        <v>11919.16</v>
      </c>
      <c r="AU103" s="147">
        <f>IFERROR(INDEX('Combined (Adjust here)'!$E$3:$BB$189,MATCH('Tenant Analysis (Formulas) '!$D103,'Combined (Adjust here)'!$E$3:$E$189,0),MATCH('Tenant Analysis (Formulas) '!AU$5,'Combined (Adjust here)'!$E$3:$BB$3,0)),0)</f>
        <v>16680.77</v>
      </c>
      <c r="AV103" s="147">
        <f>IFERROR(INDEX('Combined (Adjust here)'!$E$3:$BB$189,MATCH('Tenant Analysis (Formulas) '!$D103,'Combined (Adjust here)'!$E$3:$E$189,0),MATCH('Tenant Analysis (Formulas) '!AV$5,'Combined (Adjust here)'!$E$3:$BB$3,0)),0)</f>
        <v>17425.98</v>
      </c>
      <c r="AW103" s="147">
        <f>IFERROR(INDEX('Combined (Adjust here)'!$E$3:$BB$189,MATCH('Tenant Analysis (Formulas) '!$D103,'Combined (Adjust here)'!$E$3:$E$189,0),MATCH('Tenant Analysis (Formulas) '!AW$5,'Combined (Adjust here)'!$E$3:$BB$3,0)),0)</f>
        <v>16933.87</v>
      </c>
      <c r="AX103" s="147">
        <f>IFERROR(INDEX('Combined (Adjust here)'!$E$3:$BB$189,MATCH('Tenant Analysis (Formulas) '!$D103,'Combined (Adjust here)'!$E$3:$E$189,0),MATCH('Tenant Analysis (Formulas) '!AX$5,'Combined (Adjust here)'!$E$3:$BB$3,0)),0)</f>
        <v>16826.759999999998</v>
      </c>
      <c r="AY103" s="147">
        <f>IFERROR(INDEX('Combined (Adjust here)'!$E$3:$BB$189,MATCH('Tenant Analysis (Formulas) '!$D103,'Combined (Adjust here)'!$E$3:$E$189,0),MATCH('Tenant Analysis (Formulas) '!AY$5,'Combined (Adjust here)'!$E$3:$BB$3,0)),0)</f>
        <v>16666.189999999999</v>
      </c>
      <c r="AZ103" s="147">
        <f>IFERROR(INDEX('Combined (Adjust here)'!$E$3:$BB$189,MATCH('Tenant Analysis (Formulas) '!$D103,'Combined (Adjust here)'!$E$3:$E$189,0),MATCH('Tenant Analysis (Formulas) '!AZ$5,'Combined (Adjust here)'!$E$3:$BB$3,0)),0)</f>
        <v>14593.64</v>
      </c>
      <c r="BA103" s="147">
        <f>IFERROR(INDEX('Combined (Adjust here)'!$E$3:$BB$189,MATCH('Tenant Analysis (Formulas) '!$D103,'Combined (Adjust here)'!$E$3:$E$189,0),MATCH('Tenant Analysis (Formulas) '!BA$5,'Combined (Adjust here)'!$E$3:$BB$3,0)),0)</f>
        <v>13309.69</v>
      </c>
      <c r="BB103" s="147">
        <f>IFERROR(INDEX('Combined (Adjust here)'!$E$3:$BB$189,MATCH('Tenant Analysis (Formulas) '!$D103,'Combined (Adjust here)'!$E$3:$E$189,0),MATCH('Tenant Analysis (Formulas) '!BB$5,'Combined (Adjust here)'!$E$3:$BB$3,0)),0)</f>
        <v>15352</v>
      </c>
      <c r="BC103" s="147">
        <f>IFERROR(INDEX('Combined (Adjust here)'!$E$3:$BB$189,MATCH('Tenant Analysis (Formulas) '!$D103,'Combined (Adjust here)'!$E$3:$E$189,0),MATCH('Tenant Analysis (Formulas) '!BC$5,'Combined (Adjust here)'!$E$3:$BB$3,0)),0)</f>
        <v>17488</v>
      </c>
      <c r="BD103" s="147">
        <f>IFERROR(INDEX('Combined (Adjust here)'!$E$3:$BB$189,MATCH('Tenant Analysis (Formulas) '!$D103,'Combined (Adjust here)'!$E$3:$E$189,0),MATCH('Tenant Analysis (Formulas) '!BD$5,'Combined (Adjust here)'!$E$3:$BB$3,0)),0)</f>
        <v>27099</v>
      </c>
      <c r="BE103" s="147">
        <f>IFERROR(INDEX('Combined (Adjust here)'!$E$3:$BB$189,MATCH('Tenant Analysis (Formulas) '!$D103,'Combined (Adjust here)'!$E$3:$E$189,0),MATCH('Tenant Analysis (Formulas) '!BE$5,'Combined (Adjust here)'!$E$3:$BB$3,0)),0)</f>
        <v>0</v>
      </c>
      <c r="BF103" s="147">
        <f>IFERROR(INDEX('Combined (Adjust here)'!$E$3:$BB$189,MATCH('Tenant Analysis (Formulas) '!$D103,'Combined (Adjust here)'!$E$3:$E$189,0),MATCH('Tenant Analysis (Formulas) '!BF$5,'Combined (Adjust here)'!$E$3:$BB$3,0)),0)</f>
        <v>0</v>
      </c>
      <c r="BG103" s="147">
        <f>IFERROR(INDEX('Combined (Adjust here)'!$E$3:$BB$189,MATCH('Tenant Analysis (Formulas) '!$D103,'Combined (Adjust here)'!$E$3:$E$189,0),MATCH('Tenant Analysis (Formulas) '!BG$5,'Combined (Adjust here)'!$E$3:$BB$3,0)),0)</f>
        <v>0</v>
      </c>
      <c r="BH103" s="147">
        <f>IFERROR(INDEX('Combined (Adjust here)'!$E$3:$BB$189,MATCH('Tenant Analysis (Formulas) '!$D103,'Combined (Adjust here)'!$E$3:$E$189,0),MATCH('Tenant Analysis (Formulas) '!BH$5,'Combined (Adjust here)'!$E$3:$BB$3,0)),0)</f>
        <v>0</v>
      </c>
      <c r="BI103" s="147">
        <f>IFERROR(INDEX('Combined (Adjust here)'!$E$3:$BB$189,MATCH('Tenant Analysis (Formulas) '!$D103,'Combined (Adjust here)'!$E$3:$E$189,0),MATCH('Tenant Analysis (Formulas) '!BI$5,'Combined (Adjust here)'!$E$3:$BB$3,0)),0)</f>
        <v>0</v>
      </c>
      <c r="BJ103" s="147">
        <f>IFERROR(INDEX('Combined (Adjust here)'!$E$3:$BB$189,MATCH('Tenant Analysis (Formulas) '!$D103,'Combined (Adjust here)'!$E$3:$E$189,0),MATCH('Tenant Analysis (Formulas) '!BJ$5,'Combined (Adjust here)'!$E$3:$BB$3,0)),0)</f>
        <v>0</v>
      </c>
      <c r="BK103" s="147">
        <f>IFERROR(INDEX('Combined (Adjust here)'!$E$3:$BB$189,MATCH('Tenant Analysis (Formulas) '!$D103,'Combined (Adjust here)'!$E$3:$E$189,0),MATCH('Tenant Analysis (Formulas) '!BK$5,'Combined (Adjust here)'!$E$3:$BB$3,0)),0)</f>
        <v>0</v>
      </c>
      <c r="BL103" s="147">
        <f>IFERROR(INDEX('Combined (Adjust here)'!$E$3:$BB$189,MATCH('Tenant Analysis (Formulas) '!$D103,'Combined (Adjust here)'!$E$3:$E$189,0),MATCH('Tenant Analysis (Formulas) '!BL$5,'Combined (Adjust here)'!$E$3:$BB$3,0)),0)</f>
        <v>0</v>
      </c>
      <c r="BM103" s="147">
        <f>IFERROR(INDEX('Combined (Adjust here)'!$E$3:$BB$189,MATCH('Tenant Analysis (Formulas) '!$D103,'Combined (Adjust here)'!$E$3:$E$189,0),MATCH('Tenant Analysis (Formulas) '!BM$5,'Combined (Adjust here)'!$E$3:$BB$3,0)),0)</f>
        <v>0</v>
      </c>
    </row>
    <row r="104" spans="1:65" hidden="1">
      <c r="A104" s="48" t="s">
        <v>158</v>
      </c>
      <c r="B104" s="48" t="s">
        <v>174</v>
      </c>
      <c r="C104" s="46" t="s">
        <v>197</v>
      </c>
      <c r="D104" s="49" t="s">
        <v>65</v>
      </c>
      <c r="E104" s="75">
        <f t="shared" si="22"/>
        <v>1595215.13</v>
      </c>
      <c r="F104" s="75">
        <f t="shared" si="24"/>
        <v>2158305.63</v>
      </c>
      <c r="G104" s="75">
        <f t="shared" si="24"/>
        <v>477930.27</v>
      </c>
      <c r="H104" s="75">
        <f t="shared" si="24"/>
        <v>0</v>
      </c>
      <c r="I104" s="67">
        <f t="shared" ref="I104:I135" si="26">IFERROR(IF(G104=0,0,(G104-F104)/F104),0)</f>
        <v>-0.77856228360021462</v>
      </c>
      <c r="J104" s="82"/>
      <c r="L104" s="75">
        <f t="shared" si="25"/>
        <v>0</v>
      </c>
      <c r="M104" s="75">
        <f t="shared" si="25"/>
        <v>0</v>
      </c>
      <c r="N104" s="67">
        <f t="shared" si="23"/>
        <v>0</v>
      </c>
      <c r="R104" s="147">
        <f>IFERROR(INDEX('Combined (Adjust here)'!$E$3:$BB$189,MATCH('Tenant Analysis (Formulas) '!$D104,'Combined (Adjust here)'!$E$3:$E$189,0),MATCH('Tenant Analysis (Formulas) '!R$5,'Combined (Adjust here)'!$E$3:$BB$3,0)),0)</f>
        <v>0</v>
      </c>
      <c r="S104" s="147">
        <f>IFERROR(INDEX('Combined (Adjust here)'!$E$3:$BB$189,MATCH('Tenant Analysis (Formulas) '!$D104,'Combined (Adjust here)'!$E$3:$E$189,0),MATCH('Tenant Analysis (Formulas) '!S$5,'Combined (Adjust here)'!$E$3:$BB$3,0)),0)</f>
        <v>0</v>
      </c>
      <c r="T104" s="147">
        <f>IFERROR(INDEX('Combined (Adjust here)'!$E$3:$BB$189,MATCH('Tenant Analysis (Formulas) '!$D104,'Combined (Adjust here)'!$E$3:$E$189,0),MATCH('Tenant Analysis (Formulas) '!T$5,'Combined (Adjust here)'!$E$3:$BB$3,0)),0)</f>
        <v>0</v>
      </c>
      <c r="U104" s="147">
        <f>IFERROR(INDEX('Combined (Adjust here)'!$E$3:$BB$189,MATCH('Tenant Analysis (Formulas) '!$D104,'Combined (Adjust here)'!$E$3:$E$189,0),MATCH('Tenant Analysis (Formulas) '!U$5,'Combined (Adjust here)'!$E$3:$BB$3,0)),0)</f>
        <v>0</v>
      </c>
      <c r="V104" s="147">
        <f>IFERROR(INDEX('Combined (Adjust here)'!$E$3:$BB$189,MATCH('Tenant Analysis (Formulas) '!$D104,'Combined (Adjust here)'!$E$3:$E$189,0),MATCH('Tenant Analysis (Formulas) '!V$5,'Combined (Adjust here)'!$E$3:$BB$3,0)),0)</f>
        <v>0</v>
      </c>
      <c r="W104" s="147">
        <f>IFERROR(INDEX('Combined (Adjust here)'!$E$3:$BB$189,MATCH('Tenant Analysis (Formulas) '!$D104,'Combined (Adjust here)'!$E$3:$E$189,0),MATCH('Tenant Analysis (Formulas) '!W$5,'Combined (Adjust here)'!$E$3:$BB$3,0)),0)</f>
        <v>0</v>
      </c>
      <c r="X104" s="147">
        <f>IFERROR(INDEX('Combined (Adjust here)'!$E$3:$BB$189,MATCH('Tenant Analysis (Formulas) '!$D104,'Combined (Adjust here)'!$E$3:$E$189,0),MATCH('Tenant Analysis (Formulas) '!X$5,'Combined (Adjust here)'!$E$3:$BB$3,0)),0)</f>
        <v>0</v>
      </c>
      <c r="Y104" s="147">
        <f>IFERROR(INDEX('Combined (Adjust here)'!$E$3:$BB$189,MATCH('Tenant Analysis (Formulas) '!$D104,'Combined (Adjust here)'!$E$3:$E$189,0),MATCH('Tenant Analysis (Formulas) '!Y$5,'Combined (Adjust here)'!$E$3:$BB$3,0)),0)</f>
        <v>0</v>
      </c>
      <c r="Z104" s="147">
        <f>IFERROR(INDEX('Combined (Adjust here)'!$E$3:$BB$189,MATCH('Tenant Analysis (Formulas) '!$D104,'Combined (Adjust here)'!$E$3:$E$189,0),MATCH('Tenant Analysis (Formulas) '!Z$5,'Combined (Adjust here)'!$E$3:$BB$3,0)),0)</f>
        <v>0</v>
      </c>
      <c r="AA104" s="147">
        <f>IFERROR(INDEX('Combined (Adjust here)'!$E$3:$BB$189,MATCH('Tenant Analysis (Formulas) '!$D104,'Combined (Adjust here)'!$E$3:$E$189,0),MATCH('Tenant Analysis (Formulas) '!AA$5,'Combined (Adjust here)'!$E$3:$BB$3,0)),0)</f>
        <v>0</v>
      </c>
      <c r="AB104" s="147">
        <f>IFERROR(INDEX('Combined (Adjust here)'!$E$3:$BB$189,MATCH('Tenant Analysis (Formulas) '!$D104,'Combined (Adjust here)'!$E$3:$E$189,0),MATCH('Tenant Analysis (Formulas) '!AB$5,'Combined (Adjust here)'!$E$3:$BB$3,0)),0)</f>
        <v>0</v>
      </c>
      <c r="AC104" s="147">
        <f>IFERROR(INDEX('Combined (Adjust here)'!$E$3:$BB$189,MATCH('Tenant Analysis (Formulas) '!$D104,'Combined (Adjust here)'!$E$3:$E$189,0),MATCH('Tenant Analysis (Formulas) '!AC$5,'Combined (Adjust here)'!$E$3:$BB$3,0)),0)</f>
        <v>1595215.13</v>
      </c>
      <c r="AD104" s="147">
        <f>IFERROR(INDEX('Combined (Adjust here)'!$E$3:$BB$189,MATCH('Tenant Analysis (Formulas) '!$D104,'Combined (Adjust here)'!$E$3:$E$189,0),MATCH('Tenant Analysis (Formulas) '!AD$5,'Combined (Adjust here)'!$E$3:$BB$3,0)),0)</f>
        <v>0</v>
      </c>
      <c r="AE104" s="147">
        <f>IFERROR(INDEX('Combined (Adjust here)'!$E$3:$BB$189,MATCH('Tenant Analysis (Formulas) '!$D104,'Combined (Adjust here)'!$E$3:$E$189,0),MATCH('Tenant Analysis (Formulas) '!AE$5,'Combined (Adjust here)'!$E$3:$BB$3,0)),0)</f>
        <v>0</v>
      </c>
      <c r="AF104" s="147">
        <f>IFERROR(INDEX('Combined (Adjust here)'!$E$3:$BB$189,MATCH('Tenant Analysis (Formulas) '!$D104,'Combined (Adjust here)'!$E$3:$E$189,0),MATCH('Tenant Analysis (Formulas) '!AF$5,'Combined (Adjust here)'!$E$3:$BB$3,0)),0)</f>
        <v>0</v>
      </c>
      <c r="AG104" s="147">
        <f>IFERROR(INDEX('Combined (Adjust here)'!$E$3:$BB$189,MATCH('Tenant Analysis (Formulas) '!$D104,'Combined (Adjust here)'!$E$3:$E$189,0),MATCH('Tenant Analysis (Formulas) '!AG$5,'Combined (Adjust here)'!$E$3:$BB$3,0)),0)</f>
        <v>0</v>
      </c>
      <c r="AH104" s="147">
        <f>IFERROR(INDEX('Combined (Adjust here)'!$E$3:$BB$189,MATCH('Tenant Analysis (Formulas) '!$D104,'Combined (Adjust here)'!$E$3:$E$189,0),MATCH('Tenant Analysis (Formulas) '!AH$5,'Combined (Adjust here)'!$E$3:$BB$3,0)),0)</f>
        <v>0</v>
      </c>
      <c r="AI104" s="147">
        <f>IFERROR(INDEX('Combined (Adjust here)'!$E$3:$BB$189,MATCH('Tenant Analysis (Formulas) '!$D104,'Combined (Adjust here)'!$E$3:$E$189,0),MATCH('Tenant Analysis (Formulas) '!AI$5,'Combined (Adjust here)'!$E$3:$BB$3,0)),0)</f>
        <v>0</v>
      </c>
      <c r="AJ104" s="147">
        <f>IFERROR(INDEX('Combined (Adjust here)'!$E$3:$BB$189,MATCH('Tenant Analysis (Formulas) '!$D104,'Combined (Adjust here)'!$E$3:$E$189,0),MATCH('Tenant Analysis (Formulas) '!AJ$5,'Combined (Adjust here)'!$E$3:$BB$3,0)),0)</f>
        <v>0</v>
      </c>
      <c r="AK104" s="147">
        <f>IFERROR(INDEX('Combined (Adjust here)'!$E$3:$BB$189,MATCH('Tenant Analysis (Formulas) '!$D104,'Combined (Adjust here)'!$E$3:$E$189,0),MATCH('Tenant Analysis (Formulas) '!AK$5,'Combined (Adjust here)'!$E$3:$BB$3,0)),0)</f>
        <v>0</v>
      </c>
      <c r="AL104" s="147">
        <f>IFERROR(INDEX('Combined (Adjust here)'!$E$3:$BB$189,MATCH('Tenant Analysis (Formulas) '!$D104,'Combined (Adjust here)'!$E$3:$E$189,0),MATCH('Tenant Analysis (Formulas) '!AL$5,'Combined (Adjust here)'!$E$3:$BB$3,0)),0)</f>
        <v>0</v>
      </c>
      <c r="AM104" s="147">
        <f>IFERROR(INDEX('Combined (Adjust here)'!$E$3:$BB$189,MATCH('Tenant Analysis (Formulas) '!$D104,'Combined (Adjust here)'!$E$3:$E$189,0),MATCH('Tenant Analysis (Formulas) '!AM$5,'Combined (Adjust here)'!$E$3:$BB$3,0)),0)</f>
        <v>0</v>
      </c>
      <c r="AN104" s="147">
        <f>IFERROR(INDEX('Combined (Adjust here)'!$E$3:$BB$189,MATCH('Tenant Analysis (Formulas) '!$D104,'Combined (Adjust here)'!$E$3:$E$189,0),MATCH('Tenant Analysis (Formulas) '!AN$5,'Combined (Adjust here)'!$E$3:$BB$3,0)),0)</f>
        <v>0</v>
      </c>
      <c r="AO104" s="147">
        <f>IFERROR(INDEX('Combined (Adjust here)'!$E$3:$BB$189,MATCH('Tenant Analysis (Formulas) '!$D104,'Combined (Adjust here)'!$E$3:$E$189,0),MATCH('Tenant Analysis (Formulas) '!AO$5,'Combined (Adjust here)'!$E$3:$BB$3,0)),0)</f>
        <v>2158305.63</v>
      </c>
      <c r="AP104" s="147">
        <f>IFERROR(INDEX('Combined (Adjust here)'!$E$3:$BB$189,MATCH('Tenant Analysis (Formulas) '!$D104,'Combined (Adjust here)'!$E$3:$E$189,0),MATCH('Tenant Analysis (Formulas) '!AP$5,'Combined (Adjust here)'!$E$3:$BB$3,0)),0)</f>
        <v>0</v>
      </c>
      <c r="AQ104" s="147">
        <f>IFERROR(INDEX('Combined (Adjust here)'!$E$3:$BB$189,MATCH('Tenant Analysis (Formulas) '!$D104,'Combined (Adjust here)'!$E$3:$E$189,0),MATCH('Tenant Analysis (Formulas) '!AQ$5,'Combined (Adjust here)'!$E$3:$BB$3,0)),0)</f>
        <v>0</v>
      </c>
      <c r="AR104" s="147">
        <f>IFERROR(INDEX('Combined (Adjust here)'!$E$3:$BB$189,MATCH('Tenant Analysis (Formulas) '!$D104,'Combined (Adjust here)'!$E$3:$E$189,0),MATCH('Tenant Analysis (Formulas) '!AR$5,'Combined (Adjust here)'!$E$3:$BB$3,0)),0)</f>
        <v>0</v>
      </c>
      <c r="AS104" s="147">
        <f>IFERROR(INDEX('Combined (Adjust here)'!$E$3:$BB$189,MATCH('Tenant Analysis (Formulas) '!$D104,'Combined (Adjust here)'!$E$3:$E$189,0),MATCH('Tenant Analysis (Formulas) '!AS$5,'Combined (Adjust here)'!$E$3:$BB$3,0)),0)</f>
        <v>0</v>
      </c>
      <c r="AT104" s="147">
        <f>IFERROR(INDEX('Combined (Adjust here)'!$E$3:$BB$189,MATCH('Tenant Analysis (Formulas) '!$D104,'Combined (Adjust here)'!$E$3:$E$189,0),MATCH('Tenant Analysis (Formulas) '!AT$5,'Combined (Adjust here)'!$E$3:$BB$3,0)),0)</f>
        <v>0</v>
      </c>
      <c r="AU104" s="147">
        <f>IFERROR(INDEX('Combined (Adjust here)'!$E$3:$BB$189,MATCH('Tenant Analysis (Formulas) '!$D104,'Combined (Adjust here)'!$E$3:$E$189,0),MATCH('Tenant Analysis (Formulas) '!AU$5,'Combined (Adjust here)'!$E$3:$BB$3,0)),0)</f>
        <v>0</v>
      </c>
      <c r="AV104" s="147">
        <f>IFERROR(INDEX('Combined (Adjust here)'!$E$3:$BB$189,MATCH('Tenant Analysis (Formulas) '!$D104,'Combined (Adjust here)'!$E$3:$E$189,0),MATCH('Tenant Analysis (Formulas) '!AV$5,'Combined (Adjust here)'!$E$3:$BB$3,0)),0)</f>
        <v>0</v>
      </c>
      <c r="AW104" s="147">
        <f>IFERROR(INDEX('Combined (Adjust here)'!$E$3:$BB$189,MATCH('Tenant Analysis (Formulas) '!$D104,'Combined (Adjust here)'!$E$3:$E$189,0),MATCH('Tenant Analysis (Formulas) '!AW$5,'Combined (Adjust here)'!$E$3:$BB$3,0)),0)</f>
        <v>0</v>
      </c>
      <c r="AX104" s="147">
        <f>IFERROR(INDEX('Combined (Adjust here)'!$E$3:$BB$189,MATCH('Tenant Analysis (Formulas) '!$D104,'Combined (Adjust here)'!$E$3:$E$189,0),MATCH('Tenant Analysis (Formulas) '!AX$5,'Combined (Adjust here)'!$E$3:$BB$3,0)),0)</f>
        <v>0</v>
      </c>
      <c r="AY104" s="147">
        <f>IFERROR(INDEX('Combined (Adjust here)'!$E$3:$BB$189,MATCH('Tenant Analysis (Formulas) '!$D104,'Combined (Adjust here)'!$E$3:$E$189,0),MATCH('Tenant Analysis (Formulas) '!AY$5,'Combined (Adjust here)'!$E$3:$BB$3,0)),0)</f>
        <v>0</v>
      </c>
      <c r="AZ104" s="147">
        <f>IFERROR(INDEX('Combined (Adjust here)'!$E$3:$BB$189,MATCH('Tenant Analysis (Formulas) '!$D104,'Combined (Adjust here)'!$E$3:$E$189,0),MATCH('Tenant Analysis (Formulas) '!AZ$5,'Combined (Adjust here)'!$E$3:$BB$3,0)),0)</f>
        <v>0</v>
      </c>
      <c r="BA104" s="147">
        <f>IFERROR(INDEX('Combined (Adjust here)'!$E$3:$BB$189,MATCH('Tenant Analysis (Formulas) '!$D104,'Combined (Adjust here)'!$E$3:$E$189,0),MATCH('Tenant Analysis (Formulas) '!BA$5,'Combined (Adjust here)'!$E$3:$BB$3,0)),0)</f>
        <v>477930.27</v>
      </c>
      <c r="BB104" s="147">
        <f>IFERROR(INDEX('Combined (Adjust here)'!$E$3:$BB$189,MATCH('Tenant Analysis (Formulas) '!$D104,'Combined (Adjust here)'!$E$3:$E$189,0),MATCH('Tenant Analysis (Formulas) '!BB$5,'Combined (Adjust here)'!$E$3:$BB$3,0)),0)</f>
        <v>0</v>
      </c>
      <c r="BC104" s="147">
        <f>IFERROR(INDEX('Combined (Adjust here)'!$E$3:$BB$189,MATCH('Tenant Analysis (Formulas) '!$D104,'Combined (Adjust here)'!$E$3:$E$189,0),MATCH('Tenant Analysis (Formulas) '!BC$5,'Combined (Adjust here)'!$E$3:$BB$3,0)),0)</f>
        <v>0</v>
      </c>
      <c r="BD104" s="147">
        <f>IFERROR(INDEX('Combined (Adjust here)'!$E$3:$BB$189,MATCH('Tenant Analysis (Formulas) '!$D104,'Combined (Adjust here)'!$E$3:$E$189,0),MATCH('Tenant Analysis (Formulas) '!BD$5,'Combined (Adjust here)'!$E$3:$BB$3,0)),0)</f>
        <v>0</v>
      </c>
      <c r="BE104" s="147">
        <f>IFERROR(INDEX('Combined (Adjust here)'!$E$3:$BB$189,MATCH('Tenant Analysis (Formulas) '!$D104,'Combined (Adjust here)'!$E$3:$E$189,0),MATCH('Tenant Analysis (Formulas) '!BE$5,'Combined (Adjust here)'!$E$3:$BB$3,0)),0)</f>
        <v>0</v>
      </c>
      <c r="BF104" s="147">
        <f>IFERROR(INDEX('Combined (Adjust here)'!$E$3:$BB$189,MATCH('Tenant Analysis (Formulas) '!$D104,'Combined (Adjust here)'!$E$3:$E$189,0),MATCH('Tenant Analysis (Formulas) '!BF$5,'Combined (Adjust here)'!$E$3:$BB$3,0)),0)</f>
        <v>0</v>
      </c>
      <c r="BG104" s="147">
        <f>IFERROR(INDEX('Combined (Adjust here)'!$E$3:$BB$189,MATCH('Tenant Analysis (Formulas) '!$D104,'Combined (Adjust here)'!$E$3:$E$189,0),MATCH('Tenant Analysis (Formulas) '!BG$5,'Combined (Adjust here)'!$E$3:$BB$3,0)),0)</f>
        <v>0</v>
      </c>
      <c r="BH104" s="147">
        <f>IFERROR(INDEX('Combined (Adjust here)'!$E$3:$BB$189,MATCH('Tenant Analysis (Formulas) '!$D104,'Combined (Adjust here)'!$E$3:$E$189,0),MATCH('Tenant Analysis (Formulas) '!BH$5,'Combined (Adjust here)'!$E$3:$BB$3,0)),0)</f>
        <v>0</v>
      </c>
      <c r="BI104" s="147">
        <f>IFERROR(INDEX('Combined (Adjust here)'!$E$3:$BB$189,MATCH('Tenant Analysis (Formulas) '!$D104,'Combined (Adjust here)'!$E$3:$E$189,0),MATCH('Tenant Analysis (Formulas) '!BI$5,'Combined (Adjust here)'!$E$3:$BB$3,0)),0)</f>
        <v>0</v>
      </c>
      <c r="BJ104" s="147">
        <f>IFERROR(INDEX('Combined (Adjust here)'!$E$3:$BB$189,MATCH('Tenant Analysis (Formulas) '!$D104,'Combined (Adjust here)'!$E$3:$E$189,0),MATCH('Tenant Analysis (Formulas) '!BJ$5,'Combined (Adjust here)'!$E$3:$BB$3,0)),0)</f>
        <v>0</v>
      </c>
      <c r="BK104" s="147">
        <f>IFERROR(INDEX('Combined (Adjust here)'!$E$3:$BB$189,MATCH('Tenant Analysis (Formulas) '!$D104,'Combined (Adjust here)'!$E$3:$E$189,0),MATCH('Tenant Analysis (Formulas) '!BK$5,'Combined (Adjust here)'!$E$3:$BB$3,0)),0)</f>
        <v>0</v>
      </c>
      <c r="BL104" s="147">
        <f>IFERROR(INDEX('Combined (Adjust here)'!$E$3:$BB$189,MATCH('Tenant Analysis (Formulas) '!$D104,'Combined (Adjust here)'!$E$3:$E$189,0),MATCH('Tenant Analysis (Formulas) '!BL$5,'Combined (Adjust here)'!$E$3:$BB$3,0)),0)</f>
        <v>0</v>
      </c>
      <c r="BM104" s="147">
        <f>IFERROR(INDEX('Combined (Adjust here)'!$E$3:$BB$189,MATCH('Tenant Analysis (Formulas) '!$D104,'Combined (Adjust here)'!$E$3:$E$189,0),MATCH('Tenant Analysis (Formulas) '!BM$5,'Combined (Adjust here)'!$E$3:$BB$3,0)),0)</f>
        <v>0</v>
      </c>
    </row>
    <row r="105" spans="1:65" hidden="1">
      <c r="A105" s="48" t="s">
        <v>158</v>
      </c>
      <c r="B105" s="48" t="s">
        <v>174</v>
      </c>
      <c r="C105" s="46" t="s">
        <v>189</v>
      </c>
      <c r="D105" s="49" t="s">
        <v>66</v>
      </c>
      <c r="E105" s="75">
        <f t="shared" si="22"/>
        <v>1044643.7500000001</v>
      </c>
      <c r="F105" s="75">
        <f t="shared" si="24"/>
        <v>1173359.23</v>
      </c>
      <c r="G105" s="75">
        <f t="shared" si="24"/>
        <v>768193.35000000009</v>
      </c>
      <c r="H105" s="75">
        <f t="shared" si="24"/>
        <v>325337.14</v>
      </c>
      <c r="I105" s="67">
        <f t="shared" si="26"/>
        <v>-0.34530420832842462</v>
      </c>
      <c r="J105" s="82"/>
      <c r="L105" s="75">
        <f t="shared" si="25"/>
        <v>278144.28999999998</v>
      </c>
      <c r="M105" s="75">
        <f t="shared" si="25"/>
        <v>247317.22999999998</v>
      </c>
      <c r="N105" s="67">
        <f t="shared" si="23"/>
        <v>-0.11083118046392396</v>
      </c>
      <c r="R105" s="147">
        <f>IFERROR(INDEX('Combined (Adjust here)'!$E$3:$BB$189,MATCH('Tenant Analysis (Formulas) '!$D105,'Combined (Adjust here)'!$E$3:$E$189,0),MATCH('Tenant Analysis (Formulas) '!R$5,'Combined (Adjust here)'!$E$3:$BB$3,0)),0)</f>
        <v>84000.9</v>
      </c>
      <c r="S105" s="147">
        <f>IFERROR(INDEX('Combined (Adjust here)'!$E$3:$BB$189,MATCH('Tenant Analysis (Formulas) '!$D105,'Combined (Adjust here)'!$E$3:$E$189,0),MATCH('Tenant Analysis (Formulas) '!S$5,'Combined (Adjust here)'!$E$3:$BB$3,0)),0)</f>
        <v>77237.440000000002</v>
      </c>
      <c r="T105" s="147">
        <f>IFERROR(INDEX('Combined (Adjust here)'!$E$3:$BB$189,MATCH('Tenant Analysis (Formulas) '!$D105,'Combined (Adjust here)'!$E$3:$E$189,0),MATCH('Tenant Analysis (Formulas) '!T$5,'Combined (Adjust here)'!$E$3:$BB$3,0)),0)</f>
        <v>76207.039999999994</v>
      </c>
      <c r="U105" s="147">
        <f>IFERROR(INDEX('Combined (Adjust here)'!$E$3:$BB$189,MATCH('Tenant Analysis (Formulas) '!$D105,'Combined (Adjust here)'!$E$3:$E$189,0),MATCH('Tenant Analysis (Formulas) '!U$5,'Combined (Adjust here)'!$E$3:$BB$3,0)),0)</f>
        <v>111381.39</v>
      </c>
      <c r="V105" s="147">
        <f>IFERROR(INDEX('Combined (Adjust here)'!$E$3:$BB$189,MATCH('Tenant Analysis (Formulas) '!$D105,'Combined (Adjust here)'!$E$3:$E$189,0),MATCH('Tenant Analysis (Formulas) '!V$5,'Combined (Adjust here)'!$E$3:$BB$3,0)),0)</f>
        <v>81636.59</v>
      </c>
      <c r="W105" s="147">
        <f>IFERROR(INDEX('Combined (Adjust here)'!$E$3:$BB$189,MATCH('Tenant Analysis (Formulas) '!$D105,'Combined (Adjust here)'!$E$3:$E$189,0),MATCH('Tenant Analysis (Formulas) '!W$5,'Combined (Adjust here)'!$E$3:$BB$3,0)),0)</f>
        <v>113762.14</v>
      </c>
      <c r="X105" s="147">
        <f>IFERROR(INDEX('Combined (Adjust here)'!$E$3:$BB$189,MATCH('Tenant Analysis (Formulas) '!$D105,'Combined (Adjust here)'!$E$3:$E$189,0),MATCH('Tenant Analysis (Formulas) '!X$5,'Combined (Adjust here)'!$E$3:$BB$3,0)),0)</f>
        <v>117303.66</v>
      </c>
      <c r="Y105" s="147">
        <f>IFERROR(INDEX('Combined (Adjust here)'!$E$3:$BB$189,MATCH('Tenant Analysis (Formulas) '!$D105,'Combined (Adjust here)'!$E$3:$E$189,0),MATCH('Tenant Analysis (Formulas) '!Y$5,'Combined (Adjust here)'!$E$3:$BB$3,0)),0)</f>
        <v>86521.04</v>
      </c>
      <c r="Z105" s="147">
        <f>IFERROR(INDEX('Combined (Adjust here)'!$E$3:$BB$189,MATCH('Tenant Analysis (Formulas) '!$D105,'Combined (Adjust here)'!$E$3:$E$189,0),MATCH('Tenant Analysis (Formulas) '!Z$5,'Combined (Adjust here)'!$E$3:$BB$3,0)),0)</f>
        <v>72690.710000000006</v>
      </c>
      <c r="AA105" s="147">
        <f>IFERROR(INDEX('Combined (Adjust here)'!$E$3:$BB$189,MATCH('Tenant Analysis (Formulas) '!$D105,'Combined (Adjust here)'!$E$3:$E$189,0),MATCH('Tenant Analysis (Formulas) '!AA$5,'Combined (Adjust here)'!$E$3:$BB$3,0)),0)</f>
        <v>62898.77</v>
      </c>
      <c r="AB105" s="147">
        <f>IFERROR(INDEX('Combined (Adjust here)'!$E$3:$BB$189,MATCH('Tenant Analysis (Formulas) '!$D105,'Combined (Adjust here)'!$E$3:$E$189,0),MATCH('Tenant Analysis (Formulas) '!AB$5,'Combined (Adjust here)'!$E$3:$BB$3,0)),0)</f>
        <v>74310.53</v>
      </c>
      <c r="AC105" s="147">
        <f>IFERROR(INDEX('Combined (Adjust here)'!$E$3:$BB$189,MATCH('Tenant Analysis (Formulas) '!$D105,'Combined (Adjust here)'!$E$3:$E$189,0),MATCH('Tenant Analysis (Formulas) '!AC$5,'Combined (Adjust here)'!$E$3:$BB$3,0)),0)</f>
        <v>86693.54</v>
      </c>
      <c r="AD105" s="147">
        <f>IFERROR(INDEX('Combined (Adjust here)'!$E$3:$BB$189,MATCH('Tenant Analysis (Formulas) '!$D105,'Combined (Adjust here)'!$E$3:$E$189,0),MATCH('Tenant Analysis (Formulas) '!AD$5,'Combined (Adjust here)'!$E$3:$BB$3,0)),0)</f>
        <v>87534.44</v>
      </c>
      <c r="AE105" s="147">
        <f>IFERROR(INDEX('Combined (Adjust here)'!$E$3:$BB$189,MATCH('Tenant Analysis (Formulas) '!$D105,'Combined (Adjust here)'!$E$3:$E$189,0),MATCH('Tenant Analysis (Formulas) '!AE$5,'Combined (Adjust here)'!$E$3:$BB$3,0)),0)</f>
        <v>74479.570000000007</v>
      </c>
      <c r="AF105" s="147">
        <f>IFERROR(INDEX('Combined (Adjust here)'!$E$3:$BB$189,MATCH('Tenant Analysis (Formulas) '!$D105,'Combined (Adjust here)'!$E$3:$E$189,0),MATCH('Tenant Analysis (Formulas) '!AF$5,'Combined (Adjust here)'!$E$3:$BB$3,0)),0)</f>
        <v>84087.39</v>
      </c>
      <c r="AG105" s="147">
        <f>IFERROR(INDEX('Combined (Adjust here)'!$E$3:$BB$189,MATCH('Tenant Analysis (Formulas) '!$D105,'Combined (Adjust here)'!$E$3:$E$189,0),MATCH('Tenant Analysis (Formulas) '!AG$5,'Combined (Adjust here)'!$E$3:$BB$3,0)),0)</f>
        <v>124328.42</v>
      </c>
      <c r="AH105" s="147">
        <f>IFERROR(INDEX('Combined (Adjust here)'!$E$3:$BB$189,MATCH('Tenant Analysis (Formulas) '!$D105,'Combined (Adjust here)'!$E$3:$E$189,0),MATCH('Tenant Analysis (Formulas) '!AH$5,'Combined (Adjust here)'!$E$3:$BB$3,0)),0)</f>
        <v>98059.99</v>
      </c>
      <c r="AI105" s="147">
        <f>IFERROR(INDEX('Combined (Adjust here)'!$E$3:$BB$189,MATCH('Tenant Analysis (Formulas) '!$D105,'Combined (Adjust here)'!$E$3:$E$189,0),MATCH('Tenant Analysis (Formulas) '!AI$5,'Combined (Adjust here)'!$E$3:$BB$3,0)),0)</f>
        <v>87617.63</v>
      </c>
      <c r="AJ105" s="147">
        <f>IFERROR(INDEX('Combined (Adjust here)'!$E$3:$BB$189,MATCH('Tenant Analysis (Formulas) '!$D105,'Combined (Adjust here)'!$E$3:$E$189,0),MATCH('Tenant Analysis (Formulas) '!AJ$5,'Combined (Adjust here)'!$E$3:$BB$3,0)),0)</f>
        <v>105232.96000000001</v>
      </c>
      <c r="AK105" s="147">
        <f>IFERROR(INDEX('Combined (Adjust here)'!$E$3:$BB$189,MATCH('Tenant Analysis (Formulas) '!$D105,'Combined (Adjust here)'!$E$3:$E$189,0),MATCH('Tenant Analysis (Formulas) '!AK$5,'Combined (Adjust here)'!$E$3:$BB$3,0)),0)</f>
        <v>99264.03</v>
      </c>
      <c r="AL105" s="147">
        <f>IFERROR(INDEX('Combined (Adjust here)'!$E$3:$BB$189,MATCH('Tenant Analysis (Formulas) '!$D105,'Combined (Adjust here)'!$E$3:$E$189,0),MATCH('Tenant Analysis (Formulas) '!AL$5,'Combined (Adjust here)'!$E$3:$BB$3,0)),0)</f>
        <v>104941.89</v>
      </c>
      <c r="AM105" s="147">
        <f>IFERROR(INDEX('Combined (Adjust here)'!$E$3:$BB$189,MATCH('Tenant Analysis (Formulas) '!$D105,'Combined (Adjust here)'!$E$3:$E$189,0),MATCH('Tenant Analysis (Formulas) '!AM$5,'Combined (Adjust here)'!$E$3:$BB$3,0)),0)</f>
        <v>109658.9</v>
      </c>
      <c r="AN105" s="147">
        <f>IFERROR(INDEX('Combined (Adjust here)'!$E$3:$BB$189,MATCH('Tenant Analysis (Formulas) '!$D105,'Combined (Adjust here)'!$E$3:$E$189,0),MATCH('Tenant Analysis (Formulas) '!AN$5,'Combined (Adjust here)'!$E$3:$BB$3,0)),0)</f>
        <v>102693</v>
      </c>
      <c r="AO105" s="147">
        <f>IFERROR(INDEX('Combined (Adjust here)'!$E$3:$BB$189,MATCH('Tenant Analysis (Formulas) '!$D105,'Combined (Adjust here)'!$E$3:$E$189,0),MATCH('Tenant Analysis (Formulas) '!AO$5,'Combined (Adjust here)'!$E$3:$BB$3,0)),0)</f>
        <v>95461.01</v>
      </c>
      <c r="AP105" s="147">
        <f>IFERROR(INDEX('Combined (Adjust here)'!$E$3:$BB$189,MATCH('Tenant Analysis (Formulas) '!$D105,'Combined (Adjust here)'!$E$3:$E$189,0),MATCH('Tenant Analysis (Formulas) '!AP$5,'Combined (Adjust here)'!$E$3:$BB$3,0)),0)</f>
        <v>106075.59</v>
      </c>
      <c r="AQ105" s="147">
        <f>IFERROR(INDEX('Combined (Adjust here)'!$E$3:$BB$189,MATCH('Tenant Analysis (Formulas) '!$D105,'Combined (Adjust here)'!$E$3:$E$189,0),MATCH('Tenant Analysis (Formulas) '!AQ$5,'Combined (Adjust here)'!$E$3:$BB$3,0)),0)</f>
        <v>102486.03</v>
      </c>
      <c r="AR105" s="147">
        <f>IFERROR(INDEX('Combined (Adjust here)'!$E$3:$BB$189,MATCH('Tenant Analysis (Formulas) '!$D105,'Combined (Adjust here)'!$E$3:$E$189,0),MATCH('Tenant Analysis (Formulas) '!AR$5,'Combined (Adjust here)'!$E$3:$BB$3,0)),0)</f>
        <v>69582.67</v>
      </c>
      <c r="AS105" s="147">
        <f>IFERROR(INDEX('Combined (Adjust here)'!$E$3:$BB$189,MATCH('Tenant Analysis (Formulas) '!$D105,'Combined (Adjust here)'!$E$3:$E$189,0),MATCH('Tenant Analysis (Formulas) '!AS$5,'Combined (Adjust here)'!$E$3:$BB$3,0)),0)</f>
        <v>9066.77</v>
      </c>
      <c r="AT105" s="147">
        <f>IFERROR(INDEX('Combined (Adjust here)'!$E$3:$BB$189,MATCH('Tenant Analysis (Formulas) '!$D105,'Combined (Adjust here)'!$E$3:$E$189,0),MATCH('Tenant Analysis (Formulas) '!AT$5,'Combined (Adjust here)'!$E$3:$BB$3,0)),0)</f>
        <v>9359.82</v>
      </c>
      <c r="AU105" s="147">
        <f>IFERROR(INDEX('Combined (Adjust here)'!$E$3:$BB$189,MATCH('Tenant Analysis (Formulas) '!$D105,'Combined (Adjust here)'!$E$3:$E$189,0),MATCH('Tenant Analysis (Formulas) '!AU$5,'Combined (Adjust here)'!$E$3:$BB$3,0)),0)</f>
        <v>30689.5</v>
      </c>
      <c r="AV105" s="147">
        <f>IFERROR(INDEX('Combined (Adjust here)'!$E$3:$BB$189,MATCH('Tenant Analysis (Formulas) '!$D105,'Combined (Adjust here)'!$E$3:$E$189,0),MATCH('Tenant Analysis (Formulas) '!AV$5,'Combined (Adjust here)'!$E$3:$BB$3,0)),0)</f>
        <v>67001.13</v>
      </c>
      <c r="AW105" s="147">
        <f>IFERROR(INDEX('Combined (Adjust here)'!$E$3:$BB$189,MATCH('Tenant Analysis (Formulas) '!$D105,'Combined (Adjust here)'!$E$3:$E$189,0),MATCH('Tenant Analysis (Formulas) '!AW$5,'Combined (Adjust here)'!$E$3:$BB$3,0)),0)</f>
        <v>56349.01</v>
      </c>
      <c r="AX105" s="147">
        <f>IFERROR(INDEX('Combined (Adjust here)'!$E$3:$BB$189,MATCH('Tenant Analysis (Formulas) '!$D105,'Combined (Adjust here)'!$E$3:$E$189,0),MATCH('Tenant Analysis (Formulas) '!AX$5,'Combined (Adjust here)'!$E$3:$BB$3,0)),0)</f>
        <v>84078.76</v>
      </c>
      <c r="AY105" s="147">
        <f>IFERROR(INDEX('Combined (Adjust here)'!$E$3:$BB$189,MATCH('Tenant Analysis (Formulas) '!$D105,'Combined (Adjust here)'!$E$3:$E$189,0),MATCH('Tenant Analysis (Formulas) '!AY$5,'Combined (Adjust here)'!$E$3:$BB$3,0)),0)</f>
        <v>93696.88</v>
      </c>
      <c r="AZ105" s="147">
        <f>IFERROR(INDEX('Combined (Adjust here)'!$E$3:$BB$189,MATCH('Tenant Analysis (Formulas) '!$D105,'Combined (Adjust here)'!$E$3:$E$189,0),MATCH('Tenant Analysis (Formulas) '!AZ$5,'Combined (Adjust here)'!$E$3:$BB$3,0)),0)</f>
        <v>69088.179999999993</v>
      </c>
      <c r="BA105" s="147">
        <f>IFERROR(INDEX('Combined (Adjust here)'!$E$3:$BB$189,MATCH('Tenant Analysis (Formulas) '!$D105,'Combined (Adjust here)'!$E$3:$E$189,0),MATCH('Tenant Analysis (Formulas) '!BA$5,'Combined (Adjust here)'!$E$3:$BB$3,0)),0)</f>
        <v>70719.009999999995</v>
      </c>
      <c r="BB105" s="147">
        <f>IFERROR(INDEX('Combined (Adjust here)'!$E$3:$BB$189,MATCH('Tenant Analysis (Formulas) '!$D105,'Combined (Adjust here)'!$E$3:$E$189,0),MATCH('Tenant Analysis (Formulas) '!BB$5,'Combined (Adjust here)'!$E$3:$BB$3,0)),0)</f>
        <v>79358.149999999994</v>
      </c>
      <c r="BC105" s="147">
        <f>IFERROR(INDEX('Combined (Adjust here)'!$E$3:$BB$189,MATCH('Tenant Analysis (Formulas) '!$D105,'Combined (Adjust here)'!$E$3:$E$189,0),MATCH('Tenant Analysis (Formulas) '!BC$5,'Combined (Adjust here)'!$E$3:$BB$3,0)),0)</f>
        <v>82870.81</v>
      </c>
      <c r="BD105" s="147">
        <f>IFERROR(INDEX('Combined (Adjust here)'!$E$3:$BB$189,MATCH('Tenant Analysis (Formulas) '!$D105,'Combined (Adjust here)'!$E$3:$E$189,0),MATCH('Tenant Analysis (Formulas) '!BD$5,'Combined (Adjust here)'!$E$3:$BB$3,0)),0)</f>
        <v>85088.27</v>
      </c>
      <c r="BE105" s="147">
        <f>IFERROR(INDEX('Combined (Adjust here)'!$E$3:$BB$189,MATCH('Tenant Analysis (Formulas) '!$D105,'Combined (Adjust here)'!$E$3:$E$189,0),MATCH('Tenant Analysis (Formulas) '!BE$5,'Combined (Adjust here)'!$E$3:$BB$3,0)),0)</f>
        <v>78019.91</v>
      </c>
      <c r="BF105" s="147">
        <f>IFERROR(INDEX('Combined (Adjust here)'!$E$3:$BB$189,MATCH('Tenant Analysis (Formulas) '!$D105,'Combined (Adjust here)'!$E$3:$E$189,0),MATCH('Tenant Analysis (Formulas) '!BF$5,'Combined (Adjust here)'!$E$3:$BB$3,0)),0)</f>
        <v>0</v>
      </c>
      <c r="BG105" s="147">
        <f>IFERROR(INDEX('Combined (Adjust here)'!$E$3:$BB$189,MATCH('Tenant Analysis (Formulas) '!$D105,'Combined (Adjust here)'!$E$3:$E$189,0),MATCH('Tenant Analysis (Formulas) '!BG$5,'Combined (Adjust here)'!$E$3:$BB$3,0)),0)</f>
        <v>0</v>
      </c>
      <c r="BH105" s="147">
        <f>IFERROR(INDEX('Combined (Adjust here)'!$E$3:$BB$189,MATCH('Tenant Analysis (Formulas) '!$D105,'Combined (Adjust here)'!$E$3:$E$189,0),MATCH('Tenant Analysis (Formulas) '!BH$5,'Combined (Adjust here)'!$E$3:$BB$3,0)),0)</f>
        <v>0</v>
      </c>
      <c r="BI105" s="147">
        <f>IFERROR(INDEX('Combined (Adjust here)'!$E$3:$BB$189,MATCH('Tenant Analysis (Formulas) '!$D105,'Combined (Adjust here)'!$E$3:$E$189,0),MATCH('Tenant Analysis (Formulas) '!BI$5,'Combined (Adjust here)'!$E$3:$BB$3,0)),0)</f>
        <v>0</v>
      </c>
      <c r="BJ105" s="147">
        <f>IFERROR(INDEX('Combined (Adjust here)'!$E$3:$BB$189,MATCH('Tenant Analysis (Formulas) '!$D105,'Combined (Adjust here)'!$E$3:$E$189,0),MATCH('Tenant Analysis (Formulas) '!BJ$5,'Combined (Adjust here)'!$E$3:$BB$3,0)),0)</f>
        <v>0</v>
      </c>
      <c r="BK105" s="147">
        <f>IFERROR(INDEX('Combined (Adjust here)'!$E$3:$BB$189,MATCH('Tenant Analysis (Formulas) '!$D105,'Combined (Adjust here)'!$E$3:$E$189,0),MATCH('Tenant Analysis (Formulas) '!BK$5,'Combined (Adjust here)'!$E$3:$BB$3,0)),0)</f>
        <v>0</v>
      </c>
      <c r="BL105" s="147">
        <f>IFERROR(INDEX('Combined (Adjust here)'!$E$3:$BB$189,MATCH('Tenant Analysis (Formulas) '!$D105,'Combined (Adjust here)'!$E$3:$E$189,0),MATCH('Tenant Analysis (Formulas) '!BL$5,'Combined (Adjust here)'!$E$3:$BB$3,0)),0)</f>
        <v>0</v>
      </c>
      <c r="BM105" s="147">
        <f>IFERROR(INDEX('Combined (Adjust here)'!$E$3:$BB$189,MATCH('Tenant Analysis (Formulas) '!$D105,'Combined (Adjust here)'!$E$3:$E$189,0),MATCH('Tenant Analysis (Formulas) '!BM$5,'Combined (Adjust here)'!$E$3:$BB$3,0)),0)</f>
        <v>0</v>
      </c>
    </row>
    <row r="106" spans="1:65" hidden="1">
      <c r="A106" s="48" t="s">
        <v>158</v>
      </c>
      <c r="B106" s="48" t="s">
        <v>174</v>
      </c>
      <c r="C106" s="46" t="s">
        <v>197</v>
      </c>
      <c r="D106" s="49" t="s">
        <v>67</v>
      </c>
      <c r="E106" s="75">
        <f t="shared" ref="E106:E137" si="27">+SUMIF($R$4:$BM$4,E$5,$R106:$BM106)</f>
        <v>209938.9</v>
      </c>
      <c r="F106" s="75">
        <f t="shared" si="24"/>
        <v>203396.84</v>
      </c>
      <c r="G106" s="75">
        <f t="shared" si="24"/>
        <v>273233.93</v>
      </c>
      <c r="H106" s="75">
        <f t="shared" si="24"/>
        <v>0</v>
      </c>
      <c r="I106" s="67">
        <f t="shared" si="26"/>
        <v>0.34335385938149282</v>
      </c>
      <c r="J106" s="82"/>
      <c r="L106" s="75">
        <f t="shared" si="25"/>
        <v>0</v>
      </c>
      <c r="M106" s="75">
        <f t="shared" si="25"/>
        <v>0</v>
      </c>
      <c r="N106" s="67">
        <f t="shared" si="23"/>
        <v>0</v>
      </c>
      <c r="R106" s="147">
        <f>IFERROR(INDEX('Combined (Adjust here)'!$E$3:$BB$189,MATCH('Tenant Analysis (Formulas) '!$D106,'Combined (Adjust here)'!$E$3:$E$189,0),MATCH('Tenant Analysis (Formulas) '!R$5,'Combined (Adjust here)'!$E$3:$BB$3,0)),0)</f>
        <v>0</v>
      </c>
      <c r="S106" s="147">
        <f>IFERROR(INDEX('Combined (Adjust here)'!$E$3:$BB$189,MATCH('Tenant Analysis (Formulas) '!$D106,'Combined (Adjust here)'!$E$3:$E$189,0),MATCH('Tenant Analysis (Formulas) '!S$5,'Combined (Adjust here)'!$E$3:$BB$3,0)),0)</f>
        <v>0</v>
      </c>
      <c r="T106" s="147">
        <f>IFERROR(INDEX('Combined (Adjust here)'!$E$3:$BB$189,MATCH('Tenant Analysis (Formulas) '!$D106,'Combined (Adjust here)'!$E$3:$E$189,0),MATCH('Tenant Analysis (Formulas) '!T$5,'Combined (Adjust here)'!$E$3:$BB$3,0)),0)</f>
        <v>0</v>
      </c>
      <c r="U106" s="147">
        <f>IFERROR(INDEX('Combined (Adjust here)'!$E$3:$BB$189,MATCH('Tenant Analysis (Formulas) '!$D106,'Combined (Adjust here)'!$E$3:$E$189,0),MATCH('Tenant Analysis (Formulas) '!U$5,'Combined (Adjust here)'!$E$3:$BB$3,0)),0)</f>
        <v>0</v>
      </c>
      <c r="V106" s="147">
        <f>IFERROR(INDEX('Combined (Adjust here)'!$E$3:$BB$189,MATCH('Tenant Analysis (Formulas) '!$D106,'Combined (Adjust here)'!$E$3:$E$189,0),MATCH('Tenant Analysis (Formulas) '!V$5,'Combined (Adjust here)'!$E$3:$BB$3,0)),0)</f>
        <v>0</v>
      </c>
      <c r="W106" s="147">
        <f>IFERROR(INDEX('Combined (Adjust here)'!$E$3:$BB$189,MATCH('Tenant Analysis (Formulas) '!$D106,'Combined (Adjust here)'!$E$3:$E$189,0),MATCH('Tenant Analysis (Formulas) '!W$5,'Combined (Adjust here)'!$E$3:$BB$3,0)),0)</f>
        <v>0</v>
      </c>
      <c r="X106" s="147">
        <f>IFERROR(INDEX('Combined (Adjust here)'!$E$3:$BB$189,MATCH('Tenant Analysis (Formulas) '!$D106,'Combined (Adjust here)'!$E$3:$E$189,0),MATCH('Tenant Analysis (Formulas) '!X$5,'Combined (Adjust here)'!$E$3:$BB$3,0)),0)</f>
        <v>0</v>
      </c>
      <c r="Y106" s="147">
        <f>IFERROR(INDEX('Combined (Adjust here)'!$E$3:$BB$189,MATCH('Tenant Analysis (Formulas) '!$D106,'Combined (Adjust here)'!$E$3:$E$189,0),MATCH('Tenant Analysis (Formulas) '!Y$5,'Combined (Adjust here)'!$E$3:$BB$3,0)),0)</f>
        <v>0</v>
      </c>
      <c r="Z106" s="147">
        <f>IFERROR(INDEX('Combined (Adjust here)'!$E$3:$BB$189,MATCH('Tenant Analysis (Formulas) '!$D106,'Combined (Adjust here)'!$E$3:$E$189,0),MATCH('Tenant Analysis (Formulas) '!Z$5,'Combined (Adjust here)'!$E$3:$BB$3,0)),0)</f>
        <v>0</v>
      </c>
      <c r="AA106" s="147">
        <f>IFERROR(INDEX('Combined (Adjust here)'!$E$3:$BB$189,MATCH('Tenant Analysis (Formulas) '!$D106,'Combined (Adjust here)'!$E$3:$E$189,0),MATCH('Tenant Analysis (Formulas) '!AA$5,'Combined (Adjust here)'!$E$3:$BB$3,0)),0)</f>
        <v>0</v>
      </c>
      <c r="AB106" s="147">
        <f>IFERROR(INDEX('Combined (Adjust here)'!$E$3:$BB$189,MATCH('Tenant Analysis (Formulas) '!$D106,'Combined (Adjust here)'!$E$3:$E$189,0),MATCH('Tenant Analysis (Formulas) '!AB$5,'Combined (Adjust here)'!$E$3:$BB$3,0)),0)</f>
        <v>0</v>
      </c>
      <c r="AC106" s="147">
        <f>IFERROR(INDEX('Combined (Adjust here)'!$E$3:$BB$189,MATCH('Tenant Analysis (Formulas) '!$D106,'Combined (Adjust here)'!$E$3:$E$189,0),MATCH('Tenant Analysis (Formulas) '!AC$5,'Combined (Adjust here)'!$E$3:$BB$3,0)),0)</f>
        <v>209938.9</v>
      </c>
      <c r="AD106" s="147">
        <f>IFERROR(INDEX('Combined (Adjust here)'!$E$3:$BB$189,MATCH('Tenant Analysis (Formulas) '!$D106,'Combined (Adjust here)'!$E$3:$E$189,0),MATCH('Tenant Analysis (Formulas) '!AD$5,'Combined (Adjust here)'!$E$3:$BB$3,0)),0)</f>
        <v>0</v>
      </c>
      <c r="AE106" s="147">
        <f>IFERROR(INDEX('Combined (Adjust here)'!$E$3:$BB$189,MATCH('Tenant Analysis (Formulas) '!$D106,'Combined (Adjust here)'!$E$3:$E$189,0),MATCH('Tenant Analysis (Formulas) '!AE$5,'Combined (Adjust here)'!$E$3:$BB$3,0)),0)</f>
        <v>0</v>
      </c>
      <c r="AF106" s="147">
        <f>IFERROR(INDEX('Combined (Adjust here)'!$E$3:$BB$189,MATCH('Tenant Analysis (Formulas) '!$D106,'Combined (Adjust here)'!$E$3:$E$189,0),MATCH('Tenant Analysis (Formulas) '!AF$5,'Combined (Adjust here)'!$E$3:$BB$3,0)),0)</f>
        <v>0</v>
      </c>
      <c r="AG106" s="147">
        <f>IFERROR(INDEX('Combined (Adjust here)'!$E$3:$BB$189,MATCH('Tenant Analysis (Formulas) '!$D106,'Combined (Adjust here)'!$E$3:$E$189,0),MATCH('Tenant Analysis (Formulas) '!AG$5,'Combined (Adjust here)'!$E$3:$BB$3,0)),0)</f>
        <v>0</v>
      </c>
      <c r="AH106" s="147">
        <f>IFERROR(INDEX('Combined (Adjust here)'!$E$3:$BB$189,MATCH('Tenant Analysis (Formulas) '!$D106,'Combined (Adjust here)'!$E$3:$E$189,0),MATCH('Tenant Analysis (Formulas) '!AH$5,'Combined (Adjust here)'!$E$3:$BB$3,0)),0)</f>
        <v>0</v>
      </c>
      <c r="AI106" s="147">
        <f>IFERROR(INDEX('Combined (Adjust here)'!$E$3:$BB$189,MATCH('Tenant Analysis (Formulas) '!$D106,'Combined (Adjust here)'!$E$3:$E$189,0),MATCH('Tenant Analysis (Formulas) '!AI$5,'Combined (Adjust here)'!$E$3:$BB$3,0)),0)</f>
        <v>0</v>
      </c>
      <c r="AJ106" s="147">
        <f>IFERROR(INDEX('Combined (Adjust here)'!$E$3:$BB$189,MATCH('Tenant Analysis (Formulas) '!$D106,'Combined (Adjust here)'!$E$3:$E$189,0),MATCH('Tenant Analysis (Formulas) '!AJ$5,'Combined (Adjust here)'!$E$3:$BB$3,0)),0)</f>
        <v>0</v>
      </c>
      <c r="AK106" s="147">
        <f>IFERROR(INDEX('Combined (Adjust here)'!$E$3:$BB$189,MATCH('Tenant Analysis (Formulas) '!$D106,'Combined (Adjust here)'!$E$3:$E$189,0),MATCH('Tenant Analysis (Formulas) '!AK$5,'Combined (Adjust here)'!$E$3:$BB$3,0)),0)</f>
        <v>0</v>
      </c>
      <c r="AL106" s="147">
        <f>IFERROR(INDEX('Combined (Adjust here)'!$E$3:$BB$189,MATCH('Tenant Analysis (Formulas) '!$D106,'Combined (Adjust here)'!$E$3:$E$189,0),MATCH('Tenant Analysis (Formulas) '!AL$5,'Combined (Adjust here)'!$E$3:$BB$3,0)),0)</f>
        <v>0</v>
      </c>
      <c r="AM106" s="147">
        <f>IFERROR(INDEX('Combined (Adjust here)'!$E$3:$BB$189,MATCH('Tenant Analysis (Formulas) '!$D106,'Combined (Adjust here)'!$E$3:$E$189,0),MATCH('Tenant Analysis (Formulas) '!AM$5,'Combined (Adjust here)'!$E$3:$BB$3,0)),0)</f>
        <v>0</v>
      </c>
      <c r="AN106" s="147">
        <f>IFERROR(INDEX('Combined (Adjust here)'!$E$3:$BB$189,MATCH('Tenant Analysis (Formulas) '!$D106,'Combined (Adjust here)'!$E$3:$E$189,0),MATCH('Tenant Analysis (Formulas) '!AN$5,'Combined (Adjust here)'!$E$3:$BB$3,0)),0)</f>
        <v>0</v>
      </c>
      <c r="AO106" s="147">
        <f>IFERROR(INDEX('Combined (Adjust here)'!$E$3:$BB$189,MATCH('Tenant Analysis (Formulas) '!$D106,'Combined (Adjust here)'!$E$3:$E$189,0),MATCH('Tenant Analysis (Formulas) '!AO$5,'Combined (Adjust here)'!$E$3:$BB$3,0)),0)</f>
        <v>203396.84</v>
      </c>
      <c r="AP106" s="147">
        <f>IFERROR(INDEX('Combined (Adjust here)'!$E$3:$BB$189,MATCH('Tenant Analysis (Formulas) '!$D106,'Combined (Adjust here)'!$E$3:$E$189,0),MATCH('Tenant Analysis (Formulas) '!AP$5,'Combined (Adjust here)'!$E$3:$BB$3,0)),0)</f>
        <v>0</v>
      </c>
      <c r="AQ106" s="147">
        <f>IFERROR(INDEX('Combined (Adjust here)'!$E$3:$BB$189,MATCH('Tenant Analysis (Formulas) '!$D106,'Combined (Adjust here)'!$E$3:$E$189,0),MATCH('Tenant Analysis (Formulas) '!AQ$5,'Combined (Adjust here)'!$E$3:$BB$3,0)),0)</f>
        <v>0</v>
      </c>
      <c r="AR106" s="147">
        <f>IFERROR(INDEX('Combined (Adjust here)'!$E$3:$BB$189,MATCH('Tenant Analysis (Formulas) '!$D106,'Combined (Adjust here)'!$E$3:$E$189,0),MATCH('Tenant Analysis (Formulas) '!AR$5,'Combined (Adjust here)'!$E$3:$BB$3,0)),0)</f>
        <v>0</v>
      </c>
      <c r="AS106" s="147">
        <f>IFERROR(INDEX('Combined (Adjust here)'!$E$3:$BB$189,MATCH('Tenant Analysis (Formulas) '!$D106,'Combined (Adjust here)'!$E$3:$E$189,0),MATCH('Tenant Analysis (Formulas) '!AS$5,'Combined (Adjust here)'!$E$3:$BB$3,0)),0)</f>
        <v>0</v>
      </c>
      <c r="AT106" s="147">
        <f>IFERROR(INDEX('Combined (Adjust here)'!$E$3:$BB$189,MATCH('Tenant Analysis (Formulas) '!$D106,'Combined (Adjust here)'!$E$3:$E$189,0),MATCH('Tenant Analysis (Formulas) '!AT$5,'Combined (Adjust here)'!$E$3:$BB$3,0)),0)</f>
        <v>0</v>
      </c>
      <c r="AU106" s="147">
        <f>IFERROR(INDEX('Combined (Adjust here)'!$E$3:$BB$189,MATCH('Tenant Analysis (Formulas) '!$D106,'Combined (Adjust here)'!$E$3:$E$189,0),MATCH('Tenant Analysis (Formulas) '!AU$5,'Combined (Adjust here)'!$E$3:$BB$3,0)),0)</f>
        <v>0</v>
      </c>
      <c r="AV106" s="147">
        <f>IFERROR(INDEX('Combined (Adjust here)'!$E$3:$BB$189,MATCH('Tenant Analysis (Formulas) '!$D106,'Combined (Adjust here)'!$E$3:$E$189,0),MATCH('Tenant Analysis (Formulas) '!AV$5,'Combined (Adjust here)'!$E$3:$BB$3,0)),0)</f>
        <v>0</v>
      </c>
      <c r="AW106" s="147">
        <f>IFERROR(INDEX('Combined (Adjust here)'!$E$3:$BB$189,MATCH('Tenant Analysis (Formulas) '!$D106,'Combined (Adjust here)'!$E$3:$E$189,0),MATCH('Tenant Analysis (Formulas) '!AW$5,'Combined (Adjust here)'!$E$3:$BB$3,0)),0)</f>
        <v>0</v>
      </c>
      <c r="AX106" s="147">
        <f>IFERROR(INDEX('Combined (Adjust here)'!$E$3:$BB$189,MATCH('Tenant Analysis (Formulas) '!$D106,'Combined (Adjust here)'!$E$3:$E$189,0),MATCH('Tenant Analysis (Formulas) '!AX$5,'Combined (Adjust here)'!$E$3:$BB$3,0)),0)</f>
        <v>0</v>
      </c>
      <c r="AY106" s="147">
        <f>IFERROR(INDEX('Combined (Adjust here)'!$E$3:$BB$189,MATCH('Tenant Analysis (Formulas) '!$D106,'Combined (Adjust here)'!$E$3:$E$189,0),MATCH('Tenant Analysis (Formulas) '!AY$5,'Combined (Adjust here)'!$E$3:$BB$3,0)),0)</f>
        <v>0</v>
      </c>
      <c r="AZ106" s="147">
        <f>IFERROR(INDEX('Combined (Adjust here)'!$E$3:$BB$189,MATCH('Tenant Analysis (Formulas) '!$D106,'Combined (Adjust here)'!$E$3:$E$189,0),MATCH('Tenant Analysis (Formulas) '!AZ$5,'Combined (Adjust here)'!$E$3:$BB$3,0)),0)</f>
        <v>0</v>
      </c>
      <c r="BA106" s="147">
        <f>IFERROR(INDEX('Combined (Adjust here)'!$E$3:$BB$189,MATCH('Tenant Analysis (Formulas) '!$D106,'Combined (Adjust here)'!$E$3:$E$189,0),MATCH('Tenant Analysis (Formulas) '!BA$5,'Combined (Adjust here)'!$E$3:$BB$3,0)),0)</f>
        <v>273233.93</v>
      </c>
      <c r="BB106" s="147">
        <f>IFERROR(INDEX('Combined (Adjust here)'!$E$3:$BB$189,MATCH('Tenant Analysis (Formulas) '!$D106,'Combined (Adjust here)'!$E$3:$E$189,0),MATCH('Tenant Analysis (Formulas) '!BB$5,'Combined (Adjust here)'!$E$3:$BB$3,0)),0)</f>
        <v>0</v>
      </c>
      <c r="BC106" s="147">
        <f>IFERROR(INDEX('Combined (Adjust here)'!$E$3:$BB$189,MATCH('Tenant Analysis (Formulas) '!$D106,'Combined (Adjust here)'!$E$3:$E$189,0),MATCH('Tenant Analysis (Formulas) '!BC$5,'Combined (Adjust here)'!$E$3:$BB$3,0)),0)</f>
        <v>0</v>
      </c>
      <c r="BD106" s="147">
        <f>IFERROR(INDEX('Combined (Adjust here)'!$E$3:$BB$189,MATCH('Tenant Analysis (Formulas) '!$D106,'Combined (Adjust here)'!$E$3:$E$189,0),MATCH('Tenant Analysis (Formulas) '!BD$5,'Combined (Adjust here)'!$E$3:$BB$3,0)),0)</f>
        <v>0</v>
      </c>
      <c r="BE106" s="147">
        <f>IFERROR(INDEX('Combined (Adjust here)'!$E$3:$BB$189,MATCH('Tenant Analysis (Formulas) '!$D106,'Combined (Adjust here)'!$E$3:$E$189,0),MATCH('Tenant Analysis (Formulas) '!BE$5,'Combined (Adjust here)'!$E$3:$BB$3,0)),0)</f>
        <v>0</v>
      </c>
      <c r="BF106" s="147">
        <f>IFERROR(INDEX('Combined (Adjust here)'!$E$3:$BB$189,MATCH('Tenant Analysis (Formulas) '!$D106,'Combined (Adjust here)'!$E$3:$E$189,0),MATCH('Tenant Analysis (Formulas) '!BF$5,'Combined (Adjust here)'!$E$3:$BB$3,0)),0)</f>
        <v>0</v>
      </c>
      <c r="BG106" s="147">
        <f>IFERROR(INDEX('Combined (Adjust here)'!$E$3:$BB$189,MATCH('Tenant Analysis (Formulas) '!$D106,'Combined (Adjust here)'!$E$3:$E$189,0),MATCH('Tenant Analysis (Formulas) '!BG$5,'Combined (Adjust here)'!$E$3:$BB$3,0)),0)</f>
        <v>0</v>
      </c>
      <c r="BH106" s="147">
        <f>IFERROR(INDEX('Combined (Adjust here)'!$E$3:$BB$189,MATCH('Tenant Analysis (Formulas) '!$D106,'Combined (Adjust here)'!$E$3:$E$189,0),MATCH('Tenant Analysis (Formulas) '!BH$5,'Combined (Adjust here)'!$E$3:$BB$3,0)),0)</f>
        <v>0</v>
      </c>
      <c r="BI106" s="147">
        <f>IFERROR(INDEX('Combined (Adjust here)'!$E$3:$BB$189,MATCH('Tenant Analysis (Formulas) '!$D106,'Combined (Adjust here)'!$E$3:$E$189,0),MATCH('Tenant Analysis (Formulas) '!BI$5,'Combined (Adjust here)'!$E$3:$BB$3,0)),0)</f>
        <v>0</v>
      </c>
      <c r="BJ106" s="147">
        <f>IFERROR(INDEX('Combined (Adjust here)'!$E$3:$BB$189,MATCH('Tenant Analysis (Formulas) '!$D106,'Combined (Adjust here)'!$E$3:$E$189,0),MATCH('Tenant Analysis (Formulas) '!BJ$5,'Combined (Adjust here)'!$E$3:$BB$3,0)),0)</f>
        <v>0</v>
      </c>
      <c r="BK106" s="147">
        <f>IFERROR(INDEX('Combined (Adjust here)'!$E$3:$BB$189,MATCH('Tenant Analysis (Formulas) '!$D106,'Combined (Adjust here)'!$E$3:$E$189,0),MATCH('Tenant Analysis (Formulas) '!BK$5,'Combined (Adjust here)'!$E$3:$BB$3,0)),0)</f>
        <v>0</v>
      </c>
      <c r="BL106" s="147">
        <f>IFERROR(INDEX('Combined (Adjust here)'!$E$3:$BB$189,MATCH('Tenant Analysis (Formulas) '!$D106,'Combined (Adjust here)'!$E$3:$E$189,0),MATCH('Tenant Analysis (Formulas) '!BL$5,'Combined (Adjust here)'!$E$3:$BB$3,0)),0)</f>
        <v>0</v>
      </c>
      <c r="BM106" s="147">
        <f>IFERROR(INDEX('Combined (Adjust here)'!$E$3:$BB$189,MATCH('Tenant Analysis (Formulas) '!$D106,'Combined (Adjust here)'!$E$3:$E$189,0),MATCH('Tenant Analysis (Formulas) '!BM$5,'Combined (Adjust here)'!$E$3:$BB$3,0)),0)</f>
        <v>0</v>
      </c>
    </row>
    <row r="107" spans="1:65" hidden="1">
      <c r="A107" s="48" t="s">
        <v>158</v>
      </c>
      <c r="B107" s="48" t="s">
        <v>174</v>
      </c>
      <c r="C107" s="46" t="s">
        <v>202</v>
      </c>
      <c r="D107" s="49" t="s">
        <v>755</v>
      </c>
      <c r="E107" s="75">
        <f t="shared" si="27"/>
        <v>1263.23</v>
      </c>
      <c r="F107" s="75">
        <f t="shared" si="24"/>
        <v>0</v>
      </c>
      <c r="G107" s="75">
        <f t="shared" si="24"/>
        <v>0</v>
      </c>
      <c r="H107" s="75">
        <f t="shared" si="24"/>
        <v>0</v>
      </c>
      <c r="I107" s="67">
        <f t="shared" si="26"/>
        <v>0</v>
      </c>
      <c r="J107" s="82"/>
      <c r="L107" s="75">
        <f t="shared" si="25"/>
        <v>0</v>
      </c>
      <c r="M107" s="75">
        <f t="shared" si="25"/>
        <v>0</v>
      </c>
      <c r="N107" s="67">
        <f t="shared" si="23"/>
        <v>0</v>
      </c>
      <c r="R107" s="147">
        <f>IFERROR(INDEX('Combined (Adjust here)'!$E$3:$BB$189,MATCH('Tenant Analysis (Formulas) '!$D107,'Combined (Adjust here)'!$E$3:$E$189,0),MATCH('Tenant Analysis (Formulas) '!R$5,'Combined (Adjust here)'!$E$3:$BB$3,0)),0)</f>
        <v>646.52</v>
      </c>
      <c r="S107" s="147">
        <f>IFERROR(INDEX('Combined (Adjust here)'!$E$3:$BB$189,MATCH('Tenant Analysis (Formulas) '!$D107,'Combined (Adjust here)'!$E$3:$E$189,0),MATCH('Tenant Analysis (Formulas) '!S$5,'Combined (Adjust here)'!$E$3:$BB$3,0)),0)</f>
        <v>616.71</v>
      </c>
      <c r="T107" s="147">
        <f>IFERROR(INDEX('Combined (Adjust here)'!$E$3:$BB$189,MATCH('Tenant Analysis (Formulas) '!$D107,'Combined (Adjust here)'!$E$3:$E$189,0),MATCH('Tenant Analysis (Formulas) '!T$5,'Combined (Adjust here)'!$E$3:$BB$3,0)),0)</f>
        <v>0</v>
      </c>
      <c r="U107" s="147">
        <f>IFERROR(INDEX('Combined (Adjust here)'!$E$3:$BB$189,MATCH('Tenant Analysis (Formulas) '!$D107,'Combined (Adjust here)'!$E$3:$E$189,0),MATCH('Tenant Analysis (Formulas) '!U$5,'Combined (Adjust here)'!$E$3:$BB$3,0)),0)</f>
        <v>0</v>
      </c>
      <c r="V107" s="147">
        <f>IFERROR(INDEX('Combined (Adjust here)'!$E$3:$BB$189,MATCH('Tenant Analysis (Formulas) '!$D107,'Combined (Adjust here)'!$E$3:$E$189,0),MATCH('Tenant Analysis (Formulas) '!V$5,'Combined (Adjust here)'!$E$3:$BB$3,0)),0)</f>
        <v>0</v>
      </c>
      <c r="W107" s="147">
        <f>IFERROR(INDEX('Combined (Adjust here)'!$E$3:$BB$189,MATCH('Tenant Analysis (Formulas) '!$D107,'Combined (Adjust here)'!$E$3:$E$189,0),MATCH('Tenant Analysis (Formulas) '!W$5,'Combined (Adjust here)'!$E$3:$BB$3,0)),0)</f>
        <v>0</v>
      </c>
      <c r="X107" s="147">
        <f>IFERROR(INDEX('Combined (Adjust here)'!$E$3:$BB$189,MATCH('Tenant Analysis (Formulas) '!$D107,'Combined (Adjust here)'!$E$3:$E$189,0),MATCH('Tenant Analysis (Formulas) '!X$5,'Combined (Adjust here)'!$E$3:$BB$3,0)),0)</f>
        <v>0</v>
      </c>
      <c r="Y107" s="147">
        <f>IFERROR(INDEX('Combined (Adjust here)'!$E$3:$BB$189,MATCH('Tenant Analysis (Formulas) '!$D107,'Combined (Adjust here)'!$E$3:$E$189,0),MATCH('Tenant Analysis (Formulas) '!Y$5,'Combined (Adjust here)'!$E$3:$BB$3,0)),0)</f>
        <v>0</v>
      </c>
      <c r="Z107" s="147">
        <f>IFERROR(INDEX('Combined (Adjust here)'!$E$3:$BB$189,MATCH('Tenant Analysis (Formulas) '!$D107,'Combined (Adjust here)'!$E$3:$E$189,0),MATCH('Tenant Analysis (Formulas) '!Z$5,'Combined (Adjust here)'!$E$3:$BB$3,0)),0)</f>
        <v>0</v>
      </c>
      <c r="AA107" s="147">
        <f>IFERROR(INDEX('Combined (Adjust here)'!$E$3:$BB$189,MATCH('Tenant Analysis (Formulas) '!$D107,'Combined (Adjust here)'!$E$3:$E$189,0),MATCH('Tenant Analysis (Formulas) '!AA$5,'Combined (Adjust here)'!$E$3:$BB$3,0)),0)</f>
        <v>0</v>
      </c>
      <c r="AB107" s="147">
        <f>IFERROR(INDEX('Combined (Adjust here)'!$E$3:$BB$189,MATCH('Tenant Analysis (Formulas) '!$D107,'Combined (Adjust here)'!$E$3:$E$189,0),MATCH('Tenant Analysis (Formulas) '!AB$5,'Combined (Adjust here)'!$E$3:$BB$3,0)),0)</f>
        <v>0</v>
      </c>
      <c r="AC107" s="147">
        <f>IFERROR(INDEX('Combined (Adjust here)'!$E$3:$BB$189,MATCH('Tenant Analysis (Formulas) '!$D107,'Combined (Adjust here)'!$E$3:$E$189,0),MATCH('Tenant Analysis (Formulas) '!AC$5,'Combined (Adjust here)'!$E$3:$BB$3,0)),0)</f>
        <v>0</v>
      </c>
      <c r="AD107" s="147">
        <f>IFERROR(INDEX('Combined (Adjust here)'!$E$3:$BB$189,MATCH('Tenant Analysis (Formulas) '!$D107,'Combined (Adjust here)'!$E$3:$E$189,0),MATCH('Tenant Analysis (Formulas) '!AD$5,'Combined (Adjust here)'!$E$3:$BB$3,0)),0)</f>
        <v>0</v>
      </c>
      <c r="AE107" s="147">
        <f>IFERROR(INDEX('Combined (Adjust here)'!$E$3:$BB$189,MATCH('Tenant Analysis (Formulas) '!$D107,'Combined (Adjust here)'!$E$3:$E$189,0),MATCH('Tenant Analysis (Formulas) '!AE$5,'Combined (Adjust here)'!$E$3:$BB$3,0)),0)</f>
        <v>0</v>
      </c>
      <c r="AF107" s="147">
        <f>IFERROR(INDEX('Combined (Adjust here)'!$E$3:$BB$189,MATCH('Tenant Analysis (Formulas) '!$D107,'Combined (Adjust here)'!$E$3:$E$189,0),MATCH('Tenant Analysis (Formulas) '!AF$5,'Combined (Adjust here)'!$E$3:$BB$3,0)),0)</f>
        <v>0</v>
      </c>
      <c r="AG107" s="147">
        <f>IFERROR(INDEX('Combined (Adjust here)'!$E$3:$BB$189,MATCH('Tenant Analysis (Formulas) '!$D107,'Combined (Adjust here)'!$E$3:$E$189,0),MATCH('Tenant Analysis (Formulas) '!AG$5,'Combined (Adjust here)'!$E$3:$BB$3,0)),0)</f>
        <v>0</v>
      </c>
      <c r="AH107" s="147">
        <f>IFERROR(INDEX('Combined (Adjust here)'!$E$3:$BB$189,MATCH('Tenant Analysis (Formulas) '!$D107,'Combined (Adjust here)'!$E$3:$E$189,0),MATCH('Tenant Analysis (Formulas) '!AH$5,'Combined (Adjust here)'!$E$3:$BB$3,0)),0)</f>
        <v>0</v>
      </c>
      <c r="AI107" s="147">
        <f>IFERROR(INDEX('Combined (Adjust here)'!$E$3:$BB$189,MATCH('Tenant Analysis (Formulas) '!$D107,'Combined (Adjust here)'!$E$3:$E$189,0),MATCH('Tenant Analysis (Formulas) '!AI$5,'Combined (Adjust here)'!$E$3:$BB$3,0)),0)</f>
        <v>0</v>
      </c>
      <c r="AJ107" s="147">
        <f>IFERROR(INDEX('Combined (Adjust here)'!$E$3:$BB$189,MATCH('Tenant Analysis (Formulas) '!$D107,'Combined (Adjust here)'!$E$3:$E$189,0),MATCH('Tenant Analysis (Formulas) '!AJ$5,'Combined (Adjust here)'!$E$3:$BB$3,0)),0)</f>
        <v>0</v>
      </c>
      <c r="AK107" s="147">
        <f>IFERROR(INDEX('Combined (Adjust here)'!$E$3:$BB$189,MATCH('Tenant Analysis (Formulas) '!$D107,'Combined (Adjust here)'!$E$3:$E$189,0),MATCH('Tenant Analysis (Formulas) '!AK$5,'Combined (Adjust here)'!$E$3:$BB$3,0)),0)</f>
        <v>0</v>
      </c>
      <c r="AL107" s="147">
        <f>IFERROR(INDEX('Combined (Adjust here)'!$E$3:$BB$189,MATCH('Tenant Analysis (Formulas) '!$D107,'Combined (Adjust here)'!$E$3:$E$189,0),MATCH('Tenant Analysis (Formulas) '!AL$5,'Combined (Adjust here)'!$E$3:$BB$3,0)),0)</f>
        <v>0</v>
      </c>
      <c r="AM107" s="147">
        <f>IFERROR(INDEX('Combined (Adjust here)'!$E$3:$BB$189,MATCH('Tenant Analysis (Formulas) '!$D107,'Combined (Adjust here)'!$E$3:$E$189,0),MATCH('Tenant Analysis (Formulas) '!AM$5,'Combined (Adjust here)'!$E$3:$BB$3,0)),0)</f>
        <v>0</v>
      </c>
      <c r="AN107" s="147">
        <f>IFERROR(INDEX('Combined (Adjust here)'!$E$3:$BB$189,MATCH('Tenant Analysis (Formulas) '!$D107,'Combined (Adjust here)'!$E$3:$E$189,0),MATCH('Tenant Analysis (Formulas) '!AN$5,'Combined (Adjust here)'!$E$3:$BB$3,0)),0)</f>
        <v>0</v>
      </c>
      <c r="AO107" s="147">
        <f>IFERROR(INDEX('Combined (Adjust here)'!$E$3:$BB$189,MATCH('Tenant Analysis (Formulas) '!$D107,'Combined (Adjust here)'!$E$3:$E$189,0),MATCH('Tenant Analysis (Formulas) '!AO$5,'Combined (Adjust here)'!$E$3:$BB$3,0)),0)</f>
        <v>0</v>
      </c>
      <c r="AP107" s="147">
        <f>IFERROR(INDEX('Combined (Adjust here)'!$E$3:$BB$189,MATCH('Tenant Analysis (Formulas) '!$D107,'Combined (Adjust here)'!$E$3:$E$189,0),MATCH('Tenant Analysis (Formulas) '!AP$5,'Combined (Adjust here)'!$E$3:$BB$3,0)),0)</f>
        <v>0</v>
      </c>
      <c r="AQ107" s="147">
        <f>IFERROR(INDEX('Combined (Adjust here)'!$E$3:$BB$189,MATCH('Tenant Analysis (Formulas) '!$D107,'Combined (Adjust here)'!$E$3:$E$189,0),MATCH('Tenant Analysis (Formulas) '!AQ$5,'Combined (Adjust here)'!$E$3:$BB$3,0)),0)</f>
        <v>0</v>
      </c>
      <c r="AR107" s="147">
        <f>IFERROR(INDEX('Combined (Adjust here)'!$E$3:$BB$189,MATCH('Tenant Analysis (Formulas) '!$D107,'Combined (Adjust here)'!$E$3:$E$189,0),MATCH('Tenant Analysis (Formulas) '!AR$5,'Combined (Adjust here)'!$E$3:$BB$3,0)),0)</f>
        <v>0</v>
      </c>
      <c r="AS107" s="147">
        <f>IFERROR(INDEX('Combined (Adjust here)'!$E$3:$BB$189,MATCH('Tenant Analysis (Formulas) '!$D107,'Combined (Adjust here)'!$E$3:$E$189,0),MATCH('Tenant Analysis (Formulas) '!AS$5,'Combined (Adjust here)'!$E$3:$BB$3,0)),0)</f>
        <v>0</v>
      </c>
      <c r="AT107" s="147">
        <f>IFERROR(INDEX('Combined (Adjust here)'!$E$3:$BB$189,MATCH('Tenant Analysis (Formulas) '!$D107,'Combined (Adjust here)'!$E$3:$E$189,0),MATCH('Tenant Analysis (Formulas) '!AT$5,'Combined (Adjust here)'!$E$3:$BB$3,0)),0)</f>
        <v>0</v>
      </c>
      <c r="AU107" s="147">
        <f>IFERROR(INDEX('Combined (Adjust here)'!$E$3:$BB$189,MATCH('Tenant Analysis (Formulas) '!$D107,'Combined (Adjust here)'!$E$3:$E$189,0),MATCH('Tenant Analysis (Formulas) '!AU$5,'Combined (Adjust here)'!$E$3:$BB$3,0)),0)</f>
        <v>0</v>
      </c>
      <c r="AV107" s="147">
        <f>IFERROR(INDEX('Combined (Adjust here)'!$E$3:$BB$189,MATCH('Tenant Analysis (Formulas) '!$D107,'Combined (Adjust here)'!$E$3:$E$189,0),MATCH('Tenant Analysis (Formulas) '!AV$5,'Combined (Adjust here)'!$E$3:$BB$3,0)),0)</f>
        <v>0</v>
      </c>
      <c r="AW107" s="147">
        <f>IFERROR(INDEX('Combined (Adjust here)'!$E$3:$BB$189,MATCH('Tenant Analysis (Formulas) '!$D107,'Combined (Adjust here)'!$E$3:$E$189,0),MATCH('Tenant Analysis (Formulas) '!AW$5,'Combined (Adjust here)'!$E$3:$BB$3,0)),0)</f>
        <v>0</v>
      </c>
      <c r="AX107" s="147">
        <f>IFERROR(INDEX('Combined (Adjust here)'!$E$3:$BB$189,MATCH('Tenant Analysis (Formulas) '!$D107,'Combined (Adjust here)'!$E$3:$E$189,0),MATCH('Tenant Analysis (Formulas) '!AX$5,'Combined (Adjust here)'!$E$3:$BB$3,0)),0)</f>
        <v>0</v>
      </c>
      <c r="AY107" s="147">
        <f>IFERROR(INDEX('Combined (Adjust here)'!$E$3:$BB$189,MATCH('Tenant Analysis (Formulas) '!$D107,'Combined (Adjust here)'!$E$3:$E$189,0),MATCH('Tenant Analysis (Formulas) '!AY$5,'Combined (Adjust here)'!$E$3:$BB$3,0)),0)</f>
        <v>0</v>
      </c>
      <c r="AZ107" s="147">
        <f>IFERROR(INDEX('Combined (Adjust here)'!$E$3:$BB$189,MATCH('Tenant Analysis (Formulas) '!$D107,'Combined (Adjust here)'!$E$3:$E$189,0),MATCH('Tenant Analysis (Formulas) '!AZ$5,'Combined (Adjust here)'!$E$3:$BB$3,0)),0)</f>
        <v>0</v>
      </c>
      <c r="BA107" s="147">
        <f>IFERROR(INDEX('Combined (Adjust here)'!$E$3:$BB$189,MATCH('Tenant Analysis (Formulas) '!$D107,'Combined (Adjust here)'!$E$3:$E$189,0),MATCH('Tenant Analysis (Formulas) '!BA$5,'Combined (Adjust here)'!$E$3:$BB$3,0)),0)</f>
        <v>0</v>
      </c>
      <c r="BB107" s="147">
        <f>IFERROR(INDEX('Combined (Adjust here)'!$E$3:$BB$189,MATCH('Tenant Analysis (Formulas) '!$D107,'Combined (Adjust here)'!$E$3:$E$189,0),MATCH('Tenant Analysis (Formulas) '!BB$5,'Combined (Adjust here)'!$E$3:$BB$3,0)),0)</f>
        <v>0</v>
      </c>
      <c r="BC107" s="147">
        <f>IFERROR(INDEX('Combined (Adjust here)'!$E$3:$BB$189,MATCH('Tenant Analysis (Formulas) '!$D107,'Combined (Adjust here)'!$E$3:$E$189,0),MATCH('Tenant Analysis (Formulas) '!BC$5,'Combined (Adjust here)'!$E$3:$BB$3,0)),0)</f>
        <v>0</v>
      </c>
      <c r="BD107" s="147">
        <f>IFERROR(INDEX('Combined (Adjust here)'!$E$3:$BB$189,MATCH('Tenant Analysis (Formulas) '!$D107,'Combined (Adjust here)'!$E$3:$E$189,0),MATCH('Tenant Analysis (Formulas) '!BD$5,'Combined (Adjust here)'!$E$3:$BB$3,0)),0)</f>
        <v>0</v>
      </c>
      <c r="BE107" s="147">
        <f>IFERROR(INDEX('Combined (Adjust here)'!$E$3:$BB$189,MATCH('Tenant Analysis (Formulas) '!$D107,'Combined (Adjust here)'!$E$3:$E$189,0),MATCH('Tenant Analysis (Formulas) '!BE$5,'Combined (Adjust here)'!$E$3:$BB$3,0)),0)</f>
        <v>0</v>
      </c>
      <c r="BF107" s="147">
        <f>IFERROR(INDEX('Combined (Adjust here)'!$E$3:$BB$189,MATCH('Tenant Analysis (Formulas) '!$D107,'Combined (Adjust here)'!$E$3:$E$189,0),MATCH('Tenant Analysis (Formulas) '!BF$5,'Combined (Adjust here)'!$E$3:$BB$3,0)),0)</f>
        <v>0</v>
      </c>
      <c r="BG107" s="147">
        <f>IFERROR(INDEX('Combined (Adjust here)'!$E$3:$BB$189,MATCH('Tenant Analysis (Formulas) '!$D107,'Combined (Adjust here)'!$E$3:$E$189,0),MATCH('Tenant Analysis (Formulas) '!BG$5,'Combined (Adjust here)'!$E$3:$BB$3,0)),0)</f>
        <v>0</v>
      </c>
      <c r="BH107" s="147">
        <f>IFERROR(INDEX('Combined (Adjust here)'!$E$3:$BB$189,MATCH('Tenant Analysis (Formulas) '!$D107,'Combined (Adjust here)'!$E$3:$E$189,0),MATCH('Tenant Analysis (Formulas) '!BH$5,'Combined (Adjust here)'!$E$3:$BB$3,0)),0)</f>
        <v>0</v>
      </c>
      <c r="BI107" s="147">
        <f>IFERROR(INDEX('Combined (Adjust here)'!$E$3:$BB$189,MATCH('Tenant Analysis (Formulas) '!$D107,'Combined (Adjust here)'!$E$3:$E$189,0),MATCH('Tenant Analysis (Formulas) '!BI$5,'Combined (Adjust here)'!$E$3:$BB$3,0)),0)</f>
        <v>0</v>
      </c>
      <c r="BJ107" s="147">
        <f>IFERROR(INDEX('Combined (Adjust here)'!$E$3:$BB$189,MATCH('Tenant Analysis (Formulas) '!$D107,'Combined (Adjust here)'!$E$3:$E$189,0),MATCH('Tenant Analysis (Formulas) '!BJ$5,'Combined (Adjust here)'!$E$3:$BB$3,0)),0)</f>
        <v>0</v>
      </c>
      <c r="BK107" s="147">
        <f>IFERROR(INDEX('Combined (Adjust here)'!$E$3:$BB$189,MATCH('Tenant Analysis (Formulas) '!$D107,'Combined (Adjust here)'!$E$3:$E$189,0),MATCH('Tenant Analysis (Formulas) '!BK$5,'Combined (Adjust here)'!$E$3:$BB$3,0)),0)</f>
        <v>0</v>
      </c>
      <c r="BL107" s="147">
        <f>IFERROR(INDEX('Combined (Adjust here)'!$E$3:$BB$189,MATCH('Tenant Analysis (Formulas) '!$D107,'Combined (Adjust here)'!$E$3:$E$189,0),MATCH('Tenant Analysis (Formulas) '!BL$5,'Combined (Adjust here)'!$E$3:$BB$3,0)),0)</f>
        <v>0</v>
      </c>
      <c r="BM107" s="147">
        <f>IFERROR(INDEX('Combined (Adjust here)'!$E$3:$BB$189,MATCH('Tenant Analysis (Formulas) '!$D107,'Combined (Adjust here)'!$E$3:$E$189,0),MATCH('Tenant Analysis (Formulas) '!BM$5,'Combined (Adjust here)'!$E$3:$BB$3,0)),0)</f>
        <v>0</v>
      </c>
    </row>
    <row r="108" spans="1:65" hidden="1">
      <c r="A108" s="48" t="s">
        <v>158</v>
      </c>
      <c r="B108" s="48" t="s">
        <v>174</v>
      </c>
      <c r="C108" s="46" t="s">
        <v>189</v>
      </c>
      <c r="D108" s="49" t="s">
        <v>68</v>
      </c>
      <c r="E108" s="75">
        <f t="shared" si="27"/>
        <v>27693.56</v>
      </c>
      <c r="F108" s="75">
        <f t="shared" si="24"/>
        <v>111304.95999999999</v>
      </c>
      <c r="G108" s="75">
        <f t="shared" si="24"/>
        <v>69534.149999999994</v>
      </c>
      <c r="H108" s="75">
        <f t="shared" si="24"/>
        <v>7477.96</v>
      </c>
      <c r="I108" s="67">
        <f t="shared" si="26"/>
        <v>-0.37528255703968627</v>
      </c>
      <c r="J108" s="82"/>
      <c r="L108" s="75">
        <f t="shared" si="25"/>
        <v>31181</v>
      </c>
      <c r="M108" s="75">
        <f t="shared" si="25"/>
        <v>7477.96</v>
      </c>
      <c r="N108" s="67">
        <f t="shared" ref="N108:N140" si="28">IFERROR(IF(M108=0,0,(M108-L108)/L108),0)</f>
        <v>-0.76017574805169819</v>
      </c>
      <c r="R108" s="147">
        <f>IFERROR(INDEX('Combined (Adjust here)'!$E$3:$BB$189,MATCH('Tenant Analysis (Formulas) '!$D108,'Combined (Adjust here)'!$E$3:$E$189,0),MATCH('Tenant Analysis (Formulas) '!R$5,'Combined (Adjust here)'!$E$3:$BB$3,0)),0)</f>
        <v>0</v>
      </c>
      <c r="S108" s="147">
        <f>IFERROR(INDEX('Combined (Adjust here)'!$E$3:$BB$189,MATCH('Tenant Analysis (Formulas) '!$D108,'Combined (Adjust here)'!$E$3:$E$189,0),MATCH('Tenant Analysis (Formulas) '!S$5,'Combined (Adjust here)'!$E$3:$BB$3,0)),0)</f>
        <v>0</v>
      </c>
      <c r="T108" s="147">
        <f>IFERROR(INDEX('Combined (Adjust here)'!$E$3:$BB$189,MATCH('Tenant Analysis (Formulas) '!$D108,'Combined (Adjust here)'!$E$3:$E$189,0),MATCH('Tenant Analysis (Formulas) '!T$5,'Combined (Adjust here)'!$E$3:$BB$3,0)),0)</f>
        <v>0</v>
      </c>
      <c r="U108" s="147">
        <f>IFERROR(INDEX('Combined (Adjust here)'!$E$3:$BB$189,MATCH('Tenant Analysis (Formulas) '!$D108,'Combined (Adjust here)'!$E$3:$E$189,0),MATCH('Tenant Analysis (Formulas) '!U$5,'Combined (Adjust here)'!$E$3:$BB$3,0)),0)</f>
        <v>0</v>
      </c>
      <c r="V108" s="147">
        <f>IFERROR(INDEX('Combined (Adjust here)'!$E$3:$BB$189,MATCH('Tenant Analysis (Formulas) '!$D108,'Combined (Adjust here)'!$E$3:$E$189,0),MATCH('Tenant Analysis (Formulas) '!V$5,'Combined (Adjust here)'!$E$3:$BB$3,0)),0)</f>
        <v>0</v>
      </c>
      <c r="W108" s="147">
        <f>IFERROR(INDEX('Combined (Adjust here)'!$E$3:$BB$189,MATCH('Tenant Analysis (Formulas) '!$D108,'Combined (Adjust here)'!$E$3:$E$189,0),MATCH('Tenant Analysis (Formulas) '!W$5,'Combined (Adjust here)'!$E$3:$BB$3,0)),0)</f>
        <v>0</v>
      </c>
      <c r="X108" s="147">
        <f>IFERROR(INDEX('Combined (Adjust here)'!$E$3:$BB$189,MATCH('Tenant Analysis (Formulas) '!$D108,'Combined (Adjust here)'!$E$3:$E$189,0),MATCH('Tenant Analysis (Formulas) '!X$5,'Combined (Adjust here)'!$E$3:$BB$3,0)),0)</f>
        <v>0</v>
      </c>
      <c r="Y108" s="147">
        <f>IFERROR(INDEX('Combined (Adjust here)'!$E$3:$BB$189,MATCH('Tenant Analysis (Formulas) '!$D108,'Combined (Adjust here)'!$E$3:$E$189,0),MATCH('Tenant Analysis (Formulas) '!Y$5,'Combined (Adjust here)'!$E$3:$BB$3,0)),0)</f>
        <v>0</v>
      </c>
      <c r="Z108" s="147">
        <f>IFERROR(INDEX('Combined (Adjust here)'!$E$3:$BB$189,MATCH('Tenant Analysis (Formulas) '!$D108,'Combined (Adjust here)'!$E$3:$E$189,0),MATCH('Tenant Analysis (Formulas) '!Z$5,'Combined (Adjust here)'!$E$3:$BB$3,0)),0)</f>
        <v>5934</v>
      </c>
      <c r="AA108" s="147">
        <f>IFERROR(INDEX('Combined (Adjust here)'!$E$3:$BB$189,MATCH('Tenant Analysis (Formulas) '!$D108,'Combined (Adjust here)'!$E$3:$E$189,0),MATCH('Tenant Analysis (Formulas) '!AA$5,'Combined (Adjust here)'!$E$3:$BB$3,0)),0)</f>
        <v>7423</v>
      </c>
      <c r="AB108" s="147">
        <f>IFERROR(INDEX('Combined (Adjust here)'!$E$3:$BB$189,MATCH('Tenant Analysis (Formulas) '!$D108,'Combined (Adjust here)'!$E$3:$E$189,0),MATCH('Tenant Analysis (Formulas) '!AB$5,'Combined (Adjust here)'!$E$3:$BB$3,0)),0)</f>
        <v>7056</v>
      </c>
      <c r="AC108" s="147">
        <f>IFERROR(INDEX('Combined (Adjust here)'!$E$3:$BB$189,MATCH('Tenant Analysis (Formulas) '!$D108,'Combined (Adjust here)'!$E$3:$E$189,0),MATCH('Tenant Analysis (Formulas) '!AC$5,'Combined (Adjust here)'!$E$3:$BB$3,0)),0)</f>
        <v>7280.56</v>
      </c>
      <c r="AD108" s="147">
        <f>IFERROR(INDEX('Combined (Adjust here)'!$E$3:$BB$189,MATCH('Tenant Analysis (Formulas) '!$D108,'Combined (Adjust here)'!$E$3:$E$189,0),MATCH('Tenant Analysis (Formulas) '!AD$5,'Combined (Adjust here)'!$E$3:$BB$3,0)),0)</f>
        <v>8445</v>
      </c>
      <c r="AE108" s="147">
        <f>IFERROR(INDEX('Combined (Adjust here)'!$E$3:$BB$189,MATCH('Tenant Analysis (Formulas) '!$D108,'Combined (Adjust here)'!$E$3:$E$189,0),MATCH('Tenant Analysis (Formulas) '!AE$5,'Combined (Adjust here)'!$E$3:$BB$3,0)),0)</f>
        <v>7236</v>
      </c>
      <c r="AF108" s="147">
        <f>IFERROR(INDEX('Combined (Adjust here)'!$E$3:$BB$189,MATCH('Tenant Analysis (Formulas) '!$D108,'Combined (Adjust here)'!$E$3:$E$189,0),MATCH('Tenant Analysis (Formulas) '!AF$5,'Combined (Adjust here)'!$E$3:$BB$3,0)),0)</f>
        <v>7893.45</v>
      </c>
      <c r="AG108" s="147">
        <f>IFERROR(INDEX('Combined (Adjust here)'!$E$3:$BB$189,MATCH('Tenant Analysis (Formulas) '!$D108,'Combined (Adjust here)'!$E$3:$E$189,0),MATCH('Tenant Analysis (Formulas) '!AG$5,'Combined (Adjust here)'!$E$3:$BB$3,0)),0)</f>
        <v>10420</v>
      </c>
      <c r="AH108" s="147">
        <f>IFERROR(INDEX('Combined (Adjust here)'!$E$3:$BB$189,MATCH('Tenant Analysis (Formulas) '!$D108,'Combined (Adjust here)'!$E$3:$E$189,0),MATCH('Tenant Analysis (Formulas) '!AH$5,'Combined (Adjust here)'!$E$3:$BB$3,0)),0)</f>
        <v>8570</v>
      </c>
      <c r="AI108" s="147">
        <f>IFERROR(INDEX('Combined (Adjust here)'!$E$3:$BB$189,MATCH('Tenant Analysis (Formulas) '!$D108,'Combined (Adjust here)'!$E$3:$E$189,0),MATCH('Tenant Analysis (Formulas) '!AI$5,'Combined (Adjust here)'!$E$3:$BB$3,0)),0)</f>
        <v>10820</v>
      </c>
      <c r="AJ108" s="147">
        <f>IFERROR(INDEX('Combined (Adjust here)'!$E$3:$BB$189,MATCH('Tenant Analysis (Formulas) '!$D108,'Combined (Adjust here)'!$E$3:$E$189,0),MATCH('Tenant Analysis (Formulas) '!AJ$5,'Combined (Adjust here)'!$E$3:$BB$3,0)),0)</f>
        <v>11008</v>
      </c>
      <c r="AK108" s="147">
        <f>IFERROR(INDEX('Combined (Adjust here)'!$E$3:$BB$189,MATCH('Tenant Analysis (Formulas) '!$D108,'Combined (Adjust here)'!$E$3:$E$189,0),MATCH('Tenant Analysis (Formulas) '!AK$5,'Combined (Adjust here)'!$E$3:$BB$3,0)),0)</f>
        <v>10475</v>
      </c>
      <c r="AL108" s="147">
        <f>IFERROR(INDEX('Combined (Adjust here)'!$E$3:$BB$189,MATCH('Tenant Analysis (Formulas) '!$D108,'Combined (Adjust here)'!$E$3:$E$189,0),MATCH('Tenant Analysis (Formulas) '!AL$5,'Combined (Adjust here)'!$E$3:$BB$3,0)),0)</f>
        <v>9498</v>
      </c>
      <c r="AM108" s="147">
        <f>IFERROR(INDEX('Combined (Adjust here)'!$E$3:$BB$189,MATCH('Tenant Analysis (Formulas) '!$D108,'Combined (Adjust here)'!$E$3:$E$189,0),MATCH('Tenant Analysis (Formulas) '!AM$5,'Combined (Adjust here)'!$E$3:$BB$3,0)),0)</f>
        <v>174</v>
      </c>
      <c r="AN108" s="147">
        <f>IFERROR(INDEX('Combined (Adjust here)'!$E$3:$BB$189,MATCH('Tenant Analysis (Formulas) '!$D108,'Combined (Adjust here)'!$E$3:$E$189,0),MATCH('Tenant Analysis (Formulas) '!AN$5,'Combined (Adjust here)'!$E$3:$BB$3,0)),0)</f>
        <v>12384.42</v>
      </c>
      <c r="AO108" s="147">
        <f>IFERROR(INDEX('Combined (Adjust here)'!$E$3:$BB$189,MATCH('Tenant Analysis (Formulas) '!$D108,'Combined (Adjust here)'!$E$3:$E$189,0),MATCH('Tenant Analysis (Formulas) '!AO$5,'Combined (Adjust here)'!$E$3:$BB$3,0)),0)</f>
        <v>14381.09</v>
      </c>
      <c r="AP108" s="147">
        <f>IFERROR(INDEX('Combined (Adjust here)'!$E$3:$BB$189,MATCH('Tenant Analysis (Formulas) '!$D108,'Combined (Adjust here)'!$E$3:$E$189,0),MATCH('Tenant Analysis (Formulas) '!AP$5,'Combined (Adjust here)'!$E$3:$BB$3,0)),0)</f>
        <v>11857</v>
      </c>
      <c r="AQ108" s="147">
        <f>IFERROR(INDEX('Combined (Adjust here)'!$E$3:$BB$189,MATCH('Tenant Analysis (Formulas) '!$D108,'Combined (Adjust here)'!$E$3:$E$189,0),MATCH('Tenant Analysis (Formulas) '!AQ$5,'Combined (Adjust here)'!$E$3:$BB$3,0)),0)</f>
        <v>12330</v>
      </c>
      <c r="AR108" s="147">
        <f>IFERROR(INDEX('Combined (Adjust here)'!$E$3:$BB$189,MATCH('Tenant Analysis (Formulas) '!$D108,'Combined (Adjust here)'!$E$3:$E$189,0),MATCH('Tenant Analysis (Formulas) '!AR$5,'Combined (Adjust here)'!$E$3:$BB$3,0)),0)</f>
        <v>6994</v>
      </c>
      <c r="AS108" s="147">
        <f>IFERROR(INDEX('Combined (Adjust here)'!$E$3:$BB$189,MATCH('Tenant Analysis (Formulas) '!$D108,'Combined (Adjust here)'!$E$3:$E$189,0),MATCH('Tenant Analysis (Formulas) '!AS$5,'Combined (Adjust here)'!$E$3:$BB$3,0)),0)</f>
        <v>81</v>
      </c>
      <c r="AT108" s="147">
        <f>IFERROR(INDEX('Combined (Adjust here)'!$E$3:$BB$189,MATCH('Tenant Analysis (Formulas) '!$D108,'Combined (Adjust here)'!$E$3:$E$189,0),MATCH('Tenant Analysis (Formulas) '!AT$5,'Combined (Adjust here)'!$E$3:$BB$3,0)),0)</f>
        <v>0</v>
      </c>
      <c r="AU108" s="147">
        <f>IFERROR(INDEX('Combined (Adjust here)'!$E$3:$BB$189,MATCH('Tenant Analysis (Formulas) '!$D108,'Combined (Adjust here)'!$E$3:$E$189,0),MATCH('Tenant Analysis (Formulas) '!AU$5,'Combined (Adjust here)'!$E$3:$BB$3,0)),0)</f>
        <v>6651</v>
      </c>
      <c r="AV108" s="147">
        <f>IFERROR(INDEX('Combined (Adjust here)'!$E$3:$BB$189,MATCH('Tenant Analysis (Formulas) '!$D108,'Combined (Adjust here)'!$E$3:$E$189,0),MATCH('Tenant Analysis (Formulas) '!AV$5,'Combined (Adjust here)'!$E$3:$BB$3,0)),0)</f>
        <v>4436</v>
      </c>
      <c r="AW108" s="147">
        <f>IFERROR(INDEX('Combined (Adjust here)'!$E$3:$BB$189,MATCH('Tenant Analysis (Formulas) '!$D108,'Combined (Adjust here)'!$E$3:$E$189,0),MATCH('Tenant Analysis (Formulas) '!AW$5,'Combined (Adjust here)'!$E$3:$BB$3,0)),0)</f>
        <v>111</v>
      </c>
      <c r="AX108" s="147">
        <f>IFERROR(INDEX('Combined (Adjust here)'!$E$3:$BB$189,MATCH('Tenant Analysis (Formulas) '!$D108,'Combined (Adjust here)'!$E$3:$E$189,0),MATCH('Tenant Analysis (Formulas) '!AX$5,'Combined (Adjust here)'!$E$3:$BB$3,0)),0)</f>
        <v>10703.45</v>
      </c>
      <c r="AY108" s="147">
        <f>IFERROR(INDEX('Combined (Adjust here)'!$E$3:$BB$189,MATCH('Tenant Analysis (Formulas) '!$D108,'Combined (Adjust here)'!$E$3:$E$189,0),MATCH('Tenant Analysis (Formulas) '!AY$5,'Combined (Adjust here)'!$E$3:$BB$3,0)),0)</f>
        <v>9200.7000000000007</v>
      </c>
      <c r="AZ108" s="147">
        <f>IFERROR(INDEX('Combined (Adjust here)'!$E$3:$BB$189,MATCH('Tenant Analysis (Formulas) '!$D108,'Combined (Adjust here)'!$E$3:$E$189,0),MATCH('Tenant Analysis (Formulas) '!AZ$5,'Combined (Adjust here)'!$E$3:$BB$3,0)),0)</f>
        <v>7170</v>
      </c>
      <c r="BA108" s="147">
        <f>IFERROR(INDEX('Combined (Adjust here)'!$E$3:$BB$189,MATCH('Tenant Analysis (Formulas) '!$D108,'Combined (Adjust here)'!$E$3:$E$189,0),MATCH('Tenant Analysis (Formulas) '!BA$5,'Combined (Adjust here)'!$E$3:$BB$3,0)),0)</f>
        <v>0</v>
      </c>
      <c r="BB108" s="147">
        <f>IFERROR(INDEX('Combined (Adjust here)'!$E$3:$BB$189,MATCH('Tenant Analysis (Formulas) '!$D108,'Combined (Adjust here)'!$E$3:$E$189,0),MATCH('Tenant Analysis (Formulas) '!BB$5,'Combined (Adjust here)'!$E$3:$BB$3,0)),0)</f>
        <v>0</v>
      </c>
      <c r="BC108" s="147">
        <f>IFERROR(INDEX('Combined (Adjust here)'!$E$3:$BB$189,MATCH('Tenant Analysis (Formulas) '!$D108,'Combined (Adjust here)'!$E$3:$E$189,0),MATCH('Tenant Analysis (Formulas) '!BC$5,'Combined (Adjust here)'!$E$3:$BB$3,0)),0)</f>
        <v>7477.96</v>
      </c>
      <c r="BD108" s="147">
        <f>IFERROR(INDEX('Combined (Adjust here)'!$E$3:$BB$189,MATCH('Tenant Analysis (Formulas) '!$D108,'Combined (Adjust here)'!$E$3:$E$189,0),MATCH('Tenant Analysis (Formulas) '!BD$5,'Combined (Adjust here)'!$E$3:$BB$3,0)),0)</f>
        <v>0</v>
      </c>
      <c r="BE108" s="147">
        <f>IFERROR(INDEX('Combined (Adjust here)'!$E$3:$BB$189,MATCH('Tenant Analysis (Formulas) '!$D108,'Combined (Adjust here)'!$E$3:$E$189,0),MATCH('Tenant Analysis (Formulas) '!BE$5,'Combined (Adjust here)'!$E$3:$BB$3,0)),0)</f>
        <v>0</v>
      </c>
      <c r="BF108" s="147">
        <f>IFERROR(INDEX('Combined (Adjust here)'!$E$3:$BB$189,MATCH('Tenant Analysis (Formulas) '!$D108,'Combined (Adjust here)'!$E$3:$E$189,0),MATCH('Tenant Analysis (Formulas) '!BF$5,'Combined (Adjust here)'!$E$3:$BB$3,0)),0)</f>
        <v>0</v>
      </c>
      <c r="BG108" s="147">
        <f>IFERROR(INDEX('Combined (Adjust here)'!$E$3:$BB$189,MATCH('Tenant Analysis (Formulas) '!$D108,'Combined (Adjust here)'!$E$3:$E$189,0),MATCH('Tenant Analysis (Formulas) '!BG$5,'Combined (Adjust here)'!$E$3:$BB$3,0)),0)</f>
        <v>0</v>
      </c>
      <c r="BH108" s="147">
        <f>IFERROR(INDEX('Combined (Adjust here)'!$E$3:$BB$189,MATCH('Tenant Analysis (Formulas) '!$D108,'Combined (Adjust here)'!$E$3:$E$189,0),MATCH('Tenant Analysis (Formulas) '!BH$5,'Combined (Adjust here)'!$E$3:$BB$3,0)),0)</f>
        <v>0</v>
      </c>
      <c r="BI108" s="147">
        <f>IFERROR(INDEX('Combined (Adjust here)'!$E$3:$BB$189,MATCH('Tenant Analysis (Formulas) '!$D108,'Combined (Adjust here)'!$E$3:$E$189,0),MATCH('Tenant Analysis (Formulas) '!BI$5,'Combined (Adjust here)'!$E$3:$BB$3,0)),0)</f>
        <v>0</v>
      </c>
      <c r="BJ108" s="147">
        <f>IFERROR(INDEX('Combined (Adjust here)'!$E$3:$BB$189,MATCH('Tenant Analysis (Formulas) '!$D108,'Combined (Adjust here)'!$E$3:$E$189,0),MATCH('Tenant Analysis (Formulas) '!BJ$5,'Combined (Adjust here)'!$E$3:$BB$3,0)),0)</f>
        <v>0</v>
      </c>
      <c r="BK108" s="147">
        <f>IFERROR(INDEX('Combined (Adjust here)'!$E$3:$BB$189,MATCH('Tenant Analysis (Formulas) '!$D108,'Combined (Adjust here)'!$E$3:$E$189,0),MATCH('Tenant Analysis (Formulas) '!BK$5,'Combined (Adjust here)'!$E$3:$BB$3,0)),0)</f>
        <v>0</v>
      </c>
      <c r="BL108" s="147">
        <f>IFERROR(INDEX('Combined (Adjust here)'!$E$3:$BB$189,MATCH('Tenant Analysis (Formulas) '!$D108,'Combined (Adjust here)'!$E$3:$E$189,0),MATCH('Tenant Analysis (Formulas) '!BL$5,'Combined (Adjust here)'!$E$3:$BB$3,0)),0)</f>
        <v>0</v>
      </c>
      <c r="BM108" s="147">
        <f>IFERROR(INDEX('Combined (Adjust here)'!$E$3:$BB$189,MATCH('Tenant Analysis (Formulas) '!$D108,'Combined (Adjust here)'!$E$3:$E$189,0),MATCH('Tenant Analysis (Formulas) '!BM$5,'Combined (Adjust here)'!$E$3:$BB$3,0)),0)</f>
        <v>0</v>
      </c>
    </row>
    <row r="109" spans="1:65" hidden="1">
      <c r="A109" s="48" t="s">
        <v>158</v>
      </c>
      <c r="B109" s="48" t="s">
        <v>174</v>
      </c>
      <c r="C109" s="46" t="s">
        <v>189</v>
      </c>
      <c r="D109" s="49" t="s">
        <v>69</v>
      </c>
      <c r="E109" s="75">
        <f t="shared" si="27"/>
        <v>21300</v>
      </c>
      <c r="F109" s="75">
        <f t="shared" ref="F109:H128" si="29">+SUMIF($R$4:$BM$4,F$5,$R109:$BM109)</f>
        <v>21300</v>
      </c>
      <c r="G109" s="75">
        <f t="shared" si="29"/>
        <v>11000</v>
      </c>
      <c r="H109" s="75">
        <f t="shared" si="29"/>
        <v>0</v>
      </c>
      <c r="I109" s="67">
        <f t="shared" si="26"/>
        <v>-0.48356807511737088</v>
      </c>
      <c r="J109" s="82"/>
      <c r="L109" s="75">
        <f t="shared" si="25"/>
        <v>8000</v>
      </c>
      <c r="M109" s="75">
        <f t="shared" si="25"/>
        <v>0</v>
      </c>
      <c r="N109" s="67">
        <f t="shared" si="28"/>
        <v>0</v>
      </c>
      <c r="R109" s="147">
        <f>IFERROR(INDEX('Combined (Adjust here)'!$E$3:$BB$189,MATCH('Tenant Analysis (Formulas) '!$D109,'Combined (Adjust here)'!$E$3:$E$189,0),MATCH('Tenant Analysis (Formulas) '!R$5,'Combined (Adjust here)'!$E$3:$BB$3,0)),0)</f>
        <v>0</v>
      </c>
      <c r="S109" s="147">
        <f>IFERROR(INDEX('Combined (Adjust here)'!$E$3:$BB$189,MATCH('Tenant Analysis (Formulas) '!$D109,'Combined (Adjust here)'!$E$3:$E$189,0),MATCH('Tenant Analysis (Formulas) '!S$5,'Combined (Adjust here)'!$E$3:$BB$3,0)),0)</f>
        <v>0</v>
      </c>
      <c r="T109" s="147">
        <f>IFERROR(INDEX('Combined (Adjust here)'!$E$3:$BB$189,MATCH('Tenant Analysis (Formulas) '!$D109,'Combined (Adjust here)'!$E$3:$E$189,0),MATCH('Tenant Analysis (Formulas) '!T$5,'Combined (Adjust here)'!$E$3:$BB$3,0)),0)</f>
        <v>0</v>
      </c>
      <c r="U109" s="147">
        <f>IFERROR(INDEX('Combined (Adjust here)'!$E$3:$BB$189,MATCH('Tenant Analysis (Formulas) '!$D109,'Combined (Adjust here)'!$E$3:$E$189,0),MATCH('Tenant Analysis (Formulas) '!U$5,'Combined (Adjust here)'!$E$3:$BB$3,0)),0)</f>
        <v>0</v>
      </c>
      <c r="V109" s="147">
        <f>IFERROR(INDEX('Combined (Adjust here)'!$E$3:$BB$189,MATCH('Tenant Analysis (Formulas) '!$D109,'Combined (Adjust here)'!$E$3:$E$189,0),MATCH('Tenant Analysis (Formulas) '!V$5,'Combined (Adjust here)'!$E$3:$BB$3,0)),0)</f>
        <v>0</v>
      </c>
      <c r="W109" s="147">
        <f>IFERROR(INDEX('Combined (Adjust here)'!$E$3:$BB$189,MATCH('Tenant Analysis (Formulas) '!$D109,'Combined (Adjust here)'!$E$3:$E$189,0),MATCH('Tenant Analysis (Formulas) '!W$5,'Combined (Adjust here)'!$E$3:$BB$3,0)),0)</f>
        <v>2400</v>
      </c>
      <c r="X109" s="147">
        <f>IFERROR(INDEX('Combined (Adjust here)'!$E$3:$BB$189,MATCH('Tenant Analysis (Formulas) '!$D109,'Combined (Adjust here)'!$E$3:$E$189,0),MATCH('Tenant Analysis (Formulas) '!X$5,'Combined (Adjust here)'!$E$3:$BB$3,0)),0)</f>
        <v>0</v>
      </c>
      <c r="Y109" s="147">
        <f>IFERROR(INDEX('Combined (Adjust here)'!$E$3:$BB$189,MATCH('Tenant Analysis (Formulas) '!$D109,'Combined (Adjust here)'!$E$3:$E$189,0),MATCH('Tenant Analysis (Formulas) '!Y$5,'Combined (Adjust here)'!$E$3:$BB$3,0)),0)</f>
        <v>0</v>
      </c>
      <c r="Z109" s="147">
        <f>IFERROR(INDEX('Combined (Adjust here)'!$E$3:$BB$189,MATCH('Tenant Analysis (Formulas) '!$D109,'Combined (Adjust here)'!$E$3:$E$189,0),MATCH('Tenant Analysis (Formulas) '!Z$5,'Combined (Adjust here)'!$E$3:$BB$3,0)),0)</f>
        <v>8500</v>
      </c>
      <c r="AA109" s="147">
        <f>IFERROR(INDEX('Combined (Adjust here)'!$E$3:$BB$189,MATCH('Tenant Analysis (Formulas) '!$D109,'Combined (Adjust here)'!$E$3:$E$189,0),MATCH('Tenant Analysis (Formulas) '!AA$5,'Combined (Adjust here)'!$E$3:$BB$3,0)),0)</f>
        <v>0</v>
      </c>
      <c r="AB109" s="147">
        <f>IFERROR(INDEX('Combined (Adjust here)'!$E$3:$BB$189,MATCH('Tenant Analysis (Formulas) '!$D109,'Combined (Adjust here)'!$E$3:$E$189,0),MATCH('Tenant Analysis (Formulas) '!AB$5,'Combined (Adjust here)'!$E$3:$BB$3,0)),0)</f>
        <v>0</v>
      </c>
      <c r="AC109" s="147">
        <f>IFERROR(INDEX('Combined (Adjust here)'!$E$3:$BB$189,MATCH('Tenant Analysis (Formulas) '!$D109,'Combined (Adjust here)'!$E$3:$E$189,0),MATCH('Tenant Analysis (Formulas) '!AC$5,'Combined (Adjust here)'!$E$3:$BB$3,0)),0)</f>
        <v>10400</v>
      </c>
      <c r="AD109" s="147">
        <f>IFERROR(INDEX('Combined (Adjust here)'!$E$3:$BB$189,MATCH('Tenant Analysis (Formulas) '!$D109,'Combined (Adjust here)'!$E$3:$E$189,0),MATCH('Tenant Analysis (Formulas) '!AD$5,'Combined (Adjust here)'!$E$3:$BB$3,0)),0)</f>
        <v>0</v>
      </c>
      <c r="AE109" s="147">
        <f>IFERROR(INDEX('Combined (Adjust here)'!$E$3:$BB$189,MATCH('Tenant Analysis (Formulas) '!$D109,'Combined (Adjust here)'!$E$3:$E$189,0),MATCH('Tenant Analysis (Formulas) '!AE$5,'Combined (Adjust here)'!$E$3:$BB$3,0)),0)</f>
        <v>0</v>
      </c>
      <c r="AF109" s="147">
        <f>IFERROR(INDEX('Combined (Adjust here)'!$E$3:$BB$189,MATCH('Tenant Analysis (Formulas) '!$D109,'Combined (Adjust here)'!$E$3:$E$189,0),MATCH('Tenant Analysis (Formulas) '!AF$5,'Combined (Adjust here)'!$E$3:$BB$3,0)),0)</f>
        <v>0</v>
      </c>
      <c r="AG109" s="147">
        <f>IFERROR(INDEX('Combined (Adjust here)'!$E$3:$BB$189,MATCH('Tenant Analysis (Formulas) '!$D109,'Combined (Adjust here)'!$E$3:$E$189,0),MATCH('Tenant Analysis (Formulas) '!AG$5,'Combined (Adjust here)'!$E$3:$BB$3,0)),0)</f>
        <v>0</v>
      </c>
      <c r="AH109" s="147">
        <f>IFERROR(INDEX('Combined (Adjust here)'!$E$3:$BB$189,MATCH('Tenant Analysis (Formulas) '!$D109,'Combined (Adjust here)'!$E$3:$E$189,0),MATCH('Tenant Analysis (Formulas) '!AH$5,'Combined (Adjust here)'!$E$3:$BB$3,0)),0)</f>
        <v>0</v>
      </c>
      <c r="AI109" s="147">
        <f>IFERROR(INDEX('Combined (Adjust here)'!$E$3:$BB$189,MATCH('Tenant Analysis (Formulas) '!$D109,'Combined (Adjust here)'!$E$3:$E$189,0),MATCH('Tenant Analysis (Formulas) '!AI$5,'Combined (Adjust here)'!$E$3:$BB$3,0)),0)</f>
        <v>2400</v>
      </c>
      <c r="AJ109" s="147">
        <f>IFERROR(INDEX('Combined (Adjust here)'!$E$3:$BB$189,MATCH('Tenant Analysis (Formulas) '!$D109,'Combined (Adjust here)'!$E$3:$E$189,0),MATCH('Tenant Analysis (Formulas) '!AJ$5,'Combined (Adjust here)'!$E$3:$BB$3,0)),0)</f>
        <v>0</v>
      </c>
      <c r="AK109" s="147">
        <f>IFERROR(INDEX('Combined (Adjust here)'!$E$3:$BB$189,MATCH('Tenant Analysis (Formulas) '!$D109,'Combined (Adjust here)'!$E$3:$E$189,0),MATCH('Tenant Analysis (Formulas) '!AK$5,'Combined (Adjust here)'!$E$3:$BB$3,0)),0)</f>
        <v>0</v>
      </c>
      <c r="AL109" s="147">
        <f>IFERROR(INDEX('Combined (Adjust here)'!$E$3:$BB$189,MATCH('Tenant Analysis (Formulas) '!$D109,'Combined (Adjust here)'!$E$3:$E$189,0),MATCH('Tenant Analysis (Formulas) '!AL$5,'Combined (Adjust here)'!$E$3:$BB$3,0)),0)</f>
        <v>8500</v>
      </c>
      <c r="AM109" s="147">
        <f>IFERROR(INDEX('Combined (Adjust here)'!$E$3:$BB$189,MATCH('Tenant Analysis (Formulas) '!$D109,'Combined (Adjust here)'!$E$3:$E$189,0),MATCH('Tenant Analysis (Formulas) '!AM$5,'Combined (Adjust here)'!$E$3:$BB$3,0)),0)</f>
        <v>0</v>
      </c>
      <c r="AN109" s="147">
        <f>IFERROR(INDEX('Combined (Adjust here)'!$E$3:$BB$189,MATCH('Tenant Analysis (Formulas) '!$D109,'Combined (Adjust here)'!$E$3:$E$189,0),MATCH('Tenant Analysis (Formulas) '!AN$5,'Combined (Adjust here)'!$E$3:$BB$3,0)),0)</f>
        <v>0</v>
      </c>
      <c r="AO109" s="147">
        <f>IFERROR(INDEX('Combined (Adjust here)'!$E$3:$BB$189,MATCH('Tenant Analysis (Formulas) '!$D109,'Combined (Adjust here)'!$E$3:$E$189,0),MATCH('Tenant Analysis (Formulas) '!AO$5,'Combined (Adjust here)'!$E$3:$BB$3,0)),0)</f>
        <v>10400</v>
      </c>
      <c r="AP109" s="147">
        <f>IFERROR(INDEX('Combined (Adjust here)'!$E$3:$BB$189,MATCH('Tenant Analysis (Formulas) '!$D109,'Combined (Adjust here)'!$E$3:$E$189,0),MATCH('Tenant Analysis (Formulas) '!AP$5,'Combined (Adjust here)'!$E$3:$BB$3,0)),0)</f>
        <v>0</v>
      </c>
      <c r="AQ109" s="147">
        <f>IFERROR(INDEX('Combined (Adjust here)'!$E$3:$BB$189,MATCH('Tenant Analysis (Formulas) '!$D109,'Combined (Adjust here)'!$E$3:$E$189,0),MATCH('Tenant Analysis (Formulas) '!AQ$5,'Combined (Adjust here)'!$E$3:$BB$3,0)),0)</f>
        <v>0</v>
      </c>
      <c r="AR109" s="147">
        <f>IFERROR(INDEX('Combined (Adjust here)'!$E$3:$BB$189,MATCH('Tenant Analysis (Formulas) '!$D109,'Combined (Adjust here)'!$E$3:$E$189,0),MATCH('Tenant Analysis (Formulas) '!AR$5,'Combined (Adjust here)'!$E$3:$BB$3,0)),0)</f>
        <v>8000</v>
      </c>
      <c r="AS109" s="147">
        <f>IFERROR(INDEX('Combined (Adjust here)'!$E$3:$BB$189,MATCH('Tenant Analysis (Formulas) '!$D109,'Combined (Adjust here)'!$E$3:$E$189,0),MATCH('Tenant Analysis (Formulas) '!AS$5,'Combined (Adjust here)'!$E$3:$BB$3,0)),0)</f>
        <v>0</v>
      </c>
      <c r="AT109" s="147">
        <f>IFERROR(INDEX('Combined (Adjust here)'!$E$3:$BB$189,MATCH('Tenant Analysis (Formulas) '!$D109,'Combined (Adjust here)'!$E$3:$E$189,0),MATCH('Tenant Analysis (Formulas) '!AT$5,'Combined (Adjust here)'!$E$3:$BB$3,0)),0)</f>
        <v>0</v>
      </c>
      <c r="AU109" s="147">
        <f>IFERROR(INDEX('Combined (Adjust here)'!$E$3:$BB$189,MATCH('Tenant Analysis (Formulas) '!$D109,'Combined (Adjust here)'!$E$3:$E$189,0),MATCH('Tenant Analysis (Formulas) '!AU$5,'Combined (Adjust here)'!$E$3:$BB$3,0)),0)</f>
        <v>0</v>
      </c>
      <c r="AV109" s="147">
        <f>IFERROR(INDEX('Combined (Adjust here)'!$E$3:$BB$189,MATCH('Tenant Analysis (Formulas) '!$D109,'Combined (Adjust here)'!$E$3:$E$189,0),MATCH('Tenant Analysis (Formulas) '!AV$5,'Combined (Adjust here)'!$E$3:$BB$3,0)),0)</f>
        <v>0</v>
      </c>
      <c r="AW109" s="147">
        <f>IFERROR(INDEX('Combined (Adjust here)'!$E$3:$BB$189,MATCH('Tenant Analysis (Formulas) '!$D109,'Combined (Adjust here)'!$E$3:$E$189,0),MATCH('Tenant Analysis (Formulas) '!AW$5,'Combined (Adjust here)'!$E$3:$BB$3,0)),0)</f>
        <v>0</v>
      </c>
      <c r="AX109" s="147">
        <f>IFERROR(INDEX('Combined (Adjust here)'!$E$3:$BB$189,MATCH('Tenant Analysis (Formulas) '!$D109,'Combined (Adjust here)'!$E$3:$E$189,0),MATCH('Tenant Analysis (Formulas) '!AX$5,'Combined (Adjust here)'!$E$3:$BB$3,0)),0)</f>
        <v>700</v>
      </c>
      <c r="AY109" s="147">
        <f>IFERROR(INDEX('Combined (Adjust here)'!$E$3:$BB$189,MATCH('Tenant Analysis (Formulas) '!$D109,'Combined (Adjust here)'!$E$3:$E$189,0),MATCH('Tenant Analysis (Formulas) '!AY$5,'Combined (Adjust here)'!$E$3:$BB$3,0)),0)</f>
        <v>0</v>
      </c>
      <c r="AZ109" s="147">
        <f>IFERROR(INDEX('Combined (Adjust here)'!$E$3:$BB$189,MATCH('Tenant Analysis (Formulas) '!$D109,'Combined (Adjust here)'!$E$3:$E$189,0),MATCH('Tenant Analysis (Formulas) '!AZ$5,'Combined (Adjust here)'!$E$3:$BB$3,0)),0)</f>
        <v>0</v>
      </c>
      <c r="BA109" s="147">
        <f>IFERROR(INDEX('Combined (Adjust here)'!$E$3:$BB$189,MATCH('Tenant Analysis (Formulas) '!$D109,'Combined (Adjust here)'!$E$3:$E$189,0),MATCH('Tenant Analysis (Formulas) '!BA$5,'Combined (Adjust here)'!$E$3:$BB$3,0)),0)</f>
        <v>2300</v>
      </c>
      <c r="BB109" s="147">
        <f>IFERROR(INDEX('Combined (Adjust here)'!$E$3:$BB$189,MATCH('Tenant Analysis (Formulas) '!$D109,'Combined (Adjust here)'!$E$3:$E$189,0),MATCH('Tenant Analysis (Formulas) '!BB$5,'Combined (Adjust here)'!$E$3:$BB$3,0)),0)</f>
        <v>0</v>
      </c>
      <c r="BC109" s="147">
        <f>IFERROR(INDEX('Combined (Adjust here)'!$E$3:$BB$189,MATCH('Tenant Analysis (Formulas) '!$D109,'Combined (Adjust here)'!$E$3:$E$189,0),MATCH('Tenant Analysis (Formulas) '!BC$5,'Combined (Adjust here)'!$E$3:$BB$3,0)),0)</f>
        <v>0</v>
      </c>
      <c r="BD109" s="147">
        <f>IFERROR(INDEX('Combined (Adjust here)'!$E$3:$BB$189,MATCH('Tenant Analysis (Formulas) '!$D109,'Combined (Adjust here)'!$E$3:$E$189,0),MATCH('Tenant Analysis (Formulas) '!BD$5,'Combined (Adjust here)'!$E$3:$BB$3,0)),0)</f>
        <v>0</v>
      </c>
      <c r="BE109" s="147">
        <f>IFERROR(INDEX('Combined (Adjust here)'!$E$3:$BB$189,MATCH('Tenant Analysis (Formulas) '!$D109,'Combined (Adjust here)'!$E$3:$E$189,0),MATCH('Tenant Analysis (Formulas) '!BE$5,'Combined (Adjust here)'!$E$3:$BB$3,0)),0)</f>
        <v>0</v>
      </c>
      <c r="BF109" s="147">
        <f>IFERROR(INDEX('Combined (Adjust here)'!$E$3:$BB$189,MATCH('Tenant Analysis (Formulas) '!$D109,'Combined (Adjust here)'!$E$3:$E$189,0),MATCH('Tenant Analysis (Formulas) '!BF$5,'Combined (Adjust here)'!$E$3:$BB$3,0)),0)</f>
        <v>0</v>
      </c>
      <c r="BG109" s="147">
        <f>IFERROR(INDEX('Combined (Adjust here)'!$E$3:$BB$189,MATCH('Tenant Analysis (Formulas) '!$D109,'Combined (Adjust here)'!$E$3:$E$189,0),MATCH('Tenant Analysis (Formulas) '!BG$5,'Combined (Adjust here)'!$E$3:$BB$3,0)),0)</f>
        <v>0</v>
      </c>
      <c r="BH109" s="147">
        <f>IFERROR(INDEX('Combined (Adjust here)'!$E$3:$BB$189,MATCH('Tenant Analysis (Formulas) '!$D109,'Combined (Adjust here)'!$E$3:$E$189,0),MATCH('Tenant Analysis (Formulas) '!BH$5,'Combined (Adjust here)'!$E$3:$BB$3,0)),0)</f>
        <v>0</v>
      </c>
      <c r="BI109" s="147">
        <f>IFERROR(INDEX('Combined (Adjust here)'!$E$3:$BB$189,MATCH('Tenant Analysis (Formulas) '!$D109,'Combined (Adjust here)'!$E$3:$E$189,0),MATCH('Tenant Analysis (Formulas) '!BI$5,'Combined (Adjust here)'!$E$3:$BB$3,0)),0)</f>
        <v>0</v>
      </c>
      <c r="BJ109" s="147">
        <f>IFERROR(INDEX('Combined (Adjust here)'!$E$3:$BB$189,MATCH('Tenant Analysis (Formulas) '!$D109,'Combined (Adjust here)'!$E$3:$E$189,0),MATCH('Tenant Analysis (Formulas) '!BJ$5,'Combined (Adjust here)'!$E$3:$BB$3,0)),0)</f>
        <v>0</v>
      </c>
      <c r="BK109" s="147">
        <f>IFERROR(INDEX('Combined (Adjust here)'!$E$3:$BB$189,MATCH('Tenant Analysis (Formulas) '!$D109,'Combined (Adjust here)'!$E$3:$E$189,0),MATCH('Tenant Analysis (Formulas) '!BK$5,'Combined (Adjust here)'!$E$3:$BB$3,0)),0)</f>
        <v>0</v>
      </c>
      <c r="BL109" s="147">
        <f>IFERROR(INDEX('Combined (Adjust here)'!$E$3:$BB$189,MATCH('Tenant Analysis (Formulas) '!$D109,'Combined (Adjust here)'!$E$3:$E$189,0),MATCH('Tenant Analysis (Formulas) '!BL$5,'Combined (Adjust here)'!$E$3:$BB$3,0)),0)</f>
        <v>0</v>
      </c>
      <c r="BM109" s="147">
        <f>IFERROR(INDEX('Combined (Adjust here)'!$E$3:$BB$189,MATCH('Tenant Analysis (Formulas) '!$D109,'Combined (Adjust here)'!$E$3:$E$189,0),MATCH('Tenant Analysis (Formulas) '!BM$5,'Combined (Adjust here)'!$E$3:$BB$3,0)),0)</f>
        <v>0</v>
      </c>
    </row>
    <row r="110" spans="1:65">
      <c r="A110" s="48" t="s">
        <v>161</v>
      </c>
      <c r="B110" s="48" t="s">
        <v>177</v>
      </c>
      <c r="C110" s="46" t="s">
        <v>192</v>
      </c>
      <c r="D110" s="49" t="s">
        <v>99</v>
      </c>
      <c r="E110" s="75">
        <f t="shared" si="27"/>
        <v>0</v>
      </c>
      <c r="F110" s="75">
        <f t="shared" si="29"/>
        <v>16623684</v>
      </c>
      <c r="G110" s="75">
        <f t="shared" si="29"/>
        <v>16918222.440000001</v>
      </c>
      <c r="H110" s="75">
        <f t="shared" si="29"/>
        <v>0</v>
      </c>
      <c r="I110" s="67">
        <f t="shared" si="26"/>
        <v>1.7718000414348668E-2</v>
      </c>
      <c r="J110" s="82"/>
      <c r="L110" s="75">
        <f t="shared" si="25"/>
        <v>0</v>
      </c>
      <c r="M110" s="75">
        <f t="shared" si="25"/>
        <v>0</v>
      </c>
      <c r="N110" s="67">
        <f t="shared" si="28"/>
        <v>0</v>
      </c>
      <c r="R110" s="77">
        <f>IFERROR(INDEX('Combined (Adjust here)'!$E$3:$BB$189,MATCH('Tenant Analysis (Formulas) '!$D110,'Combined (Adjust here)'!$E$3:$E$189,0),MATCH('Tenant Analysis (Formulas) '!R$5,'Combined (Adjust here)'!$E$3:$BB$3,0)),0)</f>
        <v>0</v>
      </c>
      <c r="S110" s="77">
        <f>IFERROR(INDEX('Combined (Adjust here)'!$E$3:$BB$189,MATCH('Tenant Analysis (Formulas) '!$D110,'Combined (Adjust here)'!$E$3:$E$189,0),MATCH('Tenant Analysis (Formulas) '!S$5,'Combined (Adjust here)'!$E$3:$BB$3,0)),0)</f>
        <v>0</v>
      </c>
      <c r="T110" s="77">
        <f>IFERROR(INDEX('Combined (Adjust here)'!$E$3:$BB$189,MATCH('Tenant Analysis (Formulas) '!$D110,'Combined (Adjust here)'!$E$3:$E$189,0),MATCH('Tenant Analysis (Formulas) '!T$5,'Combined (Adjust here)'!$E$3:$BB$3,0)),0)</f>
        <v>0</v>
      </c>
      <c r="U110" s="77">
        <f>IFERROR(INDEX('Combined (Adjust here)'!$E$3:$BB$189,MATCH('Tenant Analysis (Formulas) '!$D110,'Combined (Adjust here)'!$E$3:$E$189,0),MATCH('Tenant Analysis (Formulas) '!U$5,'Combined (Adjust here)'!$E$3:$BB$3,0)),0)</f>
        <v>0</v>
      </c>
      <c r="V110" s="77">
        <f>IFERROR(INDEX('Combined (Adjust here)'!$E$3:$BB$189,MATCH('Tenant Analysis (Formulas) '!$D110,'Combined (Adjust here)'!$E$3:$E$189,0),MATCH('Tenant Analysis (Formulas) '!V$5,'Combined (Adjust here)'!$E$3:$BB$3,0)),0)</f>
        <v>0</v>
      </c>
      <c r="W110" s="77">
        <f>IFERROR(INDEX('Combined (Adjust here)'!$E$3:$BB$189,MATCH('Tenant Analysis (Formulas) '!$D110,'Combined (Adjust here)'!$E$3:$E$189,0),MATCH('Tenant Analysis (Formulas) '!W$5,'Combined (Adjust here)'!$E$3:$BB$3,0)),0)</f>
        <v>0</v>
      </c>
      <c r="X110" s="77">
        <f>IFERROR(INDEX('Combined (Adjust here)'!$E$3:$BB$189,MATCH('Tenant Analysis (Formulas) '!$D110,'Combined (Adjust here)'!$E$3:$E$189,0),MATCH('Tenant Analysis (Formulas) '!X$5,'Combined (Adjust here)'!$E$3:$BB$3,0)),0)</f>
        <v>0</v>
      </c>
      <c r="Y110" s="77">
        <f>IFERROR(INDEX('Combined (Adjust here)'!$E$3:$BB$189,MATCH('Tenant Analysis (Formulas) '!$D110,'Combined (Adjust here)'!$E$3:$E$189,0),MATCH('Tenant Analysis (Formulas) '!Y$5,'Combined (Adjust here)'!$E$3:$BB$3,0)),0)</f>
        <v>0</v>
      </c>
      <c r="Z110" s="77">
        <f>IFERROR(INDEX('Combined (Adjust here)'!$E$3:$BB$189,MATCH('Tenant Analysis (Formulas) '!$D110,'Combined (Adjust here)'!$E$3:$E$189,0),MATCH('Tenant Analysis (Formulas) '!Z$5,'Combined (Adjust here)'!$E$3:$BB$3,0)),0)</f>
        <v>0</v>
      </c>
      <c r="AA110" s="77">
        <f>IFERROR(INDEX('Combined (Adjust here)'!$E$3:$BB$189,MATCH('Tenant Analysis (Formulas) '!$D110,'Combined (Adjust here)'!$E$3:$E$189,0),MATCH('Tenant Analysis (Formulas) '!AA$5,'Combined (Adjust here)'!$E$3:$BB$3,0)),0)</f>
        <v>0</v>
      </c>
      <c r="AB110" s="77">
        <f>IFERROR(INDEX('Combined (Adjust here)'!$E$3:$BB$189,MATCH('Tenant Analysis (Formulas) '!$D110,'Combined (Adjust here)'!$E$3:$E$189,0),MATCH('Tenant Analysis (Formulas) '!AB$5,'Combined (Adjust here)'!$E$3:$BB$3,0)),0)</f>
        <v>0</v>
      </c>
      <c r="AC110" s="77">
        <f>IFERROR(INDEX('Combined (Adjust here)'!$E$3:$BB$189,MATCH('Tenant Analysis (Formulas) '!$D110,'Combined (Adjust here)'!$E$3:$E$189,0),MATCH('Tenant Analysis (Formulas) '!AC$5,'Combined (Adjust here)'!$E$3:$BB$3,0)),0)</f>
        <v>0</v>
      </c>
      <c r="AD110" s="77">
        <f>IFERROR(INDEX('Combined (Adjust here)'!$E$3:$BB$189,MATCH('Tenant Analysis (Formulas) '!$D110,'Combined (Adjust here)'!$E$3:$E$189,0),MATCH('Tenant Analysis (Formulas) '!AD$5,'Combined (Adjust here)'!$E$3:$BB$3,0)),0)</f>
        <v>0</v>
      </c>
      <c r="AE110" s="77">
        <f>IFERROR(INDEX('Combined (Adjust here)'!$E$3:$BB$189,MATCH('Tenant Analysis (Formulas) '!$D110,'Combined (Adjust here)'!$E$3:$E$189,0),MATCH('Tenant Analysis (Formulas) '!AE$5,'Combined (Adjust here)'!$E$3:$BB$3,0)),0)</f>
        <v>0</v>
      </c>
      <c r="AF110" s="77">
        <f>IFERROR(INDEX('Combined (Adjust here)'!$E$3:$BB$189,MATCH('Tenant Analysis (Formulas) '!$D110,'Combined (Adjust here)'!$E$3:$E$189,0),MATCH('Tenant Analysis (Formulas) '!AF$5,'Combined (Adjust here)'!$E$3:$BB$3,0)),0)</f>
        <v>0</v>
      </c>
      <c r="AG110" s="77">
        <f>IFERROR(INDEX('Combined (Adjust here)'!$E$3:$BB$189,MATCH('Tenant Analysis (Formulas) '!$D110,'Combined (Adjust here)'!$E$3:$E$189,0),MATCH('Tenant Analysis (Formulas) '!AG$5,'Combined (Adjust here)'!$E$3:$BB$3,0)),0)</f>
        <v>0</v>
      </c>
      <c r="AH110" s="77">
        <f>IFERROR(INDEX('Combined (Adjust here)'!$E$3:$BB$189,MATCH('Tenant Analysis (Formulas) '!$D110,'Combined (Adjust here)'!$E$3:$E$189,0),MATCH('Tenant Analysis (Formulas) '!AH$5,'Combined (Adjust here)'!$E$3:$BB$3,0)),0)</f>
        <v>16623684</v>
      </c>
      <c r="AI110" s="77">
        <f>IFERROR(INDEX('Combined (Adjust here)'!$E$3:$BB$189,MATCH('Tenant Analysis (Formulas) '!$D110,'Combined (Adjust here)'!$E$3:$E$189,0),MATCH('Tenant Analysis (Formulas) '!AI$5,'Combined (Adjust here)'!$E$3:$BB$3,0)),0)</f>
        <v>0</v>
      </c>
      <c r="AJ110" s="77">
        <f>IFERROR(INDEX('Combined (Adjust here)'!$E$3:$BB$189,MATCH('Tenant Analysis (Formulas) '!$D110,'Combined (Adjust here)'!$E$3:$E$189,0),MATCH('Tenant Analysis (Formulas) '!AJ$5,'Combined (Adjust here)'!$E$3:$BB$3,0)),0)</f>
        <v>0</v>
      </c>
      <c r="AK110" s="77">
        <f>IFERROR(INDEX('Combined (Adjust here)'!$E$3:$BB$189,MATCH('Tenant Analysis (Formulas) '!$D110,'Combined (Adjust here)'!$E$3:$E$189,0),MATCH('Tenant Analysis (Formulas) '!AK$5,'Combined (Adjust here)'!$E$3:$BB$3,0)),0)</f>
        <v>0</v>
      </c>
      <c r="AL110" s="77">
        <f>IFERROR(INDEX('Combined (Adjust here)'!$E$3:$BB$189,MATCH('Tenant Analysis (Formulas) '!$D110,'Combined (Adjust here)'!$E$3:$E$189,0),MATCH('Tenant Analysis (Formulas) '!AL$5,'Combined (Adjust here)'!$E$3:$BB$3,0)),0)</f>
        <v>0</v>
      </c>
      <c r="AM110" s="77">
        <f>IFERROR(INDEX('Combined (Adjust here)'!$E$3:$BB$189,MATCH('Tenant Analysis (Formulas) '!$D110,'Combined (Adjust here)'!$E$3:$E$189,0),MATCH('Tenant Analysis (Formulas) '!AM$5,'Combined (Adjust here)'!$E$3:$BB$3,0)),0)</f>
        <v>0</v>
      </c>
      <c r="AN110" s="77">
        <f>IFERROR(INDEX('Combined (Adjust here)'!$E$3:$BB$189,MATCH('Tenant Analysis (Formulas) '!$D110,'Combined (Adjust here)'!$E$3:$E$189,0),MATCH('Tenant Analysis (Formulas) '!AN$5,'Combined (Adjust here)'!$E$3:$BB$3,0)),0)</f>
        <v>0</v>
      </c>
      <c r="AO110" s="77">
        <f>IFERROR(INDEX('Combined (Adjust here)'!$E$3:$BB$189,MATCH('Tenant Analysis (Formulas) '!$D110,'Combined (Adjust here)'!$E$3:$E$189,0),MATCH('Tenant Analysis (Formulas) '!AO$5,'Combined (Adjust here)'!$E$3:$BB$3,0)),0)</f>
        <v>0</v>
      </c>
      <c r="AP110" s="77">
        <f>IFERROR(INDEX('Combined (Adjust here)'!$E$3:$BB$189,MATCH('Tenant Analysis (Formulas) '!$D110,'Combined (Adjust here)'!$E$3:$E$189,0),MATCH('Tenant Analysis (Formulas) '!AP$5,'Combined (Adjust here)'!$E$3:$BB$3,0)),0)</f>
        <v>0</v>
      </c>
      <c r="AQ110" s="77">
        <f>IFERROR(INDEX('Combined (Adjust here)'!$E$3:$BB$189,MATCH('Tenant Analysis (Formulas) '!$D110,'Combined (Adjust here)'!$E$3:$E$189,0),MATCH('Tenant Analysis (Formulas) '!AQ$5,'Combined (Adjust here)'!$E$3:$BB$3,0)),0)</f>
        <v>0</v>
      </c>
      <c r="AR110" s="77">
        <f>IFERROR(INDEX('Combined (Adjust here)'!$E$3:$BB$189,MATCH('Tenant Analysis (Formulas) '!$D110,'Combined (Adjust here)'!$E$3:$E$189,0),MATCH('Tenant Analysis (Formulas) '!AR$5,'Combined (Adjust here)'!$E$3:$BB$3,0)),0)</f>
        <v>0</v>
      </c>
      <c r="AS110" s="77">
        <f>IFERROR(INDEX('Combined (Adjust here)'!$E$3:$BB$189,MATCH('Tenant Analysis (Formulas) '!$D110,'Combined (Adjust here)'!$E$3:$E$189,0),MATCH('Tenant Analysis (Formulas) '!AS$5,'Combined (Adjust here)'!$E$3:$BB$3,0)),0)</f>
        <v>0</v>
      </c>
      <c r="AT110" s="77">
        <f>IFERROR(INDEX('Combined (Adjust here)'!$E$3:$BB$189,MATCH('Tenant Analysis (Formulas) '!$D110,'Combined (Adjust here)'!$E$3:$E$189,0),MATCH('Tenant Analysis (Formulas) '!AT$5,'Combined (Adjust here)'!$E$3:$BB$3,0)),0)</f>
        <v>16918222.440000001</v>
      </c>
      <c r="AU110" s="77">
        <f>IFERROR(INDEX('Combined (Adjust here)'!$E$3:$BB$189,MATCH('Tenant Analysis (Formulas) '!$D110,'Combined (Adjust here)'!$E$3:$E$189,0),MATCH('Tenant Analysis (Formulas) '!AU$5,'Combined (Adjust here)'!$E$3:$BB$3,0)),0)</f>
        <v>0</v>
      </c>
      <c r="AV110" s="77">
        <f>IFERROR(INDEX('Combined (Adjust here)'!$E$3:$BB$189,MATCH('Tenant Analysis (Formulas) '!$D110,'Combined (Adjust here)'!$E$3:$E$189,0),MATCH('Tenant Analysis (Formulas) '!AV$5,'Combined (Adjust here)'!$E$3:$BB$3,0)),0)</f>
        <v>0</v>
      </c>
      <c r="AW110" s="77">
        <f>IFERROR(INDEX('Combined (Adjust here)'!$E$3:$BB$189,MATCH('Tenant Analysis (Formulas) '!$D110,'Combined (Adjust here)'!$E$3:$E$189,0),MATCH('Tenant Analysis (Formulas) '!AW$5,'Combined (Adjust here)'!$E$3:$BB$3,0)),0)</f>
        <v>0</v>
      </c>
      <c r="AX110" s="77">
        <f>IFERROR(INDEX('Combined (Adjust here)'!$E$3:$BB$189,MATCH('Tenant Analysis (Formulas) '!$D110,'Combined (Adjust here)'!$E$3:$E$189,0),MATCH('Tenant Analysis (Formulas) '!AX$5,'Combined (Adjust here)'!$E$3:$BB$3,0)),0)</f>
        <v>0</v>
      </c>
      <c r="AY110" s="77">
        <f>IFERROR(INDEX('Combined (Adjust here)'!$E$3:$BB$189,MATCH('Tenant Analysis (Formulas) '!$D110,'Combined (Adjust here)'!$E$3:$E$189,0),MATCH('Tenant Analysis (Formulas) '!AY$5,'Combined (Adjust here)'!$E$3:$BB$3,0)),0)</f>
        <v>0</v>
      </c>
      <c r="AZ110" s="77">
        <f>IFERROR(INDEX('Combined (Adjust here)'!$E$3:$BB$189,MATCH('Tenant Analysis (Formulas) '!$D110,'Combined (Adjust here)'!$E$3:$E$189,0),MATCH('Tenant Analysis (Formulas) '!AZ$5,'Combined (Adjust here)'!$E$3:$BB$3,0)),0)</f>
        <v>0</v>
      </c>
      <c r="BA110" s="77">
        <f>IFERROR(INDEX('Combined (Adjust here)'!$E$3:$BB$189,MATCH('Tenant Analysis (Formulas) '!$D110,'Combined (Adjust here)'!$E$3:$E$189,0),MATCH('Tenant Analysis (Formulas) '!BA$5,'Combined (Adjust here)'!$E$3:$BB$3,0)),0)</f>
        <v>0</v>
      </c>
      <c r="BB110" s="77">
        <f>IFERROR(INDEX('Combined (Adjust here)'!$E$3:$BB$189,MATCH('Tenant Analysis (Formulas) '!$D110,'Combined (Adjust here)'!$E$3:$E$189,0),MATCH('Tenant Analysis (Formulas) '!BB$5,'Combined (Adjust here)'!$E$3:$BB$3,0)),0)</f>
        <v>0</v>
      </c>
      <c r="BC110" s="77">
        <f>IFERROR(INDEX('Combined (Adjust here)'!$E$3:$BB$189,MATCH('Tenant Analysis (Formulas) '!$D110,'Combined (Adjust here)'!$E$3:$E$189,0),MATCH('Tenant Analysis (Formulas) '!BC$5,'Combined (Adjust here)'!$E$3:$BB$3,0)),0)</f>
        <v>0</v>
      </c>
      <c r="BD110" s="77">
        <f>IFERROR(INDEX('Combined (Adjust here)'!$E$3:$BB$189,MATCH('Tenant Analysis (Formulas) '!$D110,'Combined (Adjust here)'!$E$3:$E$189,0),MATCH('Tenant Analysis (Formulas) '!BD$5,'Combined (Adjust here)'!$E$3:$BB$3,0)),0)</f>
        <v>0</v>
      </c>
      <c r="BE110" s="77">
        <f>IFERROR(INDEX('Combined (Adjust here)'!$E$3:$BB$189,MATCH('Tenant Analysis (Formulas) '!$D110,'Combined (Adjust here)'!$E$3:$E$189,0),MATCH('Tenant Analysis (Formulas) '!BE$5,'Combined (Adjust here)'!$E$3:$BB$3,0)),0)</f>
        <v>0</v>
      </c>
      <c r="BF110" s="77">
        <f>IFERROR(INDEX('Combined (Adjust here)'!$E$3:$BB$189,MATCH('Tenant Analysis (Formulas) '!$D110,'Combined (Adjust here)'!$E$3:$E$189,0),MATCH('Tenant Analysis (Formulas) '!BF$5,'Combined (Adjust here)'!$E$3:$BB$3,0)),0)</f>
        <v>0</v>
      </c>
      <c r="BG110" s="77">
        <f>IFERROR(INDEX('Combined (Adjust here)'!$E$3:$BB$189,MATCH('Tenant Analysis (Formulas) '!$D110,'Combined (Adjust here)'!$E$3:$E$189,0),MATCH('Tenant Analysis (Formulas) '!BG$5,'Combined (Adjust here)'!$E$3:$BB$3,0)),0)</f>
        <v>0</v>
      </c>
      <c r="BH110" s="77">
        <f>IFERROR(INDEX('Combined (Adjust here)'!$E$3:$BB$189,MATCH('Tenant Analysis (Formulas) '!$D110,'Combined (Adjust here)'!$E$3:$E$189,0),MATCH('Tenant Analysis (Formulas) '!BH$5,'Combined (Adjust here)'!$E$3:$BB$3,0)),0)</f>
        <v>0</v>
      </c>
      <c r="BI110" s="77">
        <f>IFERROR(INDEX('Combined (Adjust here)'!$E$3:$BB$189,MATCH('Tenant Analysis (Formulas) '!$D110,'Combined (Adjust here)'!$E$3:$E$189,0),MATCH('Tenant Analysis (Formulas) '!BI$5,'Combined (Adjust here)'!$E$3:$BB$3,0)),0)</f>
        <v>0</v>
      </c>
      <c r="BJ110" s="77">
        <f>IFERROR(INDEX('Combined (Adjust here)'!$E$3:$BB$189,MATCH('Tenant Analysis (Formulas) '!$D110,'Combined (Adjust here)'!$E$3:$E$189,0),MATCH('Tenant Analysis (Formulas) '!BJ$5,'Combined (Adjust here)'!$E$3:$BB$3,0)),0)</f>
        <v>0</v>
      </c>
      <c r="BK110" s="77">
        <f>IFERROR(INDEX('Combined (Adjust here)'!$E$3:$BB$189,MATCH('Tenant Analysis (Formulas) '!$D110,'Combined (Adjust here)'!$E$3:$E$189,0),MATCH('Tenant Analysis (Formulas) '!BK$5,'Combined (Adjust here)'!$E$3:$BB$3,0)),0)</f>
        <v>0</v>
      </c>
      <c r="BL110" s="77">
        <f>IFERROR(INDEX('Combined (Adjust here)'!$E$3:$BB$189,MATCH('Tenant Analysis (Formulas) '!$D110,'Combined (Adjust here)'!$E$3:$E$189,0),MATCH('Tenant Analysis (Formulas) '!BL$5,'Combined (Adjust here)'!$E$3:$BB$3,0)),0)</f>
        <v>0</v>
      </c>
      <c r="BM110" s="77">
        <f>IFERROR(INDEX('Combined (Adjust here)'!$E$3:$BB$189,MATCH('Tenant Analysis (Formulas) '!$D110,'Combined (Adjust here)'!$E$3:$E$189,0),MATCH('Tenant Analysis (Formulas) '!BM$5,'Combined (Adjust here)'!$E$3:$BB$3,0)),0)</f>
        <v>0</v>
      </c>
    </row>
    <row r="111" spans="1:65" hidden="1">
      <c r="A111" s="48" t="s">
        <v>159</v>
      </c>
      <c r="B111" s="48" t="s">
        <v>175</v>
      </c>
      <c r="C111" s="46" t="s">
        <v>728</v>
      </c>
      <c r="D111" s="49" t="s">
        <v>71</v>
      </c>
      <c r="E111" s="75">
        <f t="shared" si="27"/>
        <v>0</v>
      </c>
      <c r="F111" s="75">
        <f t="shared" si="29"/>
        <v>0</v>
      </c>
      <c r="G111" s="75">
        <f t="shared" si="29"/>
        <v>0</v>
      </c>
      <c r="H111" s="75">
        <f t="shared" si="29"/>
        <v>0</v>
      </c>
      <c r="I111" s="67">
        <f t="shared" si="26"/>
        <v>0</v>
      </c>
      <c r="J111" s="82"/>
      <c r="L111" s="75">
        <f t="shared" si="25"/>
        <v>0</v>
      </c>
      <c r="M111" s="75">
        <f t="shared" si="25"/>
        <v>0</v>
      </c>
      <c r="N111" s="67">
        <f t="shared" si="28"/>
        <v>0</v>
      </c>
      <c r="R111" s="147">
        <f>IFERROR(INDEX('Combined (Adjust here)'!$E$3:$BB$189,MATCH('Tenant Analysis (Formulas) '!$D111,'Combined (Adjust here)'!$E$3:$E$189,0),MATCH('Tenant Analysis (Formulas) '!R$5,'Combined (Adjust here)'!$E$3:$BB$3,0)),0)</f>
        <v>0</v>
      </c>
      <c r="S111" s="147">
        <f>IFERROR(INDEX('Combined (Adjust here)'!$E$3:$BB$189,MATCH('Tenant Analysis (Formulas) '!$D111,'Combined (Adjust here)'!$E$3:$E$189,0),MATCH('Tenant Analysis (Formulas) '!S$5,'Combined (Adjust here)'!$E$3:$BB$3,0)),0)</f>
        <v>0</v>
      </c>
      <c r="T111" s="147">
        <f>IFERROR(INDEX('Combined (Adjust here)'!$E$3:$BB$189,MATCH('Tenant Analysis (Formulas) '!$D111,'Combined (Adjust here)'!$E$3:$E$189,0),MATCH('Tenant Analysis (Formulas) '!T$5,'Combined (Adjust here)'!$E$3:$BB$3,0)),0)</f>
        <v>0</v>
      </c>
      <c r="U111" s="147">
        <f>IFERROR(INDEX('Combined (Adjust here)'!$E$3:$BB$189,MATCH('Tenant Analysis (Formulas) '!$D111,'Combined (Adjust here)'!$E$3:$E$189,0),MATCH('Tenant Analysis (Formulas) '!U$5,'Combined (Adjust here)'!$E$3:$BB$3,0)),0)</f>
        <v>0</v>
      </c>
      <c r="V111" s="147">
        <f>IFERROR(INDEX('Combined (Adjust here)'!$E$3:$BB$189,MATCH('Tenant Analysis (Formulas) '!$D111,'Combined (Adjust here)'!$E$3:$E$189,0),MATCH('Tenant Analysis (Formulas) '!V$5,'Combined (Adjust here)'!$E$3:$BB$3,0)),0)</f>
        <v>0</v>
      </c>
      <c r="W111" s="147">
        <f>IFERROR(INDEX('Combined (Adjust here)'!$E$3:$BB$189,MATCH('Tenant Analysis (Formulas) '!$D111,'Combined (Adjust here)'!$E$3:$E$189,0),MATCH('Tenant Analysis (Formulas) '!W$5,'Combined (Adjust here)'!$E$3:$BB$3,0)),0)</f>
        <v>0</v>
      </c>
      <c r="X111" s="147">
        <f>IFERROR(INDEX('Combined (Adjust here)'!$E$3:$BB$189,MATCH('Tenant Analysis (Formulas) '!$D111,'Combined (Adjust here)'!$E$3:$E$189,0),MATCH('Tenant Analysis (Formulas) '!X$5,'Combined (Adjust here)'!$E$3:$BB$3,0)),0)</f>
        <v>0</v>
      </c>
      <c r="Y111" s="147">
        <f>IFERROR(INDEX('Combined (Adjust here)'!$E$3:$BB$189,MATCH('Tenant Analysis (Formulas) '!$D111,'Combined (Adjust here)'!$E$3:$E$189,0),MATCH('Tenant Analysis (Formulas) '!Y$5,'Combined (Adjust here)'!$E$3:$BB$3,0)),0)</f>
        <v>0</v>
      </c>
      <c r="Z111" s="147">
        <f>IFERROR(INDEX('Combined (Adjust here)'!$E$3:$BB$189,MATCH('Tenant Analysis (Formulas) '!$D111,'Combined (Adjust here)'!$E$3:$E$189,0),MATCH('Tenant Analysis (Formulas) '!Z$5,'Combined (Adjust here)'!$E$3:$BB$3,0)),0)</f>
        <v>0</v>
      </c>
      <c r="AA111" s="147">
        <f>IFERROR(INDEX('Combined (Adjust here)'!$E$3:$BB$189,MATCH('Tenant Analysis (Formulas) '!$D111,'Combined (Adjust here)'!$E$3:$E$189,0),MATCH('Tenant Analysis (Formulas) '!AA$5,'Combined (Adjust here)'!$E$3:$BB$3,0)),0)</f>
        <v>0</v>
      </c>
      <c r="AB111" s="147">
        <f>IFERROR(INDEX('Combined (Adjust here)'!$E$3:$BB$189,MATCH('Tenant Analysis (Formulas) '!$D111,'Combined (Adjust here)'!$E$3:$E$189,0),MATCH('Tenant Analysis (Formulas) '!AB$5,'Combined (Adjust here)'!$E$3:$BB$3,0)),0)</f>
        <v>0</v>
      </c>
      <c r="AC111" s="147">
        <f>IFERROR(INDEX('Combined (Adjust here)'!$E$3:$BB$189,MATCH('Tenant Analysis (Formulas) '!$D111,'Combined (Adjust here)'!$E$3:$E$189,0),MATCH('Tenant Analysis (Formulas) '!AC$5,'Combined (Adjust here)'!$E$3:$BB$3,0)),0)</f>
        <v>0</v>
      </c>
      <c r="AD111" s="147">
        <f>IFERROR(INDEX('Combined (Adjust here)'!$E$3:$BB$189,MATCH('Tenant Analysis (Formulas) '!$D111,'Combined (Adjust here)'!$E$3:$E$189,0),MATCH('Tenant Analysis (Formulas) '!AD$5,'Combined (Adjust here)'!$E$3:$BB$3,0)),0)</f>
        <v>0</v>
      </c>
      <c r="AE111" s="147">
        <f>IFERROR(INDEX('Combined (Adjust here)'!$E$3:$BB$189,MATCH('Tenant Analysis (Formulas) '!$D111,'Combined (Adjust here)'!$E$3:$E$189,0),MATCH('Tenant Analysis (Formulas) '!AE$5,'Combined (Adjust here)'!$E$3:$BB$3,0)),0)</f>
        <v>0</v>
      </c>
      <c r="AF111" s="147">
        <f>IFERROR(INDEX('Combined (Adjust here)'!$E$3:$BB$189,MATCH('Tenant Analysis (Formulas) '!$D111,'Combined (Adjust here)'!$E$3:$E$189,0),MATCH('Tenant Analysis (Formulas) '!AF$5,'Combined (Adjust here)'!$E$3:$BB$3,0)),0)</f>
        <v>0</v>
      </c>
      <c r="AG111" s="147">
        <f>IFERROR(INDEX('Combined (Adjust here)'!$E$3:$BB$189,MATCH('Tenant Analysis (Formulas) '!$D111,'Combined (Adjust here)'!$E$3:$E$189,0),MATCH('Tenant Analysis (Formulas) '!AG$5,'Combined (Adjust here)'!$E$3:$BB$3,0)),0)</f>
        <v>0</v>
      </c>
      <c r="AH111" s="147">
        <f>IFERROR(INDEX('Combined (Adjust here)'!$E$3:$BB$189,MATCH('Tenant Analysis (Formulas) '!$D111,'Combined (Adjust here)'!$E$3:$E$189,0),MATCH('Tenant Analysis (Formulas) '!AH$5,'Combined (Adjust here)'!$E$3:$BB$3,0)),0)</f>
        <v>0</v>
      </c>
      <c r="AI111" s="147">
        <f>IFERROR(INDEX('Combined (Adjust here)'!$E$3:$BB$189,MATCH('Tenant Analysis (Formulas) '!$D111,'Combined (Adjust here)'!$E$3:$E$189,0),MATCH('Tenant Analysis (Formulas) '!AI$5,'Combined (Adjust here)'!$E$3:$BB$3,0)),0)</f>
        <v>0</v>
      </c>
      <c r="AJ111" s="147">
        <f>IFERROR(INDEX('Combined (Adjust here)'!$E$3:$BB$189,MATCH('Tenant Analysis (Formulas) '!$D111,'Combined (Adjust here)'!$E$3:$E$189,0),MATCH('Tenant Analysis (Formulas) '!AJ$5,'Combined (Adjust here)'!$E$3:$BB$3,0)),0)</f>
        <v>0</v>
      </c>
      <c r="AK111" s="147">
        <f>IFERROR(INDEX('Combined (Adjust here)'!$E$3:$BB$189,MATCH('Tenant Analysis (Formulas) '!$D111,'Combined (Adjust here)'!$E$3:$E$189,0),MATCH('Tenant Analysis (Formulas) '!AK$5,'Combined (Adjust here)'!$E$3:$BB$3,0)),0)</f>
        <v>0</v>
      </c>
      <c r="AL111" s="147">
        <f>IFERROR(INDEX('Combined (Adjust here)'!$E$3:$BB$189,MATCH('Tenant Analysis (Formulas) '!$D111,'Combined (Adjust here)'!$E$3:$E$189,0),MATCH('Tenant Analysis (Formulas) '!AL$5,'Combined (Adjust here)'!$E$3:$BB$3,0)),0)</f>
        <v>0</v>
      </c>
      <c r="AM111" s="147">
        <f>IFERROR(INDEX('Combined (Adjust here)'!$E$3:$BB$189,MATCH('Tenant Analysis (Formulas) '!$D111,'Combined (Adjust here)'!$E$3:$E$189,0),MATCH('Tenant Analysis (Formulas) '!AM$5,'Combined (Adjust here)'!$E$3:$BB$3,0)),0)</f>
        <v>0</v>
      </c>
      <c r="AN111" s="147">
        <f>IFERROR(INDEX('Combined (Adjust here)'!$E$3:$BB$189,MATCH('Tenant Analysis (Formulas) '!$D111,'Combined (Adjust here)'!$E$3:$E$189,0),MATCH('Tenant Analysis (Formulas) '!AN$5,'Combined (Adjust here)'!$E$3:$BB$3,0)),0)</f>
        <v>0</v>
      </c>
      <c r="AO111" s="147">
        <f>IFERROR(INDEX('Combined (Adjust here)'!$E$3:$BB$189,MATCH('Tenant Analysis (Formulas) '!$D111,'Combined (Adjust here)'!$E$3:$E$189,0),MATCH('Tenant Analysis (Formulas) '!AO$5,'Combined (Adjust here)'!$E$3:$BB$3,0)),0)</f>
        <v>0</v>
      </c>
      <c r="AP111" s="147">
        <f>IFERROR(INDEX('Combined (Adjust here)'!$E$3:$BB$189,MATCH('Tenant Analysis (Formulas) '!$D111,'Combined (Adjust here)'!$E$3:$E$189,0),MATCH('Tenant Analysis (Formulas) '!AP$5,'Combined (Adjust here)'!$E$3:$BB$3,0)),0)</f>
        <v>0</v>
      </c>
      <c r="AQ111" s="147">
        <f>IFERROR(INDEX('Combined (Adjust here)'!$E$3:$BB$189,MATCH('Tenant Analysis (Formulas) '!$D111,'Combined (Adjust here)'!$E$3:$E$189,0),MATCH('Tenant Analysis (Formulas) '!AQ$5,'Combined (Adjust here)'!$E$3:$BB$3,0)),0)</f>
        <v>0</v>
      </c>
      <c r="AR111" s="147">
        <f>IFERROR(INDEX('Combined (Adjust here)'!$E$3:$BB$189,MATCH('Tenant Analysis (Formulas) '!$D111,'Combined (Adjust here)'!$E$3:$E$189,0),MATCH('Tenant Analysis (Formulas) '!AR$5,'Combined (Adjust here)'!$E$3:$BB$3,0)),0)</f>
        <v>0</v>
      </c>
      <c r="AS111" s="147">
        <f>IFERROR(INDEX('Combined (Adjust here)'!$E$3:$BB$189,MATCH('Tenant Analysis (Formulas) '!$D111,'Combined (Adjust here)'!$E$3:$E$189,0),MATCH('Tenant Analysis (Formulas) '!AS$5,'Combined (Adjust here)'!$E$3:$BB$3,0)),0)</f>
        <v>0</v>
      </c>
      <c r="AT111" s="147">
        <f>IFERROR(INDEX('Combined (Adjust here)'!$E$3:$BB$189,MATCH('Tenant Analysis (Formulas) '!$D111,'Combined (Adjust here)'!$E$3:$E$189,0),MATCH('Tenant Analysis (Formulas) '!AT$5,'Combined (Adjust here)'!$E$3:$BB$3,0)),0)</f>
        <v>0</v>
      </c>
      <c r="AU111" s="147">
        <f>IFERROR(INDEX('Combined (Adjust here)'!$E$3:$BB$189,MATCH('Tenant Analysis (Formulas) '!$D111,'Combined (Adjust here)'!$E$3:$E$189,0),MATCH('Tenant Analysis (Formulas) '!AU$5,'Combined (Adjust here)'!$E$3:$BB$3,0)),0)</f>
        <v>0</v>
      </c>
      <c r="AV111" s="147">
        <f>IFERROR(INDEX('Combined (Adjust here)'!$E$3:$BB$189,MATCH('Tenant Analysis (Formulas) '!$D111,'Combined (Adjust here)'!$E$3:$E$189,0),MATCH('Tenant Analysis (Formulas) '!AV$5,'Combined (Adjust here)'!$E$3:$BB$3,0)),0)</f>
        <v>0</v>
      </c>
      <c r="AW111" s="147">
        <f>IFERROR(INDEX('Combined (Adjust here)'!$E$3:$BB$189,MATCH('Tenant Analysis (Formulas) '!$D111,'Combined (Adjust here)'!$E$3:$E$189,0),MATCH('Tenant Analysis (Formulas) '!AW$5,'Combined (Adjust here)'!$E$3:$BB$3,0)),0)</f>
        <v>0</v>
      </c>
      <c r="AX111" s="147">
        <f>IFERROR(INDEX('Combined (Adjust here)'!$E$3:$BB$189,MATCH('Tenant Analysis (Formulas) '!$D111,'Combined (Adjust here)'!$E$3:$E$189,0),MATCH('Tenant Analysis (Formulas) '!AX$5,'Combined (Adjust here)'!$E$3:$BB$3,0)),0)</f>
        <v>0</v>
      </c>
      <c r="AY111" s="147">
        <f>IFERROR(INDEX('Combined (Adjust here)'!$E$3:$BB$189,MATCH('Tenant Analysis (Formulas) '!$D111,'Combined (Adjust here)'!$E$3:$E$189,0),MATCH('Tenant Analysis (Formulas) '!AY$5,'Combined (Adjust here)'!$E$3:$BB$3,0)),0)</f>
        <v>0</v>
      </c>
      <c r="AZ111" s="147">
        <f>IFERROR(INDEX('Combined (Adjust here)'!$E$3:$BB$189,MATCH('Tenant Analysis (Formulas) '!$D111,'Combined (Adjust here)'!$E$3:$E$189,0),MATCH('Tenant Analysis (Formulas) '!AZ$5,'Combined (Adjust here)'!$E$3:$BB$3,0)),0)</f>
        <v>0</v>
      </c>
      <c r="BA111" s="147">
        <f>IFERROR(INDEX('Combined (Adjust here)'!$E$3:$BB$189,MATCH('Tenant Analysis (Formulas) '!$D111,'Combined (Adjust here)'!$E$3:$E$189,0),MATCH('Tenant Analysis (Formulas) '!BA$5,'Combined (Adjust here)'!$E$3:$BB$3,0)),0)</f>
        <v>0</v>
      </c>
      <c r="BB111" s="147">
        <f>IFERROR(INDEX('Combined (Adjust here)'!$E$3:$BB$189,MATCH('Tenant Analysis (Formulas) '!$D111,'Combined (Adjust here)'!$E$3:$E$189,0),MATCH('Tenant Analysis (Formulas) '!BB$5,'Combined (Adjust here)'!$E$3:$BB$3,0)),0)</f>
        <v>0</v>
      </c>
      <c r="BC111" s="147">
        <f>IFERROR(INDEX('Combined (Adjust here)'!$E$3:$BB$189,MATCH('Tenant Analysis (Formulas) '!$D111,'Combined (Adjust here)'!$E$3:$E$189,0),MATCH('Tenant Analysis (Formulas) '!BC$5,'Combined (Adjust here)'!$E$3:$BB$3,0)),0)</f>
        <v>0</v>
      </c>
      <c r="BD111" s="147">
        <f>IFERROR(INDEX('Combined (Adjust here)'!$E$3:$BB$189,MATCH('Tenant Analysis (Formulas) '!$D111,'Combined (Adjust here)'!$E$3:$E$189,0),MATCH('Tenant Analysis (Formulas) '!BD$5,'Combined (Adjust here)'!$E$3:$BB$3,0)),0)</f>
        <v>0</v>
      </c>
      <c r="BE111" s="147">
        <f>IFERROR(INDEX('Combined (Adjust here)'!$E$3:$BB$189,MATCH('Tenant Analysis (Formulas) '!$D111,'Combined (Adjust here)'!$E$3:$E$189,0),MATCH('Tenant Analysis (Formulas) '!BE$5,'Combined (Adjust here)'!$E$3:$BB$3,0)),0)</f>
        <v>0</v>
      </c>
      <c r="BF111" s="147">
        <f>IFERROR(INDEX('Combined (Adjust here)'!$E$3:$BB$189,MATCH('Tenant Analysis (Formulas) '!$D111,'Combined (Adjust here)'!$E$3:$E$189,0),MATCH('Tenant Analysis (Formulas) '!BF$5,'Combined (Adjust here)'!$E$3:$BB$3,0)),0)</f>
        <v>0</v>
      </c>
      <c r="BG111" s="147">
        <f>IFERROR(INDEX('Combined (Adjust here)'!$E$3:$BB$189,MATCH('Tenant Analysis (Formulas) '!$D111,'Combined (Adjust here)'!$E$3:$E$189,0),MATCH('Tenant Analysis (Formulas) '!BG$5,'Combined (Adjust here)'!$E$3:$BB$3,0)),0)</f>
        <v>0</v>
      </c>
      <c r="BH111" s="147">
        <f>IFERROR(INDEX('Combined (Adjust here)'!$E$3:$BB$189,MATCH('Tenant Analysis (Formulas) '!$D111,'Combined (Adjust here)'!$E$3:$E$189,0),MATCH('Tenant Analysis (Formulas) '!BH$5,'Combined (Adjust here)'!$E$3:$BB$3,0)),0)</f>
        <v>0</v>
      </c>
      <c r="BI111" s="147">
        <f>IFERROR(INDEX('Combined (Adjust here)'!$E$3:$BB$189,MATCH('Tenant Analysis (Formulas) '!$D111,'Combined (Adjust here)'!$E$3:$E$189,0),MATCH('Tenant Analysis (Formulas) '!BI$5,'Combined (Adjust here)'!$E$3:$BB$3,0)),0)</f>
        <v>0</v>
      </c>
      <c r="BJ111" s="147">
        <f>IFERROR(INDEX('Combined (Adjust here)'!$E$3:$BB$189,MATCH('Tenant Analysis (Formulas) '!$D111,'Combined (Adjust here)'!$E$3:$E$189,0),MATCH('Tenant Analysis (Formulas) '!BJ$5,'Combined (Adjust here)'!$E$3:$BB$3,0)),0)</f>
        <v>0</v>
      </c>
      <c r="BK111" s="147">
        <f>IFERROR(INDEX('Combined (Adjust here)'!$E$3:$BB$189,MATCH('Tenant Analysis (Formulas) '!$D111,'Combined (Adjust here)'!$E$3:$E$189,0),MATCH('Tenant Analysis (Formulas) '!BK$5,'Combined (Adjust here)'!$E$3:$BB$3,0)),0)</f>
        <v>0</v>
      </c>
      <c r="BL111" s="147">
        <f>IFERROR(INDEX('Combined (Adjust here)'!$E$3:$BB$189,MATCH('Tenant Analysis (Formulas) '!$D111,'Combined (Adjust here)'!$E$3:$E$189,0),MATCH('Tenant Analysis (Formulas) '!BL$5,'Combined (Adjust here)'!$E$3:$BB$3,0)),0)</f>
        <v>0</v>
      </c>
      <c r="BM111" s="147">
        <f>IFERROR(INDEX('Combined (Adjust here)'!$E$3:$BB$189,MATCH('Tenant Analysis (Formulas) '!$D111,'Combined (Adjust here)'!$E$3:$E$189,0),MATCH('Tenant Analysis (Formulas) '!BM$5,'Combined (Adjust here)'!$E$3:$BB$3,0)),0)</f>
        <v>0</v>
      </c>
    </row>
    <row r="112" spans="1:65" hidden="1">
      <c r="A112" s="48" t="s">
        <v>159</v>
      </c>
      <c r="B112" s="48" t="s">
        <v>175</v>
      </c>
      <c r="C112" s="46" t="s">
        <v>189</v>
      </c>
      <c r="D112" s="49" t="s">
        <v>72</v>
      </c>
      <c r="E112" s="75">
        <f t="shared" si="27"/>
        <v>151610</v>
      </c>
      <c r="F112" s="75">
        <f t="shared" si="29"/>
        <v>148370.65</v>
      </c>
      <c r="G112" s="75">
        <f t="shared" si="29"/>
        <v>147017.20000000001</v>
      </c>
      <c r="H112" s="75">
        <f t="shared" si="29"/>
        <v>33185.300000000003</v>
      </c>
      <c r="I112" s="67">
        <f t="shared" si="26"/>
        <v>-9.1220871513333843E-3</v>
      </c>
      <c r="J112" s="82"/>
      <c r="L112" s="75">
        <f t="shared" ref="L112:M132" si="30">+SUMIFS($R112:$BM112,$R$5:$BM$5,"&gt;="&amp;L$4,$R$5:$BM$5,"&lt;="&amp;L$5)</f>
        <v>30890.61</v>
      </c>
      <c r="M112" s="75">
        <f t="shared" si="30"/>
        <v>33185.300000000003</v>
      </c>
      <c r="N112" s="67">
        <f t="shared" si="28"/>
        <v>7.4284386096616487E-2</v>
      </c>
      <c r="R112" s="77">
        <f>IFERROR(INDEX('Combined (Adjust here)'!$E$3:$BB$189,MATCH('Tenant Analysis (Formulas) '!$D112,'Combined (Adjust here)'!$E$3:$E$189,0),MATCH('Tenant Analysis (Formulas) '!R$5,'Combined (Adjust here)'!$E$3:$BB$3,0)),0)</f>
        <v>13583</v>
      </c>
      <c r="S112" s="77">
        <f>IFERROR(INDEX('Combined (Adjust here)'!$E$3:$BB$189,MATCH('Tenant Analysis (Formulas) '!$D112,'Combined (Adjust here)'!$E$3:$E$189,0),MATCH('Tenant Analysis (Formulas) '!S$5,'Combined (Adjust here)'!$E$3:$BB$3,0)),0)</f>
        <v>10172</v>
      </c>
      <c r="T112" s="77">
        <f>IFERROR(INDEX('Combined (Adjust here)'!$E$3:$BB$189,MATCH('Tenant Analysis (Formulas) '!$D112,'Combined (Adjust here)'!$E$3:$E$189,0),MATCH('Tenant Analysis (Formulas) '!T$5,'Combined (Adjust here)'!$E$3:$BB$3,0)),0)</f>
        <v>14514</v>
      </c>
      <c r="U112" s="77">
        <f>IFERROR(INDEX('Combined (Adjust here)'!$E$3:$BB$189,MATCH('Tenant Analysis (Formulas) '!$D112,'Combined (Adjust here)'!$E$3:$E$189,0),MATCH('Tenant Analysis (Formulas) '!U$5,'Combined (Adjust here)'!$E$3:$BB$3,0)),0)</f>
        <v>10961</v>
      </c>
      <c r="V112" s="77">
        <f>IFERROR(INDEX('Combined (Adjust here)'!$E$3:$BB$189,MATCH('Tenant Analysis (Formulas) '!$D112,'Combined (Adjust here)'!$E$3:$E$189,0),MATCH('Tenant Analysis (Formulas) '!V$5,'Combined (Adjust here)'!$E$3:$BB$3,0)),0)</f>
        <v>12616</v>
      </c>
      <c r="W112" s="77">
        <f>IFERROR(INDEX('Combined (Adjust here)'!$E$3:$BB$189,MATCH('Tenant Analysis (Formulas) '!$D112,'Combined (Adjust here)'!$E$3:$E$189,0),MATCH('Tenant Analysis (Formulas) '!W$5,'Combined (Adjust here)'!$E$3:$BB$3,0)),0)</f>
        <v>11723</v>
      </c>
      <c r="X112" s="77">
        <f>IFERROR(INDEX('Combined (Adjust here)'!$E$3:$BB$189,MATCH('Tenant Analysis (Formulas) '!$D112,'Combined (Adjust here)'!$E$3:$E$189,0),MATCH('Tenant Analysis (Formulas) '!X$5,'Combined (Adjust here)'!$E$3:$BB$3,0)),0)</f>
        <v>10790</v>
      </c>
      <c r="Y112" s="77">
        <f>IFERROR(INDEX('Combined (Adjust here)'!$E$3:$BB$189,MATCH('Tenant Analysis (Formulas) '!$D112,'Combined (Adjust here)'!$E$3:$E$189,0),MATCH('Tenant Analysis (Formulas) '!Y$5,'Combined (Adjust here)'!$E$3:$BB$3,0)),0)</f>
        <v>12406</v>
      </c>
      <c r="Z112" s="77">
        <f>IFERROR(INDEX('Combined (Adjust here)'!$E$3:$BB$189,MATCH('Tenant Analysis (Formulas) '!$D112,'Combined (Adjust here)'!$E$3:$E$189,0),MATCH('Tenant Analysis (Formulas) '!Z$5,'Combined (Adjust here)'!$E$3:$BB$3,0)),0)</f>
        <v>10601</v>
      </c>
      <c r="AA112" s="77">
        <f>IFERROR(INDEX('Combined (Adjust here)'!$E$3:$BB$189,MATCH('Tenant Analysis (Formulas) '!$D112,'Combined (Adjust here)'!$E$3:$E$189,0),MATCH('Tenant Analysis (Formulas) '!AA$5,'Combined (Adjust here)'!$E$3:$BB$3,0)),0)</f>
        <v>14762</v>
      </c>
      <c r="AB112" s="77">
        <f>IFERROR(INDEX('Combined (Adjust here)'!$E$3:$BB$189,MATCH('Tenant Analysis (Formulas) '!$D112,'Combined (Adjust here)'!$E$3:$E$189,0),MATCH('Tenant Analysis (Formulas) '!AB$5,'Combined (Adjust here)'!$E$3:$BB$3,0)),0)</f>
        <v>10466</v>
      </c>
      <c r="AC112" s="77">
        <f>IFERROR(INDEX('Combined (Adjust here)'!$E$3:$BB$189,MATCH('Tenant Analysis (Formulas) '!$D112,'Combined (Adjust here)'!$E$3:$E$189,0),MATCH('Tenant Analysis (Formulas) '!AC$5,'Combined (Adjust here)'!$E$3:$BB$3,0)),0)</f>
        <v>19016</v>
      </c>
      <c r="AD112" s="77">
        <f>IFERROR(INDEX('Combined (Adjust here)'!$E$3:$BB$189,MATCH('Tenant Analysis (Formulas) '!$D112,'Combined (Adjust here)'!$E$3:$E$189,0),MATCH('Tenant Analysis (Formulas) '!AD$5,'Combined (Adjust here)'!$E$3:$BB$3,0)),0)</f>
        <v>11662.96</v>
      </c>
      <c r="AE112" s="77">
        <f>IFERROR(INDEX('Combined (Adjust here)'!$E$3:$BB$189,MATCH('Tenant Analysis (Formulas) '!$D112,'Combined (Adjust here)'!$E$3:$E$189,0),MATCH('Tenant Analysis (Formulas) '!AE$5,'Combined (Adjust here)'!$E$3:$BB$3,0)),0)</f>
        <v>13414.12</v>
      </c>
      <c r="AF112" s="77">
        <f>IFERROR(INDEX('Combined (Adjust here)'!$E$3:$BB$189,MATCH('Tenant Analysis (Formulas) '!$D112,'Combined (Adjust here)'!$E$3:$E$189,0),MATCH('Tenant Analysis (Formulas) '!AF$5,'Combined (Adjust here)'!$E$3:$BB$3,0)),0)</f>
        <v>11753.62</v>
      </c>
      <c r="AG112" s="77">
        <f>IFERROR(INDEX('Combined (Adjust here)'!$E$3:$BB$189,MATCH('Tenant Analysis (Formulas) '!$D112,'Combined (Adjust here)'!$E$3:$E$189,0),MATCH('Tenant Analysis (Formulas) '!AG$5,'Combined (Adjust here)'!$E$3:$BB$3,0)),0)</f>
        <v>11709.84</v>
      </c>
      <c r="AH112" s="77">
        <f>IFERROR(INDEX('Combined (Adjust here)'!$E$3:$BB$189,MATCH('Tenant Analysis (Formulas) '!$D112,'Combined (Adjust here)'!$E$3:$E$189,0),MATCH('Tenant Analysis (Formulas) '!AH$5,'Combined (Adjust here)'!$E$3:$BB$3,0)),0)</f>
        <v>14833.85</v>
      </c>
      <c r="AI112" s="77">
        <f>IFERROR(INDEX('Combined (Adjust here)'!$E$3:$BB$189,MATCH('Tenant Analysis (Formulas) '!$D112,'Combined (Adjust here)'!$E$3:$E$189,0),MATCH('Tenant Analysis (Formulas) '!AI$5,'Combined (Adjust here)'!$E$3:$BB$3,0)),0)</f>
        <v>11947.54</v>
      </c>
      <c r="AJ112" s="77">
        <f>IFERROR(INDEX('Combined (Adjust here)'!$E$3:$BB$189,MATCH('Tenant Analysis (Formulas) '!$D112,'Combined (Adjust here)'!$E$3:$E$189,0),MATCH('Tenant Analysis (Formulas) '!AJ$5,'Combined (Adjust here)'!$E$3:$BB$3,0)),0)</f>
        <v>10425.719999999999</v>
      </c>
      <c r="AK112" s="77">
        <f>IFERROR(INDEX('Combined (Adjust here)'!$E$3:$BB$189,MATCH('Tenant Analysis (Formulas) '!$D112,'Combined (Adjust here)'!$E$3:$E$189,0),MATCH('Tenant Analysis (Formulas) '!AK$5,'Combined (Adjust here)'!$E$3:$BB$3,0)),0)</f>
        <v>12268.35</v>
      </c>
      <c r="AL112" s="77">
        <f>IFERROR(INDEX('Combined (Adjust here)'!$E$3:$BB$189,MATCH('Tenant Analysis (Formulas) '!$D112,'Combined (Adjust here)'!$E$3:$E$189,0),MATCH('Tenant Analysis (Formulas) '!AL$5,'Combined (Adjust here)'!$E$3:$BB$3,0)),0)</f>
        <v>9864.48</v>
      </c>
      <c r="AM112" s="77">
        <f>IFERROR(INDEX('Combined (Adjust here)'!$E$3:$BB$189,MATCH('Tenant Analysis (Formulas) '!$D112,'Combined (Adjust here)'!$E$3:$E$189,0),MATCH('Tenant Analysis (Formulas) '!AM$5,'Combined (Adjust here)'!$E$3:$BB$3,0)),0)</f>
        <v>12667.58</v>
      </c>
      <c r="AN112" s="77">
        <f>IFERROR(INDEX('Combined (Adjust here)'!$E$3:$BB$189,MATCH('Tenant Analysis (Formulas) '!$D112,'Combined (Adjust here)'!$E$3:$E$189,0),MATCH('Tenant Analysis (Formulas) '!AN$5,'Combined (Adjust here)'!$E$3:$BB$3,0)),0)</f>
        <v>10383.82</v>
      </c>
      <c r="AO112" s="77">
        <f>IFERROR(INDEX('Combined (Adjust here)'!$E$3:$BB$189,MATCH('Tenant Analysis (Formulas) '!$D112,'Combined (Adjust here)'!$E$3:$E$189,0),MATCH('Tenant Analysis (Formulas) '!AO$5,'Combined (Adjust here)'!$E$3:$BB$3,0)),0)</f>
        <v>17438.77</v>
      </c>
      <c r="AP112" s="77">
        <f>IFERROR(INDEX('Combined (Adjust here)'!$E$3:$BB$189,MATCH('Tenant Analysis (Formulas) '!$D112,'Combined (Adjust here)'!$E$3:$E$189,0),MATCH('Tenant Analysis (Formulas) '!AP$5,'Combined (Adjust here)'!$E$3:$BB$3,0)),0)</f>
        <v>10968.96</v>
      </c>
      <c r="AQ112" s="77">
        <f>IFERROR(INDEX('Combined (Adjust here)'!$E$3:$BB$189,MATCH('Tenant Analysis (Formulas) '!$D112,'Combined (Adjust here)'!$E$3:$E$189,0),MATCH('Tenant Analysis (Formulas) '!AQ$5,'Combined (Adjust here)'!$E$3:$BB$3,0)),0)</f>
        <v>9848.52</v>
      </c>
      <c r="AR112" s="77">
        <f>IFERROR(INDEX('Combined (Adjust here)'!$E$3:$BB$189,MATCH('Tenant Analysis (Formulas) '!$D112,'Combined (Adjust here)'!$E$3:$E$189,0),MATCH('Tenant Analysis (Formulas) '!AR$5,'Combined (Adjust here)'!$E$3:$BB$3,0)),0)</f>
        <v>10073.129999999999</v>
      </c>
      <c r="AS112" s="77">
        <f>IFERROR(INDEX('Combined (Adjust here)'!$E$3:$BB$189,MATCH('Tenant Analysis (Formulas) '!$D112,'Combined (Adjust here)'!$E$3:$E$189,0),MATCH('Tenant Analysis (Formulas) '!AS$5,'Combined (Adjust here)'!$E$3:$BB$3,0)),0)</f>
        <v>11743.11</v>
      </c>
      <c r="AT112" s="77">
        <f>IFERROR(INDEX('Combined (Adjust here)'!$E$3:$BB$189,MATCH('Tenant Analysis (Formulas) '!$D112,'Combined (Adjust here)'!$E$3:$E$189,0),MATCH('Tenant Analysis (Formulas) '!AT$5,'Combined (Adjust here)'!$E$3:$BB$3,0)),0)</f>
        <v>11650.99</v>
      </c>
      <c r="AU112" s="77">
        <f>IFERROR(INDEX('Combined (Adjust here)'!$E$3:$BB$189,MATCH('Tenant Analysis (Formulas) '!$D112,'Combined (Adjust here)'!$E$3:$E$189,0),MATCH('Tenant Analysis (Formulas) '!AU$5,'Combined (Adjust here)'!$E$3:$BB$3,0)),0)</f>
        <v>11034.39</v>
      </c>
      <c r="AV112" s="77">
        <f>IFERROR(INDEX('Combined (Adjust here)'!$E$3:$BB$189,MATCH('Tenant Analysis (Formulas) '!$D112,'Combined (Adjust here)'!$E$3:$E$189,0),MATCH('Tenant Analysis (Formulas) '!AV$5,'Combined (Adjust here)'!$E$3:$BB$3,0)),0)</f>
        <v>13547.01</v>
      </c>
      <c r="AW112" s="77">
        <f>IFERROR(INDEX('Combined (Adjust here)'!$E$3:$BB$189,MATCH('Tenant Analysis (Formulas) '!$D112,'Combined (Adjust here)'!$E$3:$E$189,0),MATCH('Tenant Analysis (Formulas) '!AW$5,'Combined (Adjust here)'!$E$3:$BB$3,0)),0)</f>
        <v>11758.83</v>
      </c>
      <c r="AX112" s="77">
        <f>IFERROR(INDEX('Combined (Adjust here)'!$E$3:$BB$189,MATCH('Tenant Analysis (Formulas) '!$D112,'Combined (Adjust here)'!$E$3:$E$189,0),MATCH('Tenant Analysis (Formulas) '!AX$5,'Combined (Adjust here)'!$E$3:$BB$3,0)),0)</f>
        <v>12867.8</v>
      </c>
      <c r="AY112" s="77">
        <f>IFERROR(INDEX('Combined (Adjust here)'!$E$3:$BB$189,MATCH('Tenant Analysis (Formulas) '!$D112,'Combined (Adjust here)'!$E$3:$E$189,0),MATCH('Tenant Analysis (Formulas) '!AY$5,'Combined (Adjust here)'!$E$3:$BB$3,0)),0)</f>
        <v>10786.68</v>
      </c>
      <c r="AZ112" s="77">
        <f>IFERROR(INDEX('Combined (Adjust here)'!$E$3:$BB$189,MATCH('Tenant Analysis (Formulas) '!$D112,'Combined (Adjust here)'!$E$3:$E$189,0),MATCH('Tenant Analysis (Formulas) '!AZ$5,'Combined (Adjust here)'!$E$3:$BB$3,0)),0)</f>
        <v>12222.46</v>
      </c>
      <c r="BA112" s="77">
        <f>IFERROR(INDEX('Combined (Adjust here)'!$E$3:$BB$189,MATCH('Tenant Analysis (Formulas) '!$D112,'Combined (Adjust here)'!$E$3:$E$189,0),MATCH('Tenant Analysis (Formulas) '!BA$5,'Combined (Adjust here)'!$E$3:$BB$3,0)),0)</f>
        <v>20515.32</v>
      </c>
      <c r="BB112" s="77">
        <f>IFERROR(INDEX('Combined (Adjust here)'!$E$3:$BB$189,MATCH('Tenant Analysis (Formulas) '!$D112,'Combined (Adjust here)'!$E$3:$E$189,0),MATCH('Tenant Analysis (Formulas) '!BB$5,'Combined (Adjust here)'!$E$3:$BB$3,0)),0)</f>
        <v>10706.38</v>
      </c>
      <c r="BC112" s="77">
        <f>IFERROR(INDEX('Combined (Adjust here)'!$E$3:$BB$189,MATCH('Tenant Analysis (Formulas) '!$D112,'Combined (Adjust here)'!$E$3:$E$189,0),MATCH('Tenant Analysis (Formulas) '!BC$5,'Combined (Adjust here)'!$E$3:$BB$3,0)),0)</f>
        <v>10518.13</v>
      </c>
      <c r="BD112" s="77">
        <f>IFERROR(INDEX('Combined (Adjust here)'!$E$3:$BB$189,MATCH('Tenant Analysis (Formulas) '!$D112,'Combined (Adjust here)'!$E$3:$E$189,0),MATCH('Tenant Analysis (Formulas) '!BD$5,'Combined (Adjust here)'!$E$3:$BB$3,0)),0)</f>
        <v>11960.79</v>
      </c>
      <c r="BE112" s="77">
        <f>IFERROR(INDEX('Combined (Adjust here)'!$E$3:$BB$189,MATCH('Tenant Analysis (Formulas) '!$D112,'Combined (Adjust here)'!$E$3:$E$189,0),MATCH('Tenant Analysis (Formulas) '!BE$5,'Combined (Adjust here)'!$E$3:$BB$3,0)),0)</f>
        <v>0</v>
      </c>
      <c r="BF112" s="77">
        <f>IFERROR(INDEX('Combined (Adjust here)'!$E$3:$BB$189,MATCH('Tenant Analysis (Formulas) '!$D112,'Combined (Adjust here)'!$E$3:$E$189,0),MATCH('Tenant Analysis (Formulas) '!BF$5,'Combined (Adjust here)'!$E$3:$BB$3,0)),0)</f>
        <v>0</v>
      </c>
      <c r="BG112" s="77">
        <f>IFERROR(INDEX('Combined (Adjust here)'!$E$3:$BB$189,MATCH('Tenant Analysis (Formulas) '!$D112,'Combined (Adjust here)'!$E$3:$E$189,0),MATCH('Tenant Analysis (Formulas) '!BG$5,'Combined (Adjust here)'!$E$3:$BB$3,0)),0)</f>
        <v>0</v>
      </c>
      <c r="BH112" s="77">
        <f>IFERROR(INDEX('Combined (Adjust here)'!$E$3:$BB$189,MATCH('Tenant Analysis (Formulas) '!$D112,'Combined (Adjust here)'!$E$3:$E$189,0),MATCH('Tenant Analysis (Formulas) '!BH$5,'Combined (Adjust here)'!$E$3:$BB$3,0)),0)</f>
        <v>0</v>
      </c>
      <c r="BI112" s="77">
        <f>IFERROR(INDEX('Combined (Adjust here)'!$E$3:$BB$189,MATCH('Tenant Analysis (Formulas) '!$D112,'Combined (Adjust here)'!$E$3:$E$189,0),MATCH('Tenant Analysis (Formulas) '!BI$5,'Combined (Adjust here)'!$E$3:$BB$3,0)),0)</f>
        <v>0</v>
      </c>
      <c r="BJ112" s="77">
        <f>IFERROR(INDEX('Combined (Adjust here)'!$E$3:$BB$189,MATCH('Tenant Analysis (Formulas) '!$D112,'Combined (Adjust here)'!$E$3:$E$189,0),MATCH('Tenant Analysis (Formulas) '!BJ$5,'Combined (Adjust here)'!$E$3:$BB$3,0)),0)</f>
        <v>0</v>
      </c>
      <c r="BK112" s="77">
        <f>IFERROR(INDEX('Combined (Adjust here)'!$E$3:$BB$189,MATCH('Tenant Analysis (Formulas) '!$D112,'Combined (Adjust here)'!$E$3:$E$189,0),MATCH('Tenant Analysis (Formulas) '!BK$5,'Combined (Adjust here)'!$E$3:$BB$3,0)),0)</f>
        <v>0</v>
      </c>
      <c r="BL112" s="77">
        <f>IFERROR(INDEX('Combined (Adjust here)'!$E$3:$BB$189,MATCH('Tenant Analysis (Formulas) '!$D112,'Combined (Adjust here)'!$E$3:$E$189,0),MATCH('Tenant Analysis (Formulas) '!BL$5,'Combined (Adjust here)'!$E$3:$BB$3,0)),0)</f>
        <v>0</v>
      </c>
      <c r="BM112" s="77">
        <f>IFERROR(INDEX('Combined (Adjust here)'!$E$3:$BB$189,MATCH('Tenant Analysis (Formulas) '!$D112,'Combined (Adjust here)'!$E$3:$E$189,0),MATCH('Tenant Analysis (Formulas) '!BM$5,'Combined (Adjust here)'!$E$3:$BB$3,0)),0)</f>
        <v>0</v>
      </c>
    </row>
    <row r="113" spans="1:65" hidden="1">
      <c r="A113" s="48" t="s">
        <v>159</v>
      </c>
      <c r="B113" s="48" t="s">
        <v>175</v>
      </c>
      <c r="C113" s="46" t="s">
        <v>189</v>
      </c>
      <c r="D113" s="49" t="s">
        <v>73</v>
      </c>
      <c r="E113" s="75">
        <f t="shared" si="27"/>
        <v>196557.69</v>
      </c>
      <c r="F113" s="75">
        <f t="shared" si="29"/>
        <v>202294.27</v>
      </c>
      <c r="G113" s="75">
        <f t="shared" si="29"/>
        <v>123748.06</v>
      </c>
      <c r="H113" s="75">
        <f t="shared" si="29"/>
        <v>0</v>
      </c>
      <c r="I113" s="67">
        <f t="shared" si="26"/>
        <v>-0.38827698876493139</v>
      </c>
      <c r="J113" s="82"/>
      <c r="L113" s="75">
        <f t="shared" si="30"/>
        <v>40395</v>
      </c>
      <c r="M113" s="75">
        <f t="shared" si="30"/>
        <v>0</v>
      </c>
      <c r="N113" s="67">
        <f t="shared" si="28"/>
        <v>0</v>
      </c>
      <c r="R113" s="77">
        <f>IFERROR(INDEX('Combined (Adjust here)'!$E$3:$BB$189,MATCH('Tenant Analysis (Formulas) '!$D113,'Combined (Adjust here)'!$E$3:$E$189,0),MATCH('Tenant Analysis (Formulas) '!R$5,'Combined (Adjust here)'!$E$3:$BB$3,0)),0)</f>
        <v>0</v>
      </c>
      <c r="S113" s="77">
        <f>IFERROR(INDEX('Combined (Adjust here)'!$E$3:$BB$189,MATCH('Tenant Analysis (Formulas) '!$D113,'Combined (Adjust here)'!$E$3:$E$189,0),MATCH('Tenant Analysis (Formulas) '!S$5,'Combined (Adjust here)'!$E$3:$BB$3,0)),0)</f>
        <v>0</v>
      </c>
      <c r="T113" s="77">
        <f>IFERROR(INDEX('Combined (Adjust here)'!$E$3:$BB$189,MATCH('Tenant Analysis (Formulas) '!$D113,'Combined (Adjust here)'!$E$3:$E$189,0),MATCH('Tenant Analysis (Formulas) '!T$5,'Combined (Adjust here)'!$E$3:$BB$3,0)),0)</f>
        <v>49216.77</v>
      </c>
      <c r="U113" s="77">
        <f>IFERROR(INDEX('Combined (Adjust here)'!$E$3:$BB$189,MATCH('Tenant Analysis (Formulas) '!$D113,'Combined (Adjust here)'!$E$3:$E$189,0),MATCH('Tenant Analysis (Formulas) '!U$5,'Combined (Adjust here)'!$E$3:$BB$3,0)),0)</f>
        <v>0</v>
      </c>
      <c r="V113" s="77">
        <f>IFERROR(INDEX('Combined (Adjust here)'!$E$3:$BB$189,MATCH('Tenant Analysis (Formulas) '!$D113,'Combined (Adjust here)'!$E$3:$E$189,0),MATCH('Tenant Analysis (Formulas) '!V$5,'Combined (Adjust here)'!$E$3:$BB$3,0)),0)</f>
        <v>0</v>
      </c>
      <c r="W113" s="77">
        <f>IFERROR(INDEX('Combined (Adjust here)'!$E$3:$BB$189,MATCH('Tenant Analysis (Formulas) '!$D113,'Combined (Adjust here)'!$E$3:$E$189,0),MATCH('Tenant Analysis (Formulas) '!W$5,'Combined (Adjust here)'!$E$3:$BB$3,0)),0)</f>
        <v>49547.03</v>
      </c>
      <c r="X113" s="77">
        <f>IFERROR(INDEX('Combined (Adjust here)'!$E$3:$BB$189,MATCH('Tenant Analysis (Formulas) '!$D113,'Combined (Adjust here)'!$E$3:$E$189,0),MATCH('Tenant Analysis (Formulas) '!X$5,'Combined (Adjust here)'!$E$3:$BB$3,0)),0)</f>
        <v>0</v>
      </c>
      <c r="Y113" s="77">
        <f>IFERROR(INDEX('Combined (Adjust here)'!$E$3:$BB$189,MATCH('Tenant Analysis (Formulas) '!$D113,'Combined (Adjust here)'!$E$3:$E$189,0),MATCH('Tenant Analysis (Formulas) '!Y$5,'Combined (Adjust here)'!$E$3:$BB$3,0)),0)</f>
        <v>0</v>
      </c>
      <c r="Z113" s="77">
        <f>IFERROR(INDEX('Combined (Adjust here)'!$E$3:$BB$189,MATCH('Tenant Analysis (Formulas) '!$D113,'Combined (Adjust here)'!$E$3:$E$189,0),MATCH('Tenant Analysis (Formulas) '!Z$5,'Combined (Adjust here)'!$E$3:$BB$3,0)),0)</f>
        <v>48073.78</v>
      </c>
      <c r="AA113" s="77">
        <f>IFERROR(INDEX('Combined (Adjust here)'!$E$3:$BB$189,MATCH('Tenant Analysis (Formulas) '!$D113,'Combined (Adjust here)'!$E$3:$E$189,0),MATCH('Tenant Analysis (Formulas) '!AA$5,'Combined (Adjust here)'!$E$3:$BB$3,0)),0)</f>
        <v>0</v>
      </c>
      <c r="AB113" s="77">
        <f>IFERROR(INDEX('Combined (Adjust here)'!$E$3:$BB$189,MATCH('Tenant Analysis (Formulas) '!$D113,'Combined (Adjust here)'!$E$3:$E$189,0),MATCH('Tenant Analysis (Formulas) '!AB$5,'Combined (Adjust here)'!$E$3:$BB$3,0)),0)</f>
        <v>0</v>
      </c>
      <c r="AC113" s="77">
        <f>IFERROR(INDEX('Combined (Adjust here)'!$E$3:$BB$189,MATCH('Tenant Analysis (Formulas) '!$D113,'Combined (Adjust here)'!$E$3:$E$189,0),MATCH('Tenant Analysis (Formulas) '!AC$5,'Combined (Adjust here)'!$E$3:$BB$3,0)),0)</f>
        <v>49720.11</v>
      </c>
      <c r="AD113" s="77">
        <f>IFERROR(INDEX('Combined (Adjust here)'!$E$3:$BB$189,MATCH('Tenant Analysis (Formulas) '!$D113,'Combined (Adjust here)'!$E$3:$E$189,0),MATCH('Tenant Analysis (Formulas) '!AD$5,'Combined (Adjust here)'!$E$3:$BB$3,0)),0)</f>
        <v>0</v>
      </c>
      <c r="AE113" s="77">
        <f>IFERROR(INDEX('Combined (Adjust here)'!$E$3:$BB$189,MATCH('Tenant Analysis (Formulas) '!$D113,'Combined (Adjust here)'!$E$3:$E$189,0),MATCH('Tenant Analysis (Formulas) '!AE$5,'Combined (Adjust here)'!$E$3:$BB$3,0)),0)</f>
        <v>0</v>
      </c>
      <c r="AF113" s="77">
        <f>IFERROR(INDEX('Combined (Adjust here)'!$E$3:$BB$189,MATCH('Tenant Analysis (Formulas) '!$D113,'Combined (Adjust here)'!$E$3:$E$189,0),MATCH('Tenant Analysis (Formulas) '!AF$5,'Combined (Adjust here)'!$E$3:$BB$3,0)),0)</f>
        <v>49230.9</v>
      </c>
      <c r="AG113" s="77">
        <f>IFERROR(INDEX('Combined (Adjust here)'!$E$3:$BB$189,MATCH('Tenant Analysis (Formulas) '!$D113,'Combined (Adjust here)'!$E$3:$E$189,0),MATCH('Tenant Analysis (Formulas) '!AG$5,'Combined (Adjust here)'!$E$3:$BB$3,0)),0)</f>
        <v>0</v>
      </c>
      <c r="AH113" s="77">
        <f>IFERROR(INDEX('Combined (Adjust here)'!$E$3:$BB$189,MATCH('Tenant Analysis (Formulas) '!$D113,'Combined (Adjust here)'!$E$3:$E$189,0),MATCH('Tenant Analysis (Formulas) '!AH$5,'Combined (Adjust here)'!$E$3:$BB$3,0)),0)</f>
        <v>0</v>
      </c>
      <c r="AI113" s="77">
        <f>IFERROR(INDEX('Combined (Adjust here)'!$E$3:$BB$189,MATCH('Tenant Analysis (Formulas) '!$D113,'Combined (Adjust here)'!$E$3:$E$189,0),MATCH('Tenant Analysis (Formulas) '!AI$5,'Combined (Adjust here)'!$E$3:$BB$3,0)),0)</f>
        <v>45159.59</v>
      </c>
      <c r="AJ113" s="77">
        <f>IFERROR(INDEX('Combined (Adjust here)'!$E$3:$BB$189,MATCH('Tenant Analysis (Formulas) '!$D113,'Combined (Adjust here)'!$E$3:$E$189,0),MATCH('Tenant Analysis (Formulas) '!AJ$5,'Combined (Adjust here)'!$E$3:$BB$3,0)),0)</f>
        <v>0</v>
      </c>
      <c r="AK113" s="77">
        <f>IFERROR(INDEX('Combined (Adjust here)'!$E$3:$BB$189,MATCH('Tenant Analysis (Formulas) '!$D113,'Combined (Adjust here)'!$E$3:$E$189,0),MATCH('Tenant Analysis (Formulas) '!AK$5,'Combined (Adjust here)'!$E$3:$BB$3,0)),0)</f>
        <v>0</v>
      </c>
      <c r="AL113" s="77">
        <f>IFERROR(INDEX('Combined (Adjust here)'!$E$3:$BB$189,MATCH('Tenant Analysis (Formulas) '!$D113,'Combined (Adjust here)'!$E$3:$E$189,0),MATCH('Tenant Analysis (Formulas) '!AL$5,'Combined (Adjust here)'!$E$3:$BB$3,0)),0)</f>
        <v>48073.78</v>
      </c>
      <c r="AM113" s="77">
        <f>IFERROR(INDEX('Combined (Adjust here)'!$E$3:$BB$189,MATCH('Tenant Analysis (Formulas) '!$D113,'Combined (Adjust here)'!$E$3:$E$189,0),MATCH('Tenant Analysis (Formulas) '!AM$5,'Combined (Adjust here)'!$E$3:$BB$3,0)),0)</f>
        <v>0</v>
      </c>
      <c r="AN113" s="77">
        <f>IFERROR(INDEX('Combined (Adjust here)'!$E$3:$BB$189,MATCH('Tenant Analysis (Formulas) '!$D113,'Combined (Adjust here)'!$E$3:$E$189,0),MATCH('Tenant Analysis (Formulas) '!AN$5,'Combined (Adjust here)'!$E$3:$BB$3,0)),0)</f>
        <v>0</v>
      </c>
      <c r="AO113" s="77">
        <f>IFERROR(INDEX('Combined (Adjust here)'!$E$3:$BB$189,MATCH('Tenant Analysis (Formulas) '!$D113,'Combined (Adjust here)'!$E$3:$E$189,0),MATCH('Tenant Analysis (Formulas) '!AO$5,'Combined (Adjust here)'!$E$3:$BB$3,0)),0)</f>
        <v>59830</v>
      </c>
      <c r="AP113" s="77">
        <f>IFERROR(INDEX('Combined (Adjust here)'!$E$3:$BB$189,MATCH('Tenant Analysis (Formulas) '!$D113,'Combined (Adjust here)'!$E$3:$E$189,0),MATCH('Tenant Analysis (Formulas) '!AP$5,'Combined (Adjust here)'!$E$3:$BB$3,0)),0)</f>
        <v>0</v>
      </c>
      <c r="AQ113" s="77">
        <f>IFERROR(INDEX('Combined (Adjust here)'!$E$3:$BB$189,MATCH('Tenant Analysis (Formulas) '!$D113,'Combined (Adjust here)'!$E$3:$E$189,0),MATCH('Tenant Analysis (Formulas) '!AQ$5,'Combined (Adjust here)'!$E$3:$BB$3,0)),0)</f>
        <v>0</v>
      </c>
      <c r="AR113" s="77">
        <f>IFERROR(INDEX('Combined (Adjust here)'!$E$3:$BB$189,MATCH('Tenant Analysis (Formulas) '!$D113,'Combined (Adjust here)'!$E$3:$E$189,0),MATCH('Tenant Analysis (Formulas) '!AR$5,'Combined (Adjust here)'!$E$3:$BB$3,0)),0)</f>
        <v>40395</v>
      </c>
      <c r="AS113" s="77">
        <f>IFERROR(INDEX('Combined (Adjust here)'!$E$3:$BB$189,MATCH('Tenant Analysis (Formulas) '!$D113,'Combined (Adjust here)'!$E$3:$E$189,0),MATCH('Tenant Analysis (Formulas) '!AS$5,'Combined (Adjust here)'!$E$3:$BB$3,0)),0)</f>
        <v>0</v>
      </c>
      <c r="AT113" s="77">
        <f>IFERROR(INDEX('Combined (Adjust here)'!$E$3:$BB$189,MATCH('Tenant Analysis (Formulas) '!$D113,'Combined (Adjust here)'!$E$3:$E$189,0),MATCH('Tenant Analysis (Formulas) '!AT$5,'Combined (Adjust here)'!$E$3:$BB$3,0)),0)</f>
        <v>0</v>
      </c>
      <c r="AU113" s="77">
        <f>IFERROR(INDEX('Combined (Adjust here)'!$E$3:$BB$189,MATCH('Tenant Analysis (Formulas) '!$D113,'Combined (Adjust here)'!$E$3:$E$189,0),MATCH('Tenant Analysis (Formulas) '!AU$5,'Combined (Adjust here)'!$E$3:$BB$3,0)),0)</f>
        <v>26052</v>
      </c>
      <c r="AV113" s="77">
        <f>IFERROR(INDEX('Combined (Adjust here)'!$E$3:$BB$189,MATCH('Tenant Analysis (Formulas) '!$D113,'Combined (Adjust here)'!$E$3:$E$189,0),MATCH('Tenant Analysis (Formulas) '!AV$5,'Combined (Adjust here)'!$E$3:$BB$3,0)),0)</f>
        <v>0</v>
      </c>
      <c r="AW113" s="77">
        <f>IFERROR(INDEX('Combined (Adjust here)'!$E$3:$BB$189,MATCH('Tenant Analysis (Formulas) '!$D113,'Combined (Adjust here)'!$E$3:$E$189,0),MATCH('Tenant Analysis (Formulas) '!AW$5,'Combined (Adjust here)'!$E$3:$BB$3,0)),0)</f>
        <v>0</v>
      </c>
      <c r="AX113" s="77">
        <f>IFERROR(INDEX('Combined (Adjust here)'!$E$3:$BB$189,MATCH('Tenant Analysis (Formulas) '!$D113,'Combined (Adjust here)'!$E$3:$E$189,0),MATCH('Tenant Analysis (Formulas) '!AX$5,'Combined (Adjust here)'!$E$3:$BB$3,0)),0)</f>
        <v>31670</v>
      </c>
      <c r="AY113" s="77">
        <f>IFERROR(INDEX('Combined (Adjust here)'!$E$3:$BB$189,MATCH('Tenant Analysis (Formulas) '!$D113,'Combined (Adjust here)'!$E$3:$E$189,0),MATCH('Tenant Analysis (Formulas) '!AY$5,'Combined (Adjust here)'!$E$3:$BB$3,0)),0)</f>
        <v>0</v>
      </c>
      <c r="AZ113" s="77">
        <f>IFERROR(INDEX('Combined (Adjust here)'!$E$3:$BB$189,MATCH('Tenant Analysis (Formulas) '!$D113,'Combined (Adjust here)'!$E$3:$E$189,0),MATCH('Tenant Analysis (Formulas) '!AZ$5,'Combined (Adjust here)'!$E$3:$BB$3,0)),0)</f>
        <v>0</v>
      </c>
      <c r="BA113" s="77">
        <f>IFERROR(INDEX('Combined (Adjust here)'!$E$3:$BB$189,MATCH('Tenant Analysis (Formulas) '!$D113,'Combined (Adjust here)'!$E$3:$E$189,0),MATCH('Tenant Analysis (Formulas) '!BA$5,'Combined (Adjust here)'!$E$3:$BB$3,0)),0)</f>
        <v>25631.06</v>
      </c>
      <c r="BB113" s="77">
        <f>IFERROR(INDEX('Combined (Adjust here)'!$E$3:$BB$189,MATCH('Tenant Analysis (Formulas) '!$D113,'Combined (Adjust here)'!$E$3:$E$189,0),MATCH('Tenant Analysis (Formulas) '!BB$5,'Combined (Adjust here)'!$E$3:$BB$3,0)),0)</f>
        <v>0</v>
      </c>
      <c r="BC113" s="77">
        <f>IFERROR(INDEX('Combined (Adjust here)'!$E$3:$BB$189,MATCH('Tenant Analysis (Formulas) '!$D113,'Combined (Adjust here)'!$E$3:$E$189,0),MATCH('Tenant Analysis (Formulas) '!BC$5,'Combined (Adjust here)'!$E$3:$BB$3,0)),0)</f>
        <v>0</v>
      </c>
      <c r="BD113" s="77">
        <f>IFERROR(INDEX('Combined (Adjust here)'!$E$3:$BB$189,MATCH('Tenant Analysis (Formulas) '!$D113,'Combined (Adjust here)'!$E$3:$E$189,0),MATCH('Tenant Analysis (Formulas) '!BD$5,'Combined (Adjust here)'!$E$3:$BB$3,0)),0)</f>
        <v>0</v>
      </c>
      <c r="BE113" s="77">
        <f>IFERROR(INDEX('Combined (Adjust here)'!$E$3:$BB$189,MATCH('Tenant Analysis (Formulas) '!$D113,'Combined (Adjust here)'!$E$3:$E$189,0),MATCH('Tenant Analysis (Formulas) '!BE$5,'Combined (Adjust here)'!$E$3:$BB$3,0)),0)</f>
        <v>0</v>
      </c>
      <c r="BF113" s="77">
        <f>IFERROR(INDEX('Combined (Adjust here)'!$E$3:$BB$189,MATCH('Tenant Analysis (Formulas) '!$D113,'Combined (Adjust here)'!$E$3:$E$189,0),MATCH('Tenant Analysis (Formulas) '!BF$5,'Combined (Adjust here)'!$E$3:$BB$3,0)),0)</f>
        <v>0</v>
      </c>
      <c r="BG113" s="77">
        <f>IFERROR(INDEX('Combined (Adjust here)'!$E$3:$BB$189,MATCH('Tenant Analysis (Formulas) '!$D113,'Combined (Adjust here)'!$E$3:$E$189,0),MATCH('Tenant Analysis (Formulas) '!BG$5,'Combined (Adjust here)'!$E$3:$BB$3,0)),0)</f>
        <v>0</v>
      </c>
      <c r="BH113" s="77">
        <f>IFERROR(INDEX('Combined (Adjust here)'!$E$3:$BB$189,MATCH('Tenant Analysis (Formulas) '!$D113,'Combined (Adjust here)'!$E$3:$E$189,0),MATCH('Tenant Analysis (Formulas) '!BH$5,'Combined (Adjust here)'!$E$3:$BB$3,0)),0)</f>
        <v>0</v>
      </c>
      <c r="BI113" s="77">
        <f>IFERROR(INDEX('Combined (Adjust here)'!$E$3:$BB$189,MATCH('Tenant Analysis (Formulas) '!$D113,'Combined (Adjust here)'!$E$3:$E$189,0),MATCH('Tenant Analysis (Formulas) '!BI$5,'Combined (Adjust here)'!$E$3:$BB$3,0)),0)</f>
        <v>0</v>
      </c>
      <c r="BJ113" s="77">
        <f>IFERROR(INDEX('Combined (Adjust here)'!$E$3:$BB$189,MATCH('Tenant Analysis (Formulas) '!$D113,'Combined (Adjust here)'!$E$3:$E$189,0),MATCH('Tenant Analysis (Formulas) '!BJ$5,'Combined (Adjust here)'!$E$3:$BB$3,0)),0)</f>
        <v>0</v>
      </c>
      <c r="BK113" s="77">
        <f>IFERROR(INDEX('Combined (Adjust here)'!$E$3:$BB$189,MATCH('Tenant Analysis (Formulas) '!$D113,'Combined (Adjust here)'!$E$3:$E$189,0),MATCH('Tenant Analysis (Formulas) '!BK$5,'Combined (Adjust here)'!$E$3:$BB$3,0)),0)</f>
        <v>0</v>
      </c>
      <c r="BL113" s="77">
        <f>IFERROR(INDEX('Combined (Adjust here)'!$E$3:$BB$189,MATCH('Tenant Analysis (Formulas) '!$D113,'Combined (Adjust here)'!$E$3:$E$189,0),MATCH('Tenant Analysis (Formulas) '!BL$5,'Combined (Adjust here)'!$E$3:$BB$3,0)),0)</f>
        <v>0</v>
      </c>
      <c r="BM113" s="77">
        <f>IFERROR(INDEX('Combined (Adjust here)'!$E$3:$BB$189,MATCH('Tenant Analysis (Formulas) '!$D113,'Combined (Adjust here)'!$E$3:$E$189,0),MATCH('Tenant Analysis (Formulas) '!BM$5,'Combined (Adjust here)'!$E$3:$BB$3,0)),0)</f>
        <v>0</v>
      </c>
    </row>
    <row r="114" spans="1:65" hidden="1">
      <c r="A114" s="48" t="s">
        <v>159</v>
      </c>
      <c r="B114" s="48" t="s">
        <v>175</v>
      </c>
      <c r="C114" s="46" t="s">
        <v>728</v>
      </c>
      <c r="D114" s="49" t="s">
        <v>74</v>
      </c>
      <c r="E114" s="75">
        <f t="shared" si="27"/>
        <v>271244</v>
      </c>
      <c r="F114" s="75">
        <f t="shared" si="29"/>
        <v>332307.01</v>
      </c>
      <c r="G114" s="75">
        <f t="shared" si="29"/>
        <v>392271.72</v>
      </c>
      <c r="H114" s="75">
        <f t="shared" si="29"/>
        <v>115905.57</v>
      </c>
      <c r="I114" s="67">
        <f t="shared" si="26"/>
        <v>0.18044972930303205</v>
      </c>
      <c r="J114" s="82"/>
      <c r="L114" s="75">
        <f t="shared" si="30"/>
        <v>91038.19</v>
      </c>
      <c r="M114" s="75">
        <f t="shared" si="30"/>
        <v>115905.57</v>
      </c>
      <c r="N114" s="67">
        <f t="shared" si="28"/>
        <v>0.27315327776178333</v>
      </c>
      <c r="R114" s="77">
        <f>IFERROR(INDEX('Combined (Adjust here)'!$E$3:$BB$189,MATCH('Tenant Analysis (Formulas) '!$D114,'Combined (Adjust here)'!$E$3:$E$189,0),MATCH('Tenant Analysis (Formulas) '!R$5,'Combined (Adjust here)'!$E$3:$BB$3,0)),0)</f>
        <v>20464</v>
      </c>
      <c r="S114" s="77">
        <f>IFERROR(INDEX('Combined (Adjust here)'!$E$3:$BB$189,MATCH('Tenant Analysis (Formulas) '!$D114,'Combined (Adjust here)'!$E$3:$E$189,0),MATCH('Tenant Analysis (Formulas) '!S$5,'Combined (Adjust here)'!$E$3:$BB$3,0)),0)</f>
        <v>20162</v>
      </c>
      <c r="T114" s="77">
        <f>IFERROR(INDEX('Combined (Adjust here)'!$E$3:$BB$189,MATCH('Tenant Analysis (Formulas) '!$D114,'Combined (Adjust here)'!$E$3:$E$189,0),MATCH('Tenant Analysis (Formulas) '!T$5,'Combined (Adjust here)'!$E$3:$BB$3,0)),0)</f>
        <v>26051</v>
      </c>
      <c r="U114" s="77">
        <f>IFERROR(INDEX('Combined (Adjust here)'!$E$3:$BB$189,MATCH('Tenant Analysis (Formulas) '!$D114,'Combined (Adjust here)'!$E$3:$E$189,0),MATCH('Tenant Analysis (Formulas) '!U$5,'Combined (Adjust here)'!$E$3:$BB$3,0)),0)</f>
        <v>21449</v>
      </c>
      <c r="V114" s="77">
        <f>IFERROR(INDEX('Combined (Adjust here)'!$E$3:$BB$189,MATCH('Tenant Analysis (Formulas) '!$D114,'Combined (Adjust here)'!$E$3:$E$189,0),MATCH('Tenant Analysis (Formulas) '!V$5,'Combined (Adjust here)'!$E$3:$BB$3,0)),0)</f>
        <v>23222</v>
      </c>
      <c r="W114" s="77">
        <f>IFERROR(INDEX('Combined (Adjust here)'!$E$3:$BB$189,MATCH('Tenant Analysis (Formulas) '!$D114,'Combined (Adjust here)'!$E$3:$E$189,0),MATCH('Tenant Analysis (Formulas) '!W$5,'Combined (Adjust here)'!$E$3:$BB$3,0)),0)</f>
        <v>23085</v>
      </c>
      <c r="X114" s="77">
        <f>IFERROR(INDEX('Combined (Adjust here)'!$E$3:$BB$189,MATCH('Tenant Analysis (Formulas) '!$D114,'Combined (Adjust here)'!$E$3:$E$189,0),MATCH('Tenant Analysis (Formulas) '!X$5,'Combined (Adjust here)'!$E$3:$BB$3,0)),0)</f>
        <v>20789</v>
      </c>
      <c r="Y114" s="77">
        <f>IFERROR(INDEX('Combined (Adjust here)'!$E$3:$BB$189,MATCH('Tenant Analysis (Formulas) '!$D114,'Combined (Adjust here)'!$E$3:$E$189,0),MATCH('Tenant Analysis (Formulas) '!Y$5,'Combined (Adjust here)'!$E$3:$BB$3,0)),0)</f>
        <v>23727</v>
      </c>
      <c r="Z114" s="77">
        <f>IFERROR(INDEX('Combined (Adjust here)'!$E$3:$BB$189,MATCH('Tenant Analysis (Formulas) '!$D114,'Combined (Adjust here)'!$E$3:$E$189,0),MATCH('Tenant Analysis (Formulas) '!Z$5,'Combined (Adjust here)'!$E$3:$BB$3,0)),0)</f>
        <v>21214</v>
      </c>
      <c r="AA114" s="77">
        <f>IFERROR(INDEX('Combined (Adjust here)'!$E$3:$BB$189,MATCH('Tenant Analysis (Formulas) '!$D114,'Combined (Adjust here)'!$E$3:$E$189,0),MATCH('Tenant Analysis (Formulas) '!AA$5,'Combined (Adjust here)'!$E$3:$BB$3,0)),0)</f>
        <v>26069</v>
      </c>
      <c r="AB114" s="77">
        <f>IFERROR(INDEX('Combined (Adjust here)'!$E$3:$BB$189,MATCH('Tenant Analysis (Formulas) '!$D114,'Combined (Adjust here)'!$E$3:$E$189,0),MATCH('Tenant Analysis (Formulas) '!AB$5,'Combined (Adjust here)'!$E$3:$BB$3,0)),0)</f>
        <v>21868</v>
      </c>
      <c r="AC114" s="77">
        <f>IFERROR(INDEX('Combined (Adjust here)'!$E$3:$BB$189,MATCH('Tenant Analysis (Formulas) '!$D114,'Combined (Adjust here)'!$E$3:$E$189,0),MATCH('Tenant Analysis (Formulas) '!AC$5,'Combined (Adjust here)'!$E$3:$BB$3,0)),0)</f>
        <v>23144</v>
      </c>
      <c r="AD114" s="77">
        <f>IFERROR(INDEX('Combined (Adjust here)'!$E$3:$BB$189,MATCH('Tenant Analysis (Formulas) '!$D114,'Combined (Adjust here)'!$E$3:$E$189,0),MATCH('Tenant Analysis (Formulas) '!AD$5,'Combined (Adjust here)'!$E$3:$BB$3,0)),0)</f>
        <v>23146.7</v>
      </c>
      <c r="AE114" s="77">
        <f>IFERROR(INDEX('Combined (Adjust here)'!$E$3:$BB$189,MATCH('Tenant Analysis (Formulas) '!$D114,'Combined (Adjust here)'!$E$3:$E$189,0),MATCH('Tenant Analysis (Formulas) '!AE$5,'Combined (Adjust here)'!$E$3:$BB$3,0)),0)</f>
        <v>24824.5</v>
      </c>
      <c r="AF114" s="77">
        <f>IFERROR(INDEX('Combined (Adjust here)'!$E$3:$BB$189,MATCH('Tenant Analysis (Formulas) '!$D114,'Combined (Adjust here)'!$E$3:$E$189,0),MATCH('Tenant Analysis (Formulas) '!AF$5,'Combined (Adjust here)'!$E$3:$BB$3,0)),0)</f>
        <v>29697.95</v>
      </c>
      <c r="AG114" s="77">
        <f>IFERROR(INDEX('Combined (Adjust here)'!$E$3:$BB$189,MATCH('Tenant Analysis (Formulas) '!$D114,'Combined (Adjust here)'!$E$3:$E$189,0),MATCH('Tenant Analysis (Formulas) '!AG$5,'Combined (Adjust here)'!$E$3:$BB$3,0)),0)</f>
        <v>32413.040000000001</v>
      </c>
      <c r="AH114" s="77">
        <f>IFERROR(INDEX('Combined (Adjust here)'!$E$3:$BB$189,MATCH('Tenant Analysis (Formulas) '!$D114,'Combined (Adjust here)'!$E$3:$E$189,0),MATCH('Tenant Analysis (Formulas) '!AH$5,'Combined (Adjust here)'!$E$3:$BB$3,0)),0)</f>
        <v>28155.32</v>
      </c>
      <c r="AI114" s="77">
        <f>IFERROR(INDEX('Combined (Adjust here)'!$E$3:$BB$189,MATCH('Tenant Analysis (Formulas) '!$D114,'Combined (Adjust here)'!$E$3:$E$189,0),MATCH('Tenant Analysis (Formulas) '!AI$5,'Combined (Adjust here)'!$E$3:$BB$3,0)),0)</f>
        <v>29814.95</v>
      </c>
      <c r="AJ114" s="77">
        <f>IFERROR(INDEX('Combined (Adjust here)'!$E$3:$BB$189,MATCH('Tenant Analysis (Formulas) '!$D114,'Combined (Adjust here)'!$E$3:$E$189,0),MATCH('Tenant Analysis (Formulas) '!AJ$5,'Combined (Adjust here)'!$E$3:$BB$3,0)),0)</f>
        <v>29046.25</v>
      </c>
      <c r="AK114" s="77">
        <f>IFERROR(INDEX('Combined (Adjust here)'!$E$3:$BB$189,MATCH('Tenant Analysis (Formulas) '!$D114,'Combined (Adjust here)'!$E$3:$E$189,0),MATCH('Tenant Analysis (Formulas) '!AK$5,'Combined (Adjust here)'!$E$3:$BB$3,0)),0)</f>
        <v>31716.14</v>
      </c>
      <c r="AL114" s="77">
        <f>IFERROR(INDEX('Combined (Adjust here)'!$E$3:$BB$189,MATCH('Tenant Analysis (Formulas) '!$D114,'Combined (Adjust here)'!$E$3:$E$189,0),MATCH('Tenant Analysis (Formulas) '!AL$5,'Combined (Adjust here)'!$E$3:$BB$3,0)),0)</f>
        <v>28745.74</v>
      </c>
      <c r="AM114" s="77">
        <f>IFERROR(INDEX('Combined (Adjust here)'!$E$3:$BB$189,MATCH('Tenant Analysis (Formulas) '!$D114,'Combined (Adjust here)'!$E$3:$E$189,0),MATCH('Tenant Analysis (Formulas) '!AM$5,'Combined (Adjust here)'!$E$3:$BB$3,0)),0)</f>
        <v>28541.3</v>
      </c>
      <c r="AN114" s="77">
        <f>IFERROR(INDEX('Combined (Adjust here)'!$E$3:$BB$189,MATCH('Tenant Analysis (Formulas) '!$D114,'Combined (Adjust here)'!$E$3:$E$189,0),MATCH('Tenant Analysis (Formulas) '!AN$5,'Combined (Adjust here)'!$E$3:$BB$3,0)),0)</f>
        <v>17658.87</v>
      </c>
      <c r="AO114" s="77">
        <f>IFERROR(INDEX('Combined (Adjust here)'!$E$3:$BB$189,MATCH('Tenant Analysis (Formulas) '!$D114,'Combined (Adjust here)'!$E$3:$E$189,0),MATCH('Tenant Analysis (Formulas) '!AO$5,'Combined (Adjust here)'!$E$3:$BB$3,0)),0)</f>
        <v>28546.25</v>
      </c>
      <c r="AP114" s="77">
        <f>IFERROR(INDEX('Combined (Adjust here)'!$E$3:$BB$189,MATCH('Tenant Analysis (Formulas) '!$D114,'Combined (Adjust here)'!$E$3:$E$189,0),MATCH('Tenant Analysis (Formulas) '!AP$5,'Combined (Adjust here)'!$E$3:$BB$3,0)),0)</f>
        <v>33857.58</v>
      </c>
      <c r="AQ114" s="77">
        <f>IFERROR(INDEX('Combined (Adjust here)'!$E$3:$BB$189,MATCH('Tenant Analysis (Formulas) '!$D114,'Combined (Adjust here)'!$E$3:$E$189,0),MATCH('Tenant Analysis (Formulas) '!AQ$5,'Combined (Adjust here)'!$E$3:$BB$3,0)),0)</f>
        <v>28345</v>
      </c>
      <c r="AR114" s="77">
        <f>IFERROR(INDEX('Combined (Adjust here)'!$E$3:$BB$189,MATCH('Tenant Analysis (Formulas) '!$D114,'Combined (Adjust here)'!$E$3:$E$189,0),MATCH('Tenant Analysis (Formulas) '!AR$5,'Combined (Adjust here)'!$E$3:$BB$3,0)),0)</f>
        <v>28835.61</v>
      </c>
      <c r="AS114" s="77">
        <f>IFERROR(INDEX('Combined (Adjust here)'!$E$3:$BB$189,MATCH('Tenant Analysis (Formulas) '!$D114,'Combined (Adjust here)'!$E$3:$E$189,0),MATCH('Tenant Analysis (Formulas) '!AS$5,'Combined (Adjust here)'!$E$3:$BB$3,0)),0)</f>
        <v>0</v>
      </c>
      <c r="AT114" s="77">
        <f>IFERROR(INDEX('Combined (Adjust here)'!$E$3:$BB$189,MATCH('Tenant Analysis (Formulas) '!$D114,'Combined (Adjust here)'!$E$3:$E$189,0),MATCH('Tenant Analysis (Formulas) '!AT$5,'Combined (Adjust here)'!$E$3:$BB$3,0)),0)</f>
        <v>33966.080000000002</v>
      </c>
      <c r="AU114" s="77">
        <f>IFERROR(INDEX('Combined (Adjust here)'!$E$3:$BB$189,MATCH('Tenant Analysis (Formulas) '!$D114,'Combined (Adjust here)'!$E$3:$E$189,0),MATCH('Tenant Analysis (Formulas) '!AU$5,'Combined (Adjust here)'!$E$3:$BB$3,0)),0)</f>
        <v>39126.230000000003</v>
      </c>
      <c r="AV114" s="77">
        <f>IFERROR(INDEX('Combined (Adjust here)'!$E$3:$BB$189,MATCH('Tenant Analysis (Formulas) '!$D114,'Combined (Adjust here)'!$E$3:$E$189,0),MATCH('Tenant Analysis (Formulas) '!AV$5,'Combined (Adjust here)'!$E$3:$BB$3,0)),0)</f>
        <v>40947.51</v>
      </c>
      <c r="AW114" s="77">
        <f>IFERROR(INDEX('Combined (Adjust here)'!$E$3:$BB$189,MATCH('Tenant Analysis (Formulas) '!$D114,'Combined (Adjust here)'!$E$3:$E$189,0),MATCH('Tenant Analysis (Formulas) '!AW$5,'Combined (Adjust here)'!$E$3:$BB$3,0)),0)</f>
        <v>32007.58</v>
      </c>
      <c r="AX114" s="77">
        <f>IFERROR(INDEX('Combined (Adjust here)'!$E$3:$BB$189,MATCH('Tenant Analysis (Formulas) '!$D114,'Combined (Adjust here)'!$E$3:$E$189,0),MATCH('Tenant Analysis (Formulas) '!AX$5,'Combined (Adjust here)'!$E$3:$BB$3,0)),0)</f>
        <v>36789</v>
      </c>
      <c r="AY114" s="77">
        <f>IFERROR(INDEX('Combined (Adjust here)'!$E$3:$BB$189,MATCH('Tenant Analysis (Formulas) '!$D114,'Combined (Adjust here)'!$E$3:$E$189,0),MATCH('Tenant Analysis (Formulas) '!AY$5,'Combined (Adjust here)'!$E$3:$BB$3,0)),0)</f>
        <v>35345.25</v>
      </c>
      <c r="AZ114" s="77">
        <f>IFERROR(INDEX('Combined (Adjust here)'!$E$3:$BB$189,MATCH('Tenant Analysis (Formulas) '!$D114,'Combined (Adjust here)'!$E$3:$E$189,0),MATCH('Tenant Analysis (Formulas) '!AZ$5,'Combined (Adjust here)'!$E$3:$BB$3,0)),0)</f>
        <v>41798.660000000003</v>
      </c>
      <c r="BA114" s="77">
        <f>IFERROR(INDEX('Combined (Adjust here)'!$E$3:$BB$189,MATCH('Tenant Analysis (Formulas) '!$D114,'Combined (Adjust here)'!$E$3:$E$189,0),MATCH('Tenant Analysis (Formulas) '!BA$5,'Combined (Adjust here)'!$E$3:$BB$3,0)),0)</f>
        <v>41253.22</v>
      </c>
      <c r="BB114" s="77">
        <f>IFERROR(INDEX('Combined (Adjust here)'!$E$3:$BB$189,MATCH('Tenant Analysis (Formulas) '!$D114,'Combined (Adjust here)'!$E$3:$E$189,0),MATCH('Tenant Analysis (Formulas) '!BB$5,'Combined (Adjust here)'!$E$3:$BB$3,0)),0)</f>
        <v>42281.57</v>
      </c>
      <c r="BC114" s="77">
        <f>IFERROR(INDEX('Combined (Adjust here)'!$E$3:$BB$189,MATCH('Tenant Analysis (Formulas) '!$D114,'Combined (Adjust here)'!$E$3:$E$189,0),MATCH('Tenant Analysis (Formulas) '!BC$5,'Combined (Adjust here)'!$E$3:$BB$3,0)),0)</f>
        <v>38642.19</v>
      </c>
      <c r="BD114" s="77">
        <f>IFERROR(INDEX('Combined (Adjust here)'!$E$3:$BB$189,MATCH('Tenant Analysis (Formulas) '!$D114,'Combined (Adjust here)'!$E$3:$E$189,0),MATCH('Tenant Analysis (Formulas) '!BD$5,'Combined (Adjust here)'!$E$3:$BB$3,0)),0)</f>
        <v>34981.81</v>
      </c>
      <c r="BE114" s="77">
        <f>IFERROR(INDEX('Combined (Adjust here)'!$E$3:$BB$189,MATCH('Tenant Analysis (Formulas) '!$D114,'Combined (Adjust here)'!$E$3:$E$189,0),MATCH('Tenant Analysis (Formulas) '!BE$5,'Combined (Adjust here)'!$E$3:$BB$3,0)),0)</f>
        <v>0</v>
      </c>
      <c r="BF114" s="77">
        <f>IFERROR(INDEX('Combined (Adjust here)'!$E$3:$BB$189,MATCH('Tenant Analysis (Formulas) '!$D114,'Combined (Adjust here)'!$E$3:$E$189,0),MATCH('Tenant Analysis (Formulas) '!BF$5,'Combined (Adjust here)'!$E$3:$BB$3,0)),0)</f>
        <v>0</v>
      </c>
      <c r="BG114" s="77">
        <f>IFERROR(INDEX('Combined (Adjust here)'!$E$3:$BB$189,MATCH('Tenant Analysis (Formulas) '!$D114,'Combined (Adjust here)'!$E$3:$E$189,0),MATCH('Tenant Analysis (Formulas) '!BG$5,'Combined (Adjust here)'!$E$3:$BB$3,0)),0)</f>
        <v>0</v>
      </c>
      <c r="BH114" s="77">
        <f>IFERROR(INDEX('Combined (Adjust here)'!$E$3:$BB$189,MATCH('Tenant Analysis (Formulas) '!$D114,'Combined (Adjust here)'!$E$3:$E$189,0),MATCH('Tenant Analysis (Formulas) '!BH$5,'Combined (Adjust here)'!$E$3:$BB$3,0)),0)</f>
        <v>0</v>
      </c>
      <c r="BI114" s="77">
        <f>IFERROR(INDEX('Combined (Adjust here)'!$E$3:$BB$189,MATCH('Tenant Analysis (Formulas) '!$D114,'Combined (Adjust here)'!$E$3:$E$189,0),MATCH('Tenant Analysis (Formulas) '!BI$5,'Combined (Adjust here)'!$E$3:$BB$3,0)),0)</f>
        <v>0</v>
      </c>
      <c r="BJ114" s="77">
        <f>IFERROR(INDEX('Combined (Adjust here)'!$E$3:$BB$189,MATCH('Tenant Analysis (Formulas) '!$D114,'Combined (Adjust here)'!$E$3:$E$189,0),MATCH('Tenant Analysis (Formulas) '!BJ$5,'Combined (Adjust here)'!$E$3:$BB$3,0)),0)</f>
        <v>0</v>
      </c>
      <c r="BK114" s="77">
        <f>IFERROR(INDEX('Combined (Adjust here)'!$E$3:$BB$189,MATCH('Tenant Analysis (Formulas) '!$D114,'Combined (Adjust here)'!$E$3:$E$189,0),MATCH('Tenant Analysis (Formulas) '!BK$5,'Combined (Adjust here)'!$E$3:$BB$3,0)),0)</f>
        <v>0</v>
      </c>
      <c r="BL114" s="77">
        <f>IFERROR(INDEX('Combined (Adjust here)'!$E$3:$BB$189,MATCH('Tenant Analysis (Formulas) '!$D114,'Combined (Adjust here)'!$E$3:$E$189,0),MATCH('Tenant Analysis (Formulas) '!BL$5,'Combined (Adjust here)'!$E$3:$BB$3,0)),0)</f>
        <v>0</v>
      </c>
      <c r="BM114" s="77">
        <f>IFERROR(INDEX('Combined (Adjust here)'!$E$3:$BB$189,MATCH('Tenant Analysis (Formulas) '!$D114,'Combined (Adjust here)'!$E$3:$E$189,0),MATCH('Tenant Analysis (Formulas) '!BM$5,'Combined (Adjust here)'!$E$3:$BB$3,0)),0)</f>
        <v>0</v>
      </c>
    </row>
    <row r="115" spans="1:65" hidden="1">
      <c r="A115" s="48" t="s">
        <v>159</v>
      </c>
      <c r="B115" s="48" t="s">
        <v>175</v>
      </c>
      <c r="C115" s="46" t="s">
        <v>187</v>
      </c>
      <c r="D115" s="152" t="s">
        <v>75</v>
      </c>
      <c r="E115" s="158">
        <f t="shared" si="27"/>
        <v>2065009.18</v>
      </c>
      <c r="F115" s="158">
        <f t="shared" si="29"/>
        <v>2440816.9900000002</v>
      </c>
      <c r="G115" s="158">
        <f t="shared" si="29"/>
        <v>3117951.46</v>
      </c>
      <c r="H115" s="75">
        <f t="shared" si="29"/>
        <v>0</v>
      </c>
      <c r="I115" s="82">
        <f t="shared" si="26"/>
        <v>0.27742123755046449</v>
      </c>
      <c r="J115" s="82"/>
      <c r="K115" s="83"/>
      <c r="L115" s="158">
        <f t="shared" si="30"/>
        <v>0</v>
      </c>
      <c r="M115" s="158">
        <f t="shared" si="30"/>
        <v>0</v>
      </c>
      <c r="N115" s="82">
        <f t="shared" si="28"/>
        <v>0</v>
      </c>
      <c r="R115" s="77">
        <f>IFERROR(INDEX('Combined (Adjust here)'!$E$3:$BB$189,MATCH('Tenant Analysis (Formulas) '!$D115,'Combined (Adjust here)'!$E$3:$E$189,0),MATCH('Tenant Analysis (Formulas) '!R$5,'Combined (Adjust here)'!$E$3:$BB$3,0)),0)</f>
        <v>0</v>
      </c>
      <c r="S115" s="77">
        <f>IFERROR(INDEX('Combined (Adjust here)'!$E$3:$BB$189,MATCH('Tenant Analysis (Formulas) '!$D115,'Combined (Adjust here)'!$E$3:$E$189,0),MATCH('Tenant Analysis (Formulas) '!S$5,'Combined (Adjust here)'!$E$3:$BB$3,0)),0)</f>
        <v>0</v>
      </c>
      <c r="T115" s="77">
        <f>IFERROR(INDEX('Combined (Adjust here)'!$E$3:$BB$189,MATCH('Tenant Analysis (Formulas) '!$D115,'Combined (Adjust here)'!$E$3:$E$189,0),MATCH('Tenant Analysis (Formulas) '!T$5,'Combined (Adjust here)'!$E$3:$BB$3,0)),0)</f>
        <v>0</v>
      </c>
      <c r="U115" s="77">
        <f>IFERROR(INDEX('Combined (Adjust here)'!$E$3:$BB$189,MATCH('Tenant Analysis (Formulas) '!$D115,'Combined (Adjust here)'!$E$3:$E$189,0),MATCH('Tenant Analysis (Formulas) '!U$5,'Combined (Adjust here)'!$E$3:$BB$3,0)),0)</f>
        <v>0</v>
      </c>
      <c r="V115" s="77">
        <f>IFERROR(INDEX('Combined (Adjust here)'!$E$3:$BB$189,MATCH('Tenant Analysis (Formulas) '!$D115,'Combined (Adjust here)'!$E$3:$E$189,0),MATCH('Tenant Analysis (Formulas) '!V$5,'Combined (Adjust here)'!$E$3:$BB$3,0)),0)</f>
        <v>0</v>
      </c>
      <c r="W115" s="77">
        <f>IFERROR(INDEX('Combined (Adjust here)'!$E$3:$BB$189,MATCH('Tenant Analysis (Formulas) '!$D115,'Combined (Adjust here)'!$E$3:$E$189,0),MATCH('Tenant Analysis (Formulas) '!W$5,'Combined (Adjust here)'!$E$3:$BB$3,0)),0)</f>
        <v>0</v>
      </c>
      <c r="X115" s="77">
        <f>IFERROR(INDEX('Combined (Adjust here)'!$E$3:$BB$189,MATCH('Tenant Analysis (Formulas) '!$D115,'Combined (Adjust here)'!$E$3:$E$189,0),MATCH('Tenant Analysis (Formulas) '!X$5,'Combined (Adjust here)'!$E$3:$BB$3,0)),0)</f>
        <v>0</v>
      </c>
      <c r="Y115" s="77">
        <f>IFERROR(INDEX('Combined (Adjust here)'!$E$3:$BB$189,MATCH('Tenant Analysis (Formulas) '!$D115,'Combined (Adjust here)'!$E$3:$E$189,0),MATCH('Tenant Analysis (Formulas) '!Y$5,'Combined (Adjust here)'!$E$3:$BB$3,0)),0)</f>
        <v>0</v>
      </c>
      <c r="Z115" s="77">
        <f>IFERROR(INDEX('Combined (Adjust here)'!$E$3:$BB$189,MATCH('Tenant Analysis (Formulas) '!$D115,'Combined (Adjust here)'!$E$3:$E$189,0),MATCH('Tenant Analysis (Formulas) '!Z$5,'Combined (Adjust here)'!$E$3:$BB$3,0)),0)</f>
        <v>0</v>
      </c>
      <c r="AA115" s="77">
        <f>IFERROR(INDEX('Combined (Adjust here)'!$E$3:$BB$189,MATCH('Tenant Analysis (Formulas) '!$D115,'Combined (Adjust here)'!$E$3:$E$189,0),MATCH('Tenant Analysis (Formulas) '!AA$5,'Combined (Adjust here)'!$E$3:$BB$3,0)),0)</f>
        <v>0</v>
      </c>
      <c r="AB115" s="77">
        <f>IFERROR(INDEX('Combined (Adjust here)'!$E$3:$BB$189,MATCH('Tenant Analysis (Formulas) '!$D115,'Combined (Adjust here)'!$E$3:$E$189,0),MATCH('Tenant Analysis (Formulas) '!AB$5,'Combined (Adjust here)'!$E$3:$BB$3,0)),0)</f>
        <v>0</v>
      </c>
      <c r="AC115" s="77">
        <f>IFERROR(INDEX('Combined (Adjust here)'!$E$3:$BB$189,MATCH('Tenant Analysis (Formulas) '!$D115,'Combined (Adjust here)'!$E$3:$E$189,0),MATCH('Tenant Analysis (Formulas) '!AC$5,'Combined (Adjust here)'!$E$3:$BB$3,0)),0)</f>
        <v>2065009.18</v>
      </c>
      <c r="AD115" s="77">
        <f>IFERROR(INDEX('Combined (Adjust here)'!$E$3:$BB$189,MATCH('Tenant Analysis (Formulas) '!$D115,'Combined (Adjust here)'!$E$3:$E$189,0),MATCH('Tenant Analysis (Formulas) '!AD$5,'Combined (Adjust here)'!$E$3:$BB$3,0)),0)</f>
        <v>0</v>
      </c>
      <c r="AE115" s="77">
        <f>IFERROR(INDEX('Combined (Adjust here)'!$E$3:$BB$189,MATCH('Tenant Analysis (Formulas) '!$D115,'Combined (Adjust here)'!$E$3:$E$189,0),MATCH('Tenant Analysis (Formulas) '!AE$5,'Combined (Adjust here)'!$E$3:$BB$3,0)),0)</f>
        <v>0</v>
      </c>
      <c r="AF115" s="77">
        <f>IFERROR(INDEX('Combined (Adjust here)'!$E$3:$BB$189,MATCH('Tenant Analysis (Formulas) '!$D115,'Combined (Adjust here)'!$E$3:$E$189,0),MATCH('Tenant Analysis (Formulas) '!AF$5,'Combined (Adjust here)'!$E$3:$BB$3,0)),0)</f>
        <v>0</v>
      </c>
      <c r="AG115" s="77">
        <f>IFERROR(INDEX('Combined (Adjust here)'!$E$3:$BB$189,MATCH('Tenant Analysis (Formulas) '!$D115,'Combined (Adjust here)'!$E$3:$E$189,0),MATCH('Tenant Analysis (Formulas) '!AG$5,'Combined (Adjust here)'!$E$3:$BB$3,0)),0)</f>
        <v>0</v>
      </c>
      <c r="AH115" s="77">
        <f>IFERROR(INDEX('Combined (Adjust here)'!$E$3:$BB$189,MATCH('Tenant Analysis (Formulas) '!$D115,'Combined (Adjust here)'!$E$3:$E$189,0),MATCH('Tenant Analysis (Formulas) '!AH$5,'Combined (Adjust here)'!$E$3:$BB$3,0)),0)</f>
        <v>0</v>
      </c>
      <c r="AI115" s="77">
        <f>IFERROR(INDEX('Combined (Adjust here)'!$E$3:$BB$189,MATCH('Tenant Analysis (Formulas) '!$D115,'Combined (Adjust here)'!$E$3:$E$189,0),MATCH('Tenant Analysis (Formulas) '!AI$5,'Combined (Adjust here)'!$E$3:$BB$3,0)),0)</f>
        <v>0</v>
      </c>
      <c r="AJ115" s="77">
        <f>IFERROR(INDEX('Combined (Adjust here)'!$E$3:$BB$189,MATCH('Tenant Analysis (Formulas) '!$D115,'Combined (Adjust here)'!$E$3:$E$189,0),MATCH('Tenant Analysis (Formulas) '!AJ$5,'Combined (Adjust here)'!$E$3:$BB$3,0)),0)</f>
        <v>0</v>
      </c>
      <c r="AK115" s="77">
        <f>IFERROR(INDEX('Combined (Adjust here)'!$E$3:$BB$189,MATCH('Tenant Analysis (Formulas) '!$D115,'Combined (Adjust here)'!$E$3:$E$189,0),MATCH('Tenant Analysis (Formulas) '!AK$5,'Combined (Adjust here)'!$E$3:$BB$3,0)),0)</f>
        <v>0</v>
      </c>
      <c r="AL115" s="77">
        <f>IFERROR(INDEX('Combined (Adjust here)'!$E$3:$BB$189,MATCH('Tenant Analysis (Formulas) '!$D115,'Combined (Adjust here)'!$E$3:$E$189,0),MATCH('Tenant Analysis (Formulas) '!AL$5,'Combined (Adjust here)'!$E$3:$BB$3,0)),0)</f>
        <v>0</v>
      </c>
      <c r="AM115" s="77">
        <f>IFERROR(INDEX('Combined (Adjust here)'!$E$3:$BB$189,MATCH('Tenant Analysis (Formulas) '!$D115,'Combined (Adjust here)'!$E$3:$E$189,0),MATCH('Tenant Analysis (Formulas) '!AM$5,'Combined (Adjust here)'!$E$3:$BB$3,0)),0)</f>
        <v>0</v>
      </c>
      <c r="AN115" s="77">
        <f>IFERROR(INDEX('Combined (Adjust here)'!$E$3:$BB$189,MATCH('Tenant Analysis (Formulas) '!$D115,'Combined (Adjust here)'!$E$3:$E$189,0),MATCH('Tenant Analysis (Formulas) '!AN$5,'Combined (Adjust here)'!$E$3:$BB$3,0)),0)</f>
        <v>0</v>
      </c>
      <c r="AO115" s="77">
        <f>IFERROR(INDEX('Combined (Adjust here)'!$E$3:$BB$189,MATCH('Tenant Analysis (Formulas) '!$D115,'Combined (Adjust here)'!$E$3:$E$189,0),MATCH('Tenant Analysis (Formulas) '!AO$5,'Combined (Adjust here)'!$E$3:$BB$3,0)),0)</f>
        <v>2440816.9900000002</v>
      </c>
      <c r="AP115" s="77">
        <f>IFERROR(INDEX('Combined (Adjust here)'!$E$3:$BB$189,MATCH('Tenant Analysis (Formulas) '!$D115,'Combined (Adjust here)'!$E$3:$E$189,0),MATCH('Tenant Analysis (Formulas) '!AP$5,'Combined (Adjust here)'!$E$3:$BB$3,0)),0)</f>
        <v>0</v>
      </c>
      <c r="AQ115" s="77">
        <f>IFERROR(INDEX('Combined (Adjust here)'!$E$3:$BB$189,MATCH('Tenant Analysis (Formulas) '!$D115,'Combined (Adjust here)'!$E$3:$E$189,0),MATCH('Tenant Analysis (Formulas) '!AQ$5,'Combined (Adjust here)'!$E$3:$BB$3,0)),0)</f>
        <v>0</v>
      </c>
      <c r="AR115" s="77">
        <f>IFERROR(INDEX('Combined (Adjust here)'!$E$3:$BB$189,MATCH('Tenant Analysis (Formulas) '!$D115,'Combined (Adjust here)'!$E$3:$E$189,0),MATCH('Tenant Analysis (Formulas) '!AR$5,'Combined (Adjust here)'!$E$3:$BB$3,0)),0)</f>
        <v>0</v>
      </c>
      <c r="AS115" s="77">
        <f>IFERROR(INDEX('Combined (Adjust here)'!$E$3:$BB$189,MATCH('Tenant Analysis (Formulas) '!$D115,'Combined (Adjust here)'!$E$3:$E$189,0),MATCH('Tenant Analysis (Formulas) '!AS$5,'Combined (Adjust here)'!$E$3:$BB$3,0)),0)</f>
        <v>0</v>
      </c>
      <c r="AT115" s="77">
        <f>IFERROR(INDEX('Combined (Adjust here)'!$E$3:$BB$189,MATCH('Tenant Analysis (Formulas) '!$D115,'Combined (Adjust here)'!$E$3:$E$189,0),MATCH('Tenant Analysis (Formulas) '!AT$5,'Combined (Adjust here)'!$E$3:$BB$3,0)),0)</f>
        <v>0</v>
      </c>
      <c r="AU115" s="77">
        <f>IFERROR(INDEX('Combined (Adjust here)'!$E$3:$BB$189,MATCH('Tenant Analysis (Formulas) '!$D115,'Combined (Adjust here)'!$E$3:$E$189,0),MATCH('Tenant Analysis (Formulas) '!AU$5,'Combined (Adjust here)'!$E$3:$BB$3,0)),0)</f>
        <v>0</v>
      </c>
      <c r="AV115" s="77">
        <f>IFERROR(INDEX('Combined (Adjust here)'!$E$3:$BB$189,MATCH('Tenant Analysis (Formulas) '!$D115,'Combined (Adjust here)'!$E$3:$E$189,0),MATCH('Tenant Analysis (Formulas) '!AV$5,'Combined (Adjust here)'!$E$3:$BB$3,0)),0)</f>
        <v>0</v>
      </c>
      <c r="AW115" s="77">
        <f>IFERROR(INDEX('Combined (Adjust here)'!$E$3:$BB$189,MATCH('Tenant Analysis (Formulas) '!$D115,'Combined (Adjust here)'!$E$3:$E$189,0),MATCH('Tenant Analysis (Formulas) '!AW$5,'Combined (Adjust here)'!$E$3:$BB$3,0)),0)</f>
        <v>0</v>
      </c>
      <c r="AX115" s="77">
        <f>IFERROR(INDEX('Combined (Adjust here)'!$E$3:$BB$189,MATCH('Tenant Analysis (Formulas) '!$D115,'Combined (Adjust here)'!$E$3:$E$189,0),MATCH('Tenant Analysis (Formulas) '!AX$5,'Combined (Adjust here)'!$E$3:$BB$3,0)),0)</f>
        <v>0</v>
      </c>
      <c r="AY115" s="77">
        <f>IFERROR(INDEX('Combined (Adjust here)'!$E$3:$BB$189,MATCH('Tenant Analysis (Formulas) '!$D115,'Combined (Adjust here)'!$E$3:$E$189,0),MATCH('Tenant Analysis (Formulas) '!AY$5,'Combined (Adjust here)'!$E$3:$BB$3,0)),0)</f>
        <v>0</v>
      </c>
      <c r="AZ115" s="77">
        <f>IFERROR(INDEX('Combined (Adjust here)'!$E$3:$BB$189,MATCH('Tenant Analysis (Formulas) '!$D115,'Combined (Adjust here)'!$E$3:$E$189,0),MATCH('Tenant Analysis (Formulas) '!AZ$5,'Combined (Adjust here)'!$E$3:$BB$3,0)),0)</f>
        <v>0</v>
      </c>
      <c r="BA115" s="77">
        <f>IFERROR(INDEX('Combined (Adjust here)'!$E$3:$BB$189,MATCH('Tenant Analysis (Formulas) '!$D115,'Combined (Adjust here)'!$E$3:$E$189,0),MATCH('Tenant Analysis (Formulas) '!BA$5,'Combined (Adjust here)'!$E$3:$BB$3,0)),0)</f>
        <v>3117951.46</v>
      </c>
      <c r="BB115" s="77">
        <f>IFERROR(INDEX('Combined (Adjust here)'!$E$3:$BB$189,MATCH('Tenant Analysis (Formulas) '!$D115,'Combined (Adjust here)'!$E$3:$E$189,0),MATCH('Tenant Analysis (Formulas) '!BB$5,'Combined (Adjust here)'!$E$3:$BB$3,0)),0)</f>
        <v>0</v>
      </c>
      <c r="BC115" s="77">
        <f>IFERROR(INDEX('Combined (Adjust here)'!$E$3:$BB$189,MATCH('Tenant Analysis (Formulas) '!$D115,'Combined (Adjust here)'!$E$3:$E$189,0),MATCH('Tenant Analysis (Formulas) '!BC$5,'Combined (Adjust here)'!$E$3:$BB$3,0)),0)</f>
        <v>0</v>
      </c>
      <c r="BD115" s="77">
        <f>IFERROR(INDEX('Combined (Adjust here)'!$E$3:$BB$189,MATCH('Tenant Analysis (Formulas) '!$D115,'Combined (Adjust here)'!$E$3:$E$189,0),MATCH('Tenant Analysis (Formulas) '!BD$5,'Combined (Adjust here)'!$E$3:$BB$3,0)),0)</f>
        <v>0</v>
      </c>
      <c r="BE115" s="77">
        <f>IFERROR(INDEX('Combined (Adjust here)'!$E$3:$BB$189,MATCH('Tenant Analysis (Formulas) '!$D115,'Combined (Adjust here)'!$E$3:$E$189,0),MATCH('Tenant Analysis (Formulas) '!BE$5,'Combined (Adjust here)'!$E$3:$BB$3,0)),0)</f>
        <v>0</v>
      </c>
      <c r="BF115" s="77">
        <f>IFERROR(INDEX('Combined (Adjust here)'!$E$3:$BB$189,MATCH('Tenant Analysis (Formulas) '!$D115,'Combined (Adjust here)'!$E$3:$E$189,0),MATCH('Tenant Analysis (Formulas) '!BF$5,'Combined (Adjust here)'!$E$3:$BB$3,0)),0)</f>
        <v>0</v>
      </c>
      <c r="BG115" s="77">
        <f>IFERROR(INDEX('Combined (Adjust here)'!$E$3:$BB$189,MATCH('Tenant Analysis (Formulas) '!$D115,'Combined (Adjust here)'!$E$3:$E$189,0),MATCH('Tenant Analysis (Formulas) '!BG$5,'Combined (Adjust here)'!$E$3:$BB$3,0)),0)</f>
        <v>0</v>
      </c>
      <c r="BH115" s="77">
        <f>IFERROR(INDEX('Combined (Adjust here)'!$E$3:$BB$189,MATCH('Tenant Analysis (Formulas) '!$D115,'Combined (Adjust here)'!$E$3:$E$189,0),MATCH('Tenant Analysis (Formulas) '!BH$5,'Combined (Adjust here)'!$E$3:$BB$3,0)),0)</f>
        <v>0</v>
      </c>
      <c r="BI115" s="77">
        <f>IFERROR(INDEX('Combined (Adjust here)'!$E$3:$BB$189,MATCH('Tenant Analysis (Formulas) '!$D115,'Combined (Adjust here)'!$E$3:$E$189,0),MATCH('Tenant Analysis (Formulas) '!BI$5,'Combined (Adjust here)'!$E$3:$BB$3,0)),0)</f>
        <v>0</v>
      </c>
      <c r="BJ115" s="77">
        <f>IFERROR(INDEX('Combined (Adjust here)'!$E$3:$BB$189,MATCH('Tenant Analysis (Formulas) '!$D115,'Combined (Adjust here)'!$E$3:$E$189,0),MATCH('Tenant Analysis (Formulas) '!BJ$5,'Combined (Adjust here)'!$E$3:$BB$3,0)),0)</f>
        <v>0</v>
      </c>
      <c r="BK115" s="77">
        <f>IFERROR(INDEX('Combined (Adjust here)'!$E$3:$BB$189,MATCH('Tenant Analysis (Formulas) '!$D115,'Combined (Adjust here)'!$E$3:$E$189,0),MATCH('Tenant Analysis (Formulas) '!BK$5,'Combined (Adjust here)'!$E$3:$BB$3,0)),0)</f>
        <v>0</v>
      </c>
      <c r="BL115" s="77">
        <f>IFERROR(INDEX('Combined (Adjust here)'!$E$3:$BB$189,MATCH('Tenant Analysis (Formulas) '!$D115,'Combined (Adjust here)'!$E$3:$E$189,0),MATCH('Tenant Analysis (Formulas) '!BL$5,'Combined (Adjust here)'!$E$3:$BB$3,0)),0)</f>
        <v>0</v>
      </c>
      <c r="BM115" s="77">
        <f>IFERROR(INDEX('Combined (Adjust here)'!$E$3:$BB$189,MATCH('Tenant Analysis (Formulas) '!$D115,'Combined (Adjust here)'!$E$3:$E$189,0),MATCH('Tenant Analysis (Formulas) '!BM$5,'Combined (Adjust here)'!$E$3:$BB$3,0)),0)</f>
        <v>0</v>
      </c>
    </row>
    <row r="116" spans="1:65" hidden="1">
      <c r="A116" s="48" t="s">
        <v>159</v>
      </c>
      <c r="B116" s="48" t="s">
        <v>175</v>
      </c>
      <c r="C116" s="46" t="s">
        <v>211</v>
      </c>
      <c r="D116" s="152" t="s">
        <v>76</v>
      </c>
      <c r="E116" s="158">
        <f t="shared" si="27"/>
        <v>7129362</v>
      </c>
      <c r="F116" s="158">
        <f t="shared" si="29"/>
        <v>7375355</v>
      </c>
      <c r="G116" s="158">
        <f t="shared" si="29"/>
        <v>5967928</v>
      </c>
      <c r="H116" s="75">
        <f t="shared" si="29"/>
        <v>0</v>
      </c>
      <c r="I116" s="82">
        <f t="shared" si="26"/>
        <v>-0.19082837368506331</v>
      </c>
      <c r="J116" s="82"/>
      <c r="K116" s="83"/>
      <c r="L116" s="158">
        <f t="shared" si="30"/>
        <v>0</v>
      </c>
      <c r="M116" s="158">
        <f t="shared" si="30"/>
        <v>0</v>
      </c>
      <c r="N116" s="82">
        <f t="shared" si="28"/>
        <v>0</v>
      </c>
      <c r="R116" s="77">
        <f>IFERROR(INDEX('Combined (Adjust here)'!$E$3:$BB$189,MATCH('Tenant Analysis (Formulas) '!$D116,'Combined (Adjust here)'!$E$3:$E$189,0),MATCH('Tenant Analysis (Formulas) '!R$5,'Combined (Adjust here)'!$E$3:$BB$3,0)),0)</f>
        <v>0</v>
      </c>
      <c r="S116" s="77">
        <f>IFERROR(INDEX('Combined (Adjust here)'!$E$3:$BB$189,MATCH('Tenant Analysis (Formulas) '!$D116,'Combined (Adjust here)'!$E$3:$E$189,0),MATCH('Tenant Analysis (Formulas) '!S$5,'Combined (Adjust here)'!$E$3:$BB$3,0)),0)</f>
        <v>0</v>
      </c>
      <c r="T116" s="77">
        <f>IFERROR(INDEX('Combined (Adjust here)'!$E$3:$BB$189,MATCH('Tenant Analysis (Formulas) '!$D116,'Combined (Adjust here)'!$E$3:$E$189,0),MATCH('Tenant Analysis (Formulas) '!T$5,'Combined (Adjust here)'!$E$3:$BB$3,0)),0)</f>
        <v>0</v>
      </c>
      <c r="U116" s="77">
        <f>IFERROR(INDEX('Combined (Adjust here)'!$E$3:$BB$189,MATCH('Tenant Analysis (Formulas) '!$D116,'Combined (Adjust here)'!$E$3:$E$189,0),MATCH('Tenant Analysis (Formulas) '!U$5,'Combined (Adjust here)'!$E$3:$BB$3,0)),0)</f>
        <v>0</v>
      </c>
      <c r="V116" s="77">
        <f>IFERROR(INDEX('Combined (Adjust here)'!$E$3:$BB$189,MATCH('Tenant Analysis (Formulas) '!$D116,'Combined (Adjust here)'!$E$3:$E$189,0),MATCH('Tenant Analysis (Formulas) '!V$5,'Combined (Adjust here)'!$E$3:$BB$3,0)),0)</f>
        <v>0</v>
      </c>
      <c r="W116" s="77">
        <f>IFERROR(INDEX('Combined (Adjust here)'!$E$3:$BB$189,MATCH('Tenant Analysis (Formulas) '!$D116,'Combined (Adjust here)'!$E$3:$E$189,0),MATCH('Tenant Analysis (Formulas) '!W$5,'Combined (Adjust here)'!$E$3:$BB$3,0)),0)</f>
        <v>0</v>
      </c>
      <c r="X116" s="77">
        <f>IFERROR(INDEX('Combined (Adjust here)'!$E$3:$BB$189,MATCH('Tenant Analysis (Formulas) '!$D116,'Combined (Adjust here)'!$E$3:$E$189,0),MATCH('Tenant Analysis (Formulas) '!X$5,'Combined (Adjust here)'!$E$3:$BB$3,0)),0)</f>
        <v>0</v>
      </c>
      <c r="Y116" s="77">
        <f>IFERROR(INDEX('Combined (Adjust here)'!$E$3:$BB$189,MATCH('Tenant Analysis (Formulas) '!$D116,'Combined (Adjust here)'!$E$3:$E$189,0),MATCH('Tenant Analysis (Formulas) '!Y$5,'Combined (Adjust here)'!$E$3:$BB$3,0)),0)</f>
        <v>0</v>
      </c>
      <c r="Z116" s="77">
        <f>IFERROR(INDEX('Combined (Adjust here)'!$E$3:$BB$189,MATCH('Tenant Analysis (Formulas) '!$D116,'Combined (Adjust here)'!$E$3:$E$189,0),MATCH('Tenant Analysis (Formulas) '!Z$5,'Combined (Adjust here)'!$E$3:$BB$3,0)),0)</f>
        <v>0</v>
      </c>
      <c r="AA116" s="77">
        <f>IFERROR(INDEX('Combined (Adjust here)'!$E$3:$BB$189,MATCH('Tenant Analysis (Formulas) '!$D116,'Combined (Adjust here)'!$E$3:$E$189,0),MATCH('Tenant Analysis (Formulas) '!AA$5,'Combined (Adjust here)'!$E$3:$BB$3,0)),0)</f>
        <v>0</v>
      </c>
      <c r="AB116" s="77">
        <f>IFERROR(INDEX('Combined (Adjust here)'!$E$3:$BB$189,MATCH('Tenant Analysis (Formulas) '!$D116,'Combined (Adjust here)'!$E$3:$E$189,0),MATCH('Tenant Analysis (Formulas) '!AB$5,'Combined (Adjust here)'!$E$3:$BB$3,0)),0)</f>
        <v>0</v>
      </c>
      <c r="AC116" s="77">
        <f>IFERROR(INDEX('Combined (Adjust here)'!$E$3:$BB$189,MATCH('Tenant Analysis (Formulas) '!$D116,'Combined (Adjust here)'!$E$3:$E$189,0),MATCH('Tenant Analysis (Formulas) '!AC$5,'Combined (Adjust here)'!$E$3:$BB$3,0)),0)</f>
        <v>7129362</v>
      </c>
      <c r="AD116" s="77">
        <f>IFERROR(INDEX('Combined (Adjust here)'!$E$3:$BB$189,MATCH('Tenant Analysis (Formulas) '!$D116,'Combined (Adjust here)'!$E$3:$E$189,0),MATCH('Tenant Analysis (Formulas) '!AD$5,'Combined (Adjust here)'!$E$3:$BB$3,0)),0)</f>
        <v>0</v>
      </c>
      <c r="AE116" s="77">
        <f>IFERROR(INDEX('Combined (Adjust here)'!$E$3:$BB$189,MATCH('Tenant Analysis (Formulas) '!$D116,'Combined (Adjust here)'!$E$3:$E$189,0),MATCH('Tenant Analysis (Formulas) '!AE$5,'Combined (Adjust here)'!$E$3:$BB$3,0)),0)</f>
        <v>0</v>
      </c>
      <c r="AF116" s="77">
        <f>IFERROR(INDEX('Combined (Adjust here)'!$E$3:$BB$189,MATCH('Tenant Analysis (Formulas) '!$D116,'Combined (Adjust here)'!$E$3:$E$189,0),MATCH('Tenant Analysis (Formulas) '!AF$5,'Combined (Adjust here)'!$E$3:$BB$3,0)),0)</f>
        <v>0</v>
      </c>
      <c r="AG116" s="77">
        <f>IFERROR(INDEX('Combined (Adjust here)'!$E$3:$BB$189,MATCH('Tenant Analysis (Formulas) '!$D116,'Combined (Adjust here)'!$E$3:$E$189,0),MATCH('Tenant Analysis (Formulas) '!AG$5,'Combined (Adjust here)'!$E$3:$BB$3,0)),0)</f>
        <v>0</v>
      </c>
      <c r="AH116" s="77">
        <f>IFERROR(INDEX('Combined (Adjust here)'!$E$3:$BB$189,MATCH('Tenant Analysis (Formulas) '!$D116,'Combined (Adjust here)'!$E$3:$E$189,0),MATCH('Tenant Analysis (Formulas) '!AH$5,'Combined (Adjust here)'!$E$3:$BB$3,0)),0)</f>
        <v>0</v>
      </c>
      <c r="AI116" s="77">
        <f>IFERROR(INDEX('Combined (Adjust here)'!$E$3:$BB$189,MATCH('Tenant Analysis (Formulas) '!$D116,'Combined (Adjust here)'!$E$3:$E$189,0),MATCH('Tenant Analysis (Formulas) '!AI$5,'Combined (Adjust here)'!$E$3:$BB$3,0)),0)</f>
        <v>0</v>
      </c>
      <c r="AJ116" s="77">
        <f>IFERROR(INDEX('Combined (Adjust here)'!$E$3:$BB$189,MATCH('Tenant Analysis (Formulas) '!$D116,'Combined (Adjust here)'!$E$3:$E$189,0),MATCH('Tenant Analysis (Formulas) '!AJ$5,'Combined (Adjust here)'!$E$3:$BB$3,0)),0)</f>
        <v>0</v>
      </c>
      <c r="AK116" s="77">
        <f>IFERROR(INDEX('Combined (Adjust here)'!$E$3:$BB$189,MATCH('Tenant Analysis (Formulas) '!$D116,'Combined (Adjust here)'!$E$3:$E$189,0),MATCH('Tenant Analysis (Formulas) '!AK$5,'Combined (Adjust here)'!$E$3:$BB$3,0)),0)</f>
        <v>0</v>
      </c>
      <c r="AL116" s="77">
        <f>IFERROR(INDEX('Combined (Adjust here)'!$E$3:$BB$189,MATCH('Tenant Analysis (Formulas) '!$D116,'Combined (Adjust here)'!$E$3:$E$189,0),MATCH('Tenant Analysis (Formulas) '!AL$5,'Combined (Adjust here)'!$E$3:$BB$3,0)),0)</f>
        <v>0</v>
      </c>
      <c r="AM116" s="77">
        <f>IFERROR(INDEX('Combined (Adjust here)'!$E$3:$BB$189,MATCH('Tenant Analysis (Formulas) '!$D116,'Combined (Adjust here)'!$E$3:$E$189,0),MATCH('Tenant Analysis (Formulas) '!AM$5,'Combined (Adjust here)'!$E$3:$BB$3,0)),0)</f>
        <v>0</v>
      </c>
      <c r="AN116" s="77">
        <f>IFERROR(INDEX('Combined (Adjust here)'!$E$3:$BB$189,MATCH('Tenant Analysis (Formulas) '!$D116,'Combined (Adjust here)'!$E$3:$E$189,0),MATCH('Tenant Analysis (Formulas) '!AN$5,'Combined (Adjust here)'!$E$3:$BB$3,0)),0)</f>
        <v>0</v>
      </c>
      <c r="AO116" s="77">
        <f>IFERROR(INDEX('Combined (Adjust here)'!$E$3:$BB$189,MATCH('Tenant Analysis (Formulas) '!$D116,'Combined (Adjust here)'!$E$3:$E$189,0),MATCH('Tenant Analysis (Formulas) '!AO$5,'Combined (Adjust here)'!$E$3:$BB$3,0)),0)</f>
        <v>7375355</v>
      </c>
      <c r="AP116" s="77">
        <f>IFERROR(INDEX('Combined (Adjust here)'!$E$3:$BB$189,MATCH('Tenant Analysis (Formulas) '!$D116,'Combined (Adjust here)'!$E$3:$E$189,0),MATCH('Tenant Analysis (Formulas) '!AP$5,'Combined (Adjust here)'!$E$3:$BB$3,0)),0)</f>
        <v>0</v>
      </c>
      <c r="AQ116" s="77">
        <f>IFERROR(INDEX('Combined (Adjust here)'!$E$3:$BB$189,MATCH('Tenant Analysis (Formulas) '!$D116,'Combined (Adjust here)'!$E$3:$E$189,0),MATCH('Tenant Analysis (Formulas) '!AQ$5,'Combined (Adjust here)'!$E$3:$BB$3,0)),0)</f>
        <v>0</v>
      </c>
      <c r="AR116" s="77">
        <f>IFERROR(INDEX('Combined (Adjust here)'!$E$3:$BB$189,MATCH('Tenant Analysis (Formulas) '!$D116,'Combined (Adjust here)'!$E$3:$E$189,0),MATCH('Tenant Analysis (Formulas) '!AR$5,'Combined (Adjust here)'!$E$3:$BB$3,0)),0)</f>
        <v>0</v>
      </c>
      <c r="AS116" s="77">
        <f>IFERROR(INDEX('Combined (Adjust here)'!$E$3:$BB$189,MATCH('Tenant Analysis (Formulas) '!$D116,'Combined (Adjust here)'!$E$3:$E$189,0),MATCH('Tenant Analysis (Formulas) '!AS$5,'Combined (Adjust here)'!$E$3:$BB$3,0)),0)</f>
        <v>0</v>
      </c>
      <c r="AT116" s="77">
        <f>IFERROR(INDEX('Combined (Adjust here)'!$E$3:$BB$189,MATCH('Tenant Analysis (Formulas) '!$D116,'Combined (Adjust here)'!$E$3:$E$189,0),MATCH('Tenant Analysis (Formulas) '!AT$5,'Combined (Adjust here)'!$E$3:$BB$3,0)),0)</f>
        <v>0</v>
      </c>
      <c r="AU116" s="77">
        <f>IFERROR(INDEX('Combined (Adjust here)'!$E$3:$BB$189,MATCH('Tenant Analysis (Formulas) '!$D116,'Combined (Adjust here)'!$E$3:$E$189,0),MATCH('Tenant Analysis (Formulas) '!AU$5,'Combined (Adjust here)'!$E$3:$BB$3,0)),0)</f>
        <v>0</v>
      </c>
      <c r="AV116" s="77">
        <f>IFERROR(INDEX('Combined (Adjust here)'!$E$3:$BB$189,MATCH('Tenant Analysis (Formulas) '!$D116,'Combined (Adjust here)'!$E$3:$E$189,0),MATCH('Tenant Analysis (Formulas) '!AV$5,'Combined (Adjust here)'!$E$3:$BB$3,0)),0)</f>
        <v>0</v>
      </c>
      <c r="AW116" s="77">
        <f>IFERROR(INDEX('Combined (Adjust here)'!$E$3:$BB$189,MATCH('Tenant Analysis (Formulas) '!$D116,'Combined (Adjust here)'!$E$3:$E$189,0),MATCH('Tenant Analysis (Formulas) '!AW$5,'Combined (Adjust here)'!$E$3:$BB$3,0)),0)</f>
        <v>0</v>
      </c>
      <c r="AX116" s="77">
        <f>IFERROR(INDEX('Combined (Adjust here)'!$E$3:$BB$189,MATCH('Tenant Analysis (Formulas) '!$D116,'Combined (Adjust here)'!$E$3:$E$189,0),MATCH('Tenant Analysis (Formulas) '!AX$5,'Combined (Adjust here)'!$E$3:$BB$3,0)),0)</f>
        <v>0</v>
      </c>
      <c r="AY116" s="77">
        <f>IFERROR(INDEX('Combined (Adjust here)'!$E$3:$BB$189,MATCH('Tenant Analysis (Formulas) '!$D116,'Combined (Adjust here)'!$E$3:$E$189,0),MATCH('Tenant Analysis (Formulas) '!AY$5,'Combined (Adjust here)'!$E$3:$BB$3,0)),0)</f>
        <v>0</v>
      </c>
      <c r="AZ116" s="77">
        <f>IFERROR(INDEX('Combined (Adjust here)'!$E$3:$BB$189,MATCH('Tenant Analysis (Formulas) '!$D116,'Combined (Adjust here)'!$E$3:$E$189,0),MATCH('Tenant Analysis (Formulas) '!AZ$5,'Combined (Adjust here)'!$E$3:$BB$3,0)),0)</f>
        <v>0</v>
      </c>
      <c r="BA116" s="77">
        <f>IFERROR(INDEX('Combined (Adjust here)'!$E$3:$BB$189,MATCH('Tenant Analysis (Formulas) '!$D116,'Combined (Adjust here)'!$E$3:$E$189,0),MATCH('Tenant Analysis (Formulas) '!BA$5,'Combined (Adjust here)'!$E$3:$BB$3,0)),0)</f>
        <v>5967928</v>
      </c>
      <c r="BB116" s="77">
        <f>IFERROR(INDEX('Combined (Adjust here)'!$E$3:$BB$189,MATCH('Tenant Analysis (Formulas) '!$D116,'Combined (Adjust here)'!$E$3:$E$189,0),MATCH('Tenant Analysis (Formulas) '!BB$5,'Combined (Adjust here)'!$E$3:$BB$3,0)),0)</f>
        <v>0</v>
      </c>
      <c r="BC116" s="77">
        <f>IFERROR(INDEX('Combined (Adjust here)'!$E$3:$BB$189,MATCH('Tenant Analysis (Formulas) '!$D116,'Combined (Adjust here)'!$E$3:$E$189,0),MATCH('Tenant Analysis (Formulas) '!BC$5,'Combined (Adjust here)'!$E$3:$BB$3,0)),0)</f>
        <v>0</v>
      </c>
      <c r="BD116" s="77">
        <f>IFERROR(INDEX('Combined (Adjust here)'!$E$3:$BB$189,MATCH('Tenant Analysis (Formulas) '!$D116,'Combined (Adjust here)'!$E$3:$E$189,0),MATCH('Tenant Analysis (Formulas) '!BD$5,'Combined (Adjust here)'!$E$3:$BB$3,0)),0)</f>
        <v>0</v>
      </c>
      <c r="BE116" s="77">
        <f>IFERROR(INDEX('Combined (Adjust here)'!$E$3:$BB$189,MATCH('Tenant Analysis (Formulas) '!$D116,'Combined (Adjust here)'!$E$3:$E$189,0),MATCH('Tenant Analysis (Formulas) '!BE$5,'Combined (Adjust here)'!$E$3:$BB$3,0)),0)</f>
        <v>0</v>
      </c>
      <c r="BF116" s="77">
        <f>IFERROR(INDEX('Combined (Adjust here)'!$E$3:$BB$189,MATCH('Tenant Analysis (Formulas) '!$D116,'Combined (Adjust here)'!$E$3:$E$189,0),MATCH('Tenant Analysis (Formulas) '!BF$5,'Combined (Adjust here)'!$E$3:$BB$3,0)),0)</f>
        <v>0</v>
      </c>
      <c r="BG116" s="77">
        <f>IFERROR(INDEX('Combined (Adjust here)'!$E$3:$BB$189,MATCH('Tenant Analysis (Formulas) '!$D116,'Combined (Adjust here)'!$E$3:$E$189,0),MATCH('Tenant Analysis (Formulas) '!BG$5,'Combined (Adjust here)'!$E$3:$BB$3,0)),0)</f>
        <v>0</v>
      </c>
      <c r="BH116" s="77">
        <f>IFERROR(INDEX('Combined (Adjust here)'!$E$3:$BB$189,MATCH('Tenant Analysis (Formulas) '!$D116,'Combined (Adjust here)'!$E$3:$E$189,0),MATCH('Tenant Analysis (Formulas) '!BH$5,'Combined (Adjust here)'!$E$3:$BB$3,0)),0)</f>
        <v>0</v>
      </c>
      <c r="BI116" s="77">
        <f>IFERROR(INDEX('Combined (Adjust here)'!$E$3:$BB$189,MATCH('Tenant Analysis (Formulas) '!$D116,'Combined (Adjust here)'!$E$3:$E$189,0),MATCH('Tenant Analysis (Formulas) '!BI$5,'Combined (Adjust here)'!$E$3:$BB$3,0)),0)</f>
        <v>0</v>
      </c>
      <c r="BJ116" s="77">
        <f>IFERROR(INDEX('Combined (Adjust here)'!$E$3:$BB$189,MATCH('Tenant Analysis (Formulas) '!$D116,'Combined (Adjust here)'!$E$3:$E$189,0),MATCH('Tenant Analysis (Formulas) '!BJ$5,'Combined (Adjust here)'!$E$3:$BB$3,0)),0)</f>
        <v>0</v>
      </c>
      <c r="BK116" s="77">
        <f>IFERROR(INDEX('Combined (Adjust here)'!$E$3:$BB$189,MATCH('Tenant Analysis (Formulas) '!$D116,'Combined (Adjust here)'!$E$3:$E$189,0),MATCH('Tenant Analysis (Formulas) '!BK$5,'Combined (Adjust here)'!$E$3:$BB$3,0)),0)</f>
        <v>0</v>
      </c>
      <c r="BL116" s="77">
        <f>IFERROR(INDEX('Combined (Adjust here)'!$E$3:$BB$189,MATCH('Tenant Analysis (Formulas) '!$D116,'Combined (Adjust here)'!$E$3:$E$189,0),MATCH('Tenant Analysis (Formulas) '!BL$5,'Combined (Adjust here)'!$E$3:$BB$3,0)),0)</f>
        <v>0</v>
      </c>
      <c r="BM116" s="77">
        <f>IFERROR(INDEX('Combined (Adjust here)'!$E$3:$BB$189,MATCH('Tenant Analysis (Formulas) '!$D116,'Combined (Adjust here)'!$E$3:$E$189,0),MATCH('Tenant Analysis (Formulas) '!BM$5,'Combined (Adjust here)'!$E$3:$BB$3,0)),0)</f>
        <v>0</v>
      </c>
    </row>
    <row r="117" spans="1:65" hidden="1">
      <c r="A117" s="48" t="s">
        <v>159</v>
      </c>
      <c r="B117" s="48" t="s">
        <v>175</v>
      </c>
      <c r="C117" s="46" t="s">
        <v>186</v>
      </c>
      <c r="D117" s="152" t="s">
        <v>77</v>
      </c>
      <c r="E117" s="158">
        <f t="shared" si="27"/>
        <v>549651.82999999996</v>
      </c>
      <c r="F117" s="158">
        <f t="shared" si="29"/>
        <v>490835.65</v>
      </c>
      <c r="G117" s="158">
        <f t="shared" si="29"/>
        <v>583540.82000000007</v>
      </c>
      <c r="H117" s="75">
        <f t="shared" si="29"/>
        <v>153224.44</v>
      </c>
      <c r="I117" s="82">
        <f t="shared" si="26"/>
        <v>0.18887212043379498</v>
      </c>
      <c r="J117" s="82"/>
      <c r="K117" s="83"/>
      <c r="L117" s="158">
        <f t="shared" si="30"/>
        <v>119466.26</v>
      </c>
      <c r="M117" s="158">
        <f t="shared" si="30"/>
        <v>153224.44</v>
      </c>
      <c r="N117" s="82">
        <f t="shared" si="28"/>
        <v>0.28257501322967682</v>
      </c>
      <c r="R117" s="77">
        <f>IFERROR(INDEX('Combined (Adjust here)'!$E$3:$BB$189,MATCH('Tenant Analysis (Formulas) '!$D117,'Combined (Adjust here)'!$E$3:$E$189,0),MATCH('Tenant Analysis (Formulas) '!R$5,'Combined (Adjust here)'!$E$3:$BB$3,0)),0)</f>
        <v>0</v>
      </c>
      <c r="S117" s="77">
        <f>IFERROR(INDEX('Combined (Adjust here)'!$E$3:$BB$189,MATCH('Tenant Analysis (Formulas) '!$D117,'Combined (Adjust here)'!$E$3:$E$189,0),MATCH('Tenant Analysis (Formulas) '!S$5,'Combined (Adjust here)'!$E$3:$BB$3,0)),0)</f>
        <v>0</v>
      </c>
      <c r="T117" s="77">
        <f>IFERROR(INDEX('Combined (Adjust here)'!$E$3:$BB$189,MATCH('Tenant Analysis (Formulas) '!$D117,'Combined (Adjust here)'!$E$3:$E$189,0),MATCH('Tenant Analysis (Formulas) '!T$5,'Combined (Adjust here)'!$E$3:$BB$3,0)),0)</f>
        <v>135097.5</v>
      </c>
      <c r="U117" s="77">
        <f>IFERROR(INDEX('Combined (Adjust here)'!$E$3:$BB$189,MATCH('Tenant Analysis (Formulas) '!$D117,'Combined (Adjust here)'!$E$3:$E$189,0),MATCH('Tenant Analysis (Formulas) '!U$5,'Combined (Adjust here)'!$E$3:$BB$3,0)),0)</f>
        <v>0</v>
      </c>
      <c r="V117" s="77">
        <f>IFERROR(INDEX('Combined (Adjust here)'!$E$3:$BB$189,MATCH('Tenant Analysis (Formulas) '!$D117,'Combined (Adjust here)'!$E$3:$E$189,0),MATCH('Tenant Analysis (Formulas) '!V$5,'Combined (Adjust here)'!$E$3:$BB$3,0)),0)</f>
        <v>0</v>
      </c>
      <c r="W117" s="77">
        <f>IFERROR(INDEX('Combined (Adjust here)'!$E$3:$BB$189,MATCH('Tenant Analysis (Formulas) '!$D117,'Combined (Adjust here)'!$E$3:$E$189,0),MATCH('Tenant Analysis (Formulas) '!W$5,'Combined (Adjust here)'!$E$3:$BB$3,0)),0)</f>
        <v>137264.09</v>
      </c>
      <c r="X117" s="77">
        <f>IFERROR(INDEX('Combined (Adjust here)'!$E$3:$BB$189,MATCH('Tenant Analysis (Formulas) '!$D117,'Combined (Adjust here)'!$E$3:$E$189,0),MATCH('Tenant Analysis (Formulas) '!X$5,'Combined (Adjust here)'!$E$3:$BB$3,0)),0)</f>
        <v>0</v>
      </c>
      <c r="Y117" s="77">
        <f>IFERROR(INDEX('Combined (Adjust here)'!$E$3:$BB$189,MATCH('Tenant Analysis (Formulas) '!$D117,'Combined (Adjust here)'!$E$3:$E$189,0),MATCH('Tenant Analysis (Formulas) '!Y$5,'Combined (Adjust here)'!$E$3:$BB$3,0)),0)</f>
        <v>0</v>
      </c>
      <c r="Z117" s="77">
        <f>IFERROR(INDEX('Combined (Adjust here)'!$E$3:$BB$189,MATCH('Tenant Analysis (Formulas) '!$D117,'Combined (Adjust here)'!$E$3:$E$189,0),MATCH('Tenant Analysis (Formulas) '!Z$5,'Combined (Adjust here)'!$E$3:$BB$3,0)),0)</f>
        <v>137008.19</v>
      </c>
      <c r="AA117" s="77">
        <f>IFERROR(INDEX('Combined (Adjust here)'!$E$3:$BB$189,MATCH('Tenant Analysis (Formulas) '!$D117,'Combined (Adjust here)'!$E$3:$E$189,0),MATCH('Tenant Analysis (Formulas) '!AA$5,'Combined (Adjust here)'!$E$3:$BB$3,0)),0)</f>
        <v>0</v>
      </c>
      <c r="AB117" s="77">
        <f>IFERROR(INDEX('Combined (Adjust here)'!$E$3:$BB$189,MATCH('Tenant Analysis (Formulas) '!$D117,'Combined (Adjust here)'!$E$3:$E$189,0),MATCH('Tenant Analysis (Formulas) '!AB$5,'Combined (Adjust here)'!$E$3:$BB$3,0)),0)</f>
        <v>0</v>
      </c>
      <c r="AC117" s="77">
        <f>IFERROR(INDEX('Combined (Adjust here)'!$E$3:$BB$189,MATCH('Tenant Analysis (Formulas) '!$D117,'Combined (Adjust here)'!$E$3:$E$189,0),MATCH('Tenant Analysis (Formulas) '!AC$5,'Combined (Adjust here)'!$E$3:$BB$3,0)),0)</f>
        <v>140282.04999999999</v>
      </c>
      <c r="AD117" s="77">
        <f>IFERROR(INDEX('Combined (Adjust here)'!$E$3:$BB$189,MATCH('Tenant Analysis (Formulas) '!$D117,'Combined (Adjust here)'!$E$3:$E$189,0),MATCH('Tenant Analysis (Formulas) '!AD$5,'Combined (Adjust here)'!$E$3:$BB$3,0)),0)</f>
        <v>0</v>
      </c>
      <c r="AE117" s="77">
        <f>IFERROR(INDEX('Combined (Adjust here)'!$E$3:$BB$189,MATCH('Tenant Analysis (Formulas) '!$D117,'Combined (Adjust here)'!$E$3:$E$189,0),MATCH('Tenant Analysis (Formulas) '!AE$5,'Combined (Adjust here)'!$E$3:$BB$3,0)),0)</f>
        <v>0</v>
      </c>
      <c r="AF117" s="77">
        <f>IFERROR(INDEX('Combined (Adjust here)'!$E$3:$BB$189,MATCH('Tenant Analysis (Formulas) '!$D117,'Combined (Adjust here)'!$E$3:$E$189,0),MATCH('Tenant Analysis (Formulas) '!AF$5,'Combined (Adjust here)'!$E$3:$BB$3,0)),0)</f>
        <v>128390.09</v>
      </c>
      <c r="AG117" s="77">
        <f>IFERROR(INDEX('Combined (Adjust here)'!$E$3:$BB$189,MATCH('Tenant Analysis (Formulas) '!$D117,'Combined (Adjust here)'!$E$3:$E$189,0),MATCH('Tenant Analysis (Formulas) '!AG$5,'Combined (Adjust here)'!$E$3:$BB$3,0)),0)</f>
        <v>0</v>
      </c>
      <c r="AH117" s="77">
        <f>IFERROR(INDEX('Combined (Adjust here)'!$E$3:$BB$189,MATCH('Tenant Analysis (Formulas) '!$D117,'Combined (Adjust here)'!$E$3:$E$189,0),MATCH('Tenant Analysis (Formulas) '!AH$5,'Combined (Adjust here)'!$E$3:$BB$3,0)),0)</f>
        <v>0</v>
      </c>
      <c r="AI117" s="77">
        <f>IFERROR(INDEX('Combined (Adjust here)'!$E$3:$BB$189,MATCH('Tenant Analysis (Formulas) '!$D117,'Combined (Adjust here)'!$E$3:$E$189,0),MATCH('Tenant Analysis (Formulas) '!AI$5,'Combined (Adjust here)'!$E$3:$BB$3,0)),0)</f>
        <v>115550.84</v>
      </c>
      <c r="AJ117" s="77">
        <f>IFERROR(INDEX('Combined (Adjust here)'!$E$3:$BB$189,MATCH('Tenant Analysis (Formulas) '!$D117,'Combined (Adjust here)'!$E$3:$E$189,0),MATCH('Tenant Analysis (Formulas) '!AJ$5,'Combined (Adjust here)'!$E$3:$BB$3,0)),0)</f>
        <v>0</v>
      </c>
      <c r="AK117" s="77">
        <f>IFERROR(INDEX('Combined (Adjust here)'!$E$3:$BB$189,MATCH('Tenant Analysis (Formulas) '!$D117,'Combined (Adjust here)'!$E$3:$E$189,0),MATCH('Tenant Analysis (Formulas) '!AK$5,'Combined (Adjust here)'!$E$3:$BB$3,0)),0)</f>
        <v>0</v>
      </c>
      <c r="AL117" s="77">
        <f>IFERROR(INDEX('Combined (Adjust here)'!$E$3:$BB$189,MATCH('Tenant Analysis (Formulas) '!$D117,'Combined (Adjust here)'!$E$3:$E$189,0),MATCH('Tenant Analysis (Formulas) '!AL$5,'Combined (Adjust here)'!$E$3:$BB$3,0)),0)</f>
        <v>119451.82</v>
      </c>
      <c r="AM117" s="77">
        <f>IFERROR(INDEX('Combined (Adjust here)'!$E$3:$BB$189,MATCH('Tenant Analysis (Formulas) '!$D117,'Combined (Adjust here)'!$E$3:$E$189,0),MATCH('Tenant Analysis (Formulas) '!AM$5,'Combined (Adjust here)'!$E$3:$BB$3,0)),0)</f>
        <v>0</v>
      </c>
      <c r="AN117" s="77">
        <f>IFERROR(INDEX('Combined (Adjust here)'!$E$3:$BB$189,MATCH('Tenant Analysis (Formulas) '!$D117,'Combined (Adjust here)'!$E$3:$E$189,0),MATCH('Tenant Analysis (Formulas) '!AN$5,'Combined (Adjust here)'!$E$3:$BB$3,0)),0)</f>
        <v>0</v>
      </c>
      <c r="AO117" s="77">
        <f>IFERROR(INDEX('Combined (Adjust here)'!$E$3:$BB$189,MATCH('Tenant Analysis (Formulas) '!$D117,'Combined (Adjust here)'!$E$3:$E$189,0),MATCH('Tenant Analysis (Formulas) '!AO$5,'Combined (Adjust here)'!$E$3:$BB$3,0)),0)</f>
        <v>127442.9</v>
      </c>
      <c r="AP117" s="77">
        <f>IFERROR(INDEX('Combined (Adjust here)'!$E$3:$BB$189,MATCH('Tenant Analysis (Formulas) '!$D117,'Combined (Adjust here)'!$E$3:$E$189,0),MATCH('Tenant Analysis (Formulas) '!AP$5,'Combined (Adjust here)'!$E$3:$BB$3,0)),0)</f>
        <v>0</v>
      </c>
      <c r="AQ117" s="77">
        <f>IFERROR(INDEX('Combined (Adjust here)'!$E$3:$BB$189,MATCH('Tenant Analysis (Formulas) '!$D117,'Combined (Adjust here)'!$E$3:$E$189,0),MATCH('Tenant Analysis (Formulas) '!AQ$5,'Combined (Adjust here)'!$E$3:$BB$3,0)),0)</f>
        <v>0</v>
      </c>
      <c r="AR117" s="77">
        <f>IFERROR(INDEX('Combined (Adjust here)'!$E$3:$BB$189,MATCH('Tenant Analysis (Formulas) '!$D117,'Combined (Adjust here)'!$E$3:$E$189,0),MATCH('Tenant Analysis (Formulas) '!AR$5,'Combined (Adjust here)'!$E$3:$BB$3,0)),0)</f>
        <v>119466.26</v>
      </c>
      <c r="AS117" s="77">
        <f>IFERROR(INDEX('Combined (Adjust here)'!$E$3:$BB$189,MATCH('Tenant Analysis (Formulas) '!$D117,'Combined (Adjust here)'!$E$3:$E$189,0),MATCH('Tenant Analysis (Formulas) '!AS$5,'Combined (Adjust here)'!$E$3:$BB$3,0)),0)</f>
        <v>0</v>
      </c>
      <c r="AT117" s="77">
        <f>IFERROR(INDEX('Combined (Adjust here)'!$E$3:$BB$189,MATCH('Tenant Analysis (Formulas) '!$D117,'Combined (Adjust here)'!$E$3:$E$189,0),MATCH('Tenant Analysis (Formulas) '!AT$5,'Combined (Adjust here)'!$E$3:$BB$3,0)),0)</f>
        <v>0</v>
      </c>
      <c r="AU117" s="77">
        <f>IFERROR(INDEX('Combined (Adjust here)'!$E$3:$BB$189,MATCH('Tenant Analysis (Formulas) '!$D117,'Combined (Adjust here)'!$E$3:$E$189,0),MATCH('Tenant Analysis (Formulas) '!AU$5,'Combined (Adjust here)'!$E$3:$BB$3,0)),0)</f>
        <v>160631.99</v>
      </c>
      <c r="AV117" s="77">
        <f>IFERROR(INDEX('Combined (Adjust here)'!$E$3:$BB$189,MATCH('Tenant Analysis (Formulas) '!$D117,'Combined (Adjust here)'!$E$3:$E$189,0),MATCH('Tenant Analysis (Formulas) '!AV$5,'Combined (Adjust here)'!$E$3:$BB$3,0)),0)</f>
        <v>0</v>
      </c>
      <c r="AW117" s="77">
        <f>IFERROR(INDEX('Combined (Adjust here)'!$E$3:$BB$189,MATCH('Tenant Analysis (Formulas) '!$D117,'Combined (Adjust here)'!$E$3:$E$189,0),MATCH('Tenant Analysis (Formulas) '!AW$5,'Combined (Adjust here)'!$E$3:$BB$3,0)),0)</f>
        <v>0</v>
      </c>
      <c r="AX117" s="77">
        <f>IFERROR(INDEX('Combined (Adjust here)'!$E$3:$BB$189,MATCH('Tenant Analysis (Formulas) '!$D117,'Combined (Adjust here)'!$E$3:$E$189,0),MATCH('Tenant Analysis (Formulas) '!AX$5,'Combined (Adjust here)'!$E$3:$BB$3,0)),0)</f>
        <v>158578.01999999999</v>
      </c>
      <c r="AY117" s="77">
        <f>IFERROR(INDEX('Combined (Adjust here)'!$E$3:$BB$189,MATCH('Tenant Analysis (Formulas) '!$D117,'Combined (Adjust here)'!$E$3:$E$189,0),MATCH('Tenant Analysis (Formulas) '!AY$5,'Combined (Adjust here)'!$E$3:$BB$3,0)),0)</f>
        <v>0</v>
      </c>
      <c r="AZ117" s="77">
        <f>IFERROR(INDEX('Combined (Adjust here)'!$E$3:$BB$189,MATCH('Tenant Analysis (Formulas) '!$D117,'Combined (Adjust here)'!$E$3:$E$189,0),MATCH('Tenant Analysis (Formulas) '!AZ$5,'Combined (Adjust here)'!$E$3:$BB$3,0)),0)</f>
        <v>0</v>
      </c>
      <c r="BA117" s="77">
        <f>IFERROR(INDEX('Combined (Adjust here)'!$E$3:$BB$189,MATCH('Tenant Analysis (Formulas) '!$D117,'Combined (Adjust here)'!$E$3:$E$189,0),MATCH('Tenant Analysis (Formulas) '!BA$5,'Combined (Adjust here)'!$E$3:$BB$3,0)),0)</f>
        <v>144864.54999999999</v>
      </c>
      <c r="BB117" s="77">
        <f>IFERROR(INDEX('Combined (Adjust here)'!$E$3:$BB$189,MATCH('Tenant Analysis (Formulas) '!$D117,'Combined (Adjust here)'!$E$3:$E$189,0),MATCH('Tenant Analysis (Formulas) '!BB$5,'Combined (Adjust here)'!$E$3:$BB$3,0)),0)</f>
        <v>0</v>
      </c>
      <c r="BC117" s="77">
        <f>IFERROR(INDEX('Combined (Adjust here)'!$E$3:$BB$189,MATCH('Tenant Analysis (Formulas) '!$D117,'Combined (Adjust here)'!$E$3:$E$189,0),MATCH('Tenant Analysis (Formulas) '!BC$5,'Combined (Adjust here)'!$E$3:$BB$3,0)),0)</f>
        <v>0</v>
      </c>
      <c r="BD117" s="77">
        <f>IFERROR(INDEX('Combined (Adjust here)'!$E$3:$BB$189,MATCH('Tenant Analysis (Formulas) '!$D117,'Combined (Adjust here)'!$E$3:$E$189,0),MATCH('Tenant Analysis (Formulas) '!BD$5,'Combined (Adjust here)'!$E$3:$BB$3,0)),0)</f>
        <v>153224.44</v>
      </c>
      <c r="BE117" s="77">
        <f>IFERROR(INDEX('Combined (Adjust here)'!$E$3:$BB$189,MATCH('Tenant Analysis (Formulas) '!$D117,'Combined (Adjust here)'!$E$3:$E$189,0),MATCH('Tenant Analysis (Formulas) '!BE$5,'Combined (Adjust here)'!$E$3:$BB$3,0)),0)</f>
        <v>0</v>
      </c>
      <c r="BF117" s="77">
        <f>IFERROR(INDEX('Combined (Adjust here)'!$E$3:$BB$189,MATCH('Tenant Analysis (Formulas) '!$D117,'Combined (Adjust here)'!$E$3:$E$189,0),MATCH('Tenant Analysis (Formulas) '!BF$5,'Combined (Adjust here)'!$E$3:$BB$3,0)),0)</f>
        <v>0</v>
      </c>
      <c r="BG117" s="77">
        <f>IFERROR(INDEX('Combined (Adjust here)'!$E$3:$BB$189,MATCH('Tenant Analysis (Formulas) '!$D117,'Combined (Adjust here)'!$E$3:$E$189,0),MATCH('Tenant Analysis (Formulas) '!BG$5,'Combined (Adjust here)'!$E$3:$BB$3,0)),0)</f>
        <v>0</v>
      </c>
      <c r="BH117" s="77">
        <f>IFERROR(INDEX('Combined (Adjust here)'!$E$3:$BB$189,MATCH('Tenant Analysis (Formulas) '!$D117,'Combined (Adjust here)'!$E$3:$E$189,0),MATCH('Tenant Analysis (Formulas) '!BH$5,'Combined (Adjust here)'!$E$3:$BB$3,0)),0)</f>
        <v>0</v>
      </c>
      <c r="BI117" s="77">
        <f>IFERROR(INDEX('Combined (Adjust here)'!$E$3:$BB$189,MATCH('Tenant Analysis (Formulas) '!$D117,'Combined (Adjust here)'!$E$3:$E$189,0),MATCH('Tenant Analysis (Formulas) '!BI$5,'Combined (Adjust here)'!$E$3:$BB$3,0)),0)</f>
        <v>0</v>
      </c>
      <c r="BJ117" s="77">
        <f>IFERROR(INDEX('Combined (Adjust here)'!$E$3:$BB$189,MATCH('Tenant Analysis (Formulas) '!$D117,'Combined (Adjust here)'!$E$3:$E$189,0),MATCH('Tenant Analysis (Formulas) '!BJ$5,'Combined (Adjust here)'!$E$3:$BB$3,0)),0)</f>
        <v>0</v>
      </c>
      <c r="BK117" s="77">
        <f>IFERROR(INDEX('Combined (Adjust here)'!$E$3:$BB$189,MATCH('Tenant Analysis (Formulas) '!$D117,'Combined (Adjust here)'!$E$3:$E$189,0),MATCH('Tenant Analysis (Formulas) '!BK$5,'Combined (Adjust here)'!$E$3:$BB$3,0)),0)</f>
        <v>0</v>
      </c>
      <c r="BL117" s="77">
        <f>IFERROR(INDEX('Combined (Adjust here)'!$E$3:$BB$189,MATCH('Tenant Analysis (Formulas) '!$D117,'Combined (Adjust here)'!$E$3:$E$189,0),MATCH('Tenant Analysis (Formulas) '!BL$5,'Combined (Adjust here)'!$E$3:$BB$3,0)),0)</f>
        <v>0</v>
      </c>
      <c r="BM117" s="77">
        <f>IFERROR(INDEX('Combined (Adjust here)'!$E$3:$BB$189,MATCH('Tenant Analysis (Formulas) '!$D117,'Combined (Adjust here)'!$E$3:$E$189,0),MATCH('Tenant Analysis (Formulas) '!BM$5,'Combined (Adjust here)'!$E$3:$BB$3,0)),0)</f>
        <v>0</v>
      </c>
    </row>
    <row r="118" spans="1:65" hidden="1">
      <c r="A118" s="48" t="s">
        <v>159</v>
      </c>
      <c r="B118" s="48" t="s">
        <v>175</v>
      </c>
      <c r="C118" s="46" t="s">
        <v>189</v>
      </c>
      <c r="D118" s="152" t="s">
        <v>78</v>
      </c>
      <c r="E118" s="158">
        <f t="shared" si="27"/>
        <v>261305</v>
      </c>
      <c r="F118" s="158">
        <f t="shared" si="29"/>
        <v>319129.23</v>
      </c>
      <c r="G118" s="158">
        <f t="shared" si="29"/>
        <v>244511.03</v>
      </c>
      <c r="H118" s="75">
        <f t="shared" si="29"/>
        <v>108709.92000000001</v>
      </c>
      <c r="I118" s="82">
        <f t="shared" si="26"/>
        <v>-0.23381813066762949</v>
      </c>
      <c r="J118" s="82"/>
      <c r="K118" s="83"/>
      <c r="L118" s="158">
        <f t="shared" si="30"/>
        <v>63015.65</v>
      </c>
      <c r="M118" s="158">
        <f t="shared" si="30"/>
        <v>72004.540000000008</v>
      </c>
      <c r="N118" s="82">
        <f t="shared" si="28"/>
        <v>0.14264535873231501</v>
      </c>
      <c r="R118" s="77">
        <f>IFERROR(INDEX('Combined (Adjust here)'!$E$3:$BB$189,MATCH('Tenant Analysis (Formulas) '!$D118,'Combined (Adjust here)'!$E$3:$E$189,0),MATCH('Tenant Analysis (Formulas) '!R$5,'Combined (Adjust here)'!$E$3:$BB$3,0)),0)</f>
        <v>17404</v>
      </c>
      <c r="S118" s="77">
        <f>IFERROR(INDEX('Combined (Adjust here)'!$E$3:$BB$189,MATCH('Tenant Analysis (Formulas) '!$D118,'Combined (Adjust here)'!$E$3:$E$189,0),MATCH('Tenant Analysis (Formulas) '!S$5,'Combined (Adjust here)'!$E$3:$BB$3,0)),0)</f>
        <v>16741</v>
      </c>
      <c r="T118" s="77">
        <f>IFERROR(INDEX('Combined (Adjust here)'!$E$3:$BB$189,MATCH('Tenant Analysis (Formulas) '!$D118,'Combined (Adjust here)'!$E$3:$E$189,0),MATCH('Tenant Analysis (Formulas) '!T$5,'Combined (Adjust here)'!$E$3:$BB$3,0)),0)</f>
        <v>23337</v>
      </c>
      <c r="U118" s="77">
        <f>IFERROR(INDEX('Combined (Adjust here)'!$E$3:$BB$189,MATCH('Tenant Analysis (Formulas) '!$D118,'Combined (Adjust here)'!$E$3:$E$189,0),MATCH('Tenant Analysis (Formulas) '!U$5,'Combined (Adjust here)'!$E$3:$BB$3,0)),0)</f>
        <v>22560</v>
      </c>
      <c r="V118" s="77">
        <f>IFERROR(INDEX('Combined (Adjust here)'!$E$3:$BB$189,MATCH('Tenant Analysis (Formulas) '!$D118,'Combined (Adjust here)'!$E$3:$E$189,0),MATCH('Tenant Analysis (Formulas) '!V$5,'Combined (Adjust here)'!$E$3:$BB$3,0)),0)</f>
        <v>26596</v>
      </c>
      <c r="W118" s="77">
        <f>IFERROR(INDEX('Combined (Adjust here)'!$E$3:$BB$189,MATCH('Tenant Analysis (Formulas) '!$D118,'Combined (Adjust here)'!$E$3:$E$189,0),MATCH('Tenant Analysis (Formulas) '!W$5,'Combined (Adjust here)'!$E$3:$BB$3,0)),0)</f>
        <v>22997</v>
      </c>
      <c r="X118" s="77">
        <f>IFERROR(INDEX('Combined (Adjust here)'!$E$3:$BB$189,MATCH('Tenant Analysis (Formulas) '!$D118,'Combined (Adjust here)'!$E$3:$E$189,0),MATCH('Tenant Analysis (Formulas) '!X$5,'Combined (Adjust here)'!$E$3:$BB$3,0)),0)</f>
        <v>24527</v>
      </c>
      <c r="Y118" s="77">
        <f>IFERROR(INDEX('Combined (Adjust here)'!$E$3:$BB$189,MATCH('Tenant Analysis (Formulas) '!$D118,'Combined (Adjust here)'!$E$3:$E$189,0),MATCH('Tenant Analysis (Formulas) '!Y$5,'Combined (Adjust here)'!$E$3:$BB$3,0)),0)</f>
        <v>20403</v>
      </c>
      <c r="Z118" s="77">
        <f>IFERROR(INDEX('Combined (Adjust here)'!$E$3:$BB$189,MATCH('Tenant Analysis (Formulas) '!$D118,'Combined (Adjust here)'!$E$3:$E$189,0),MATCH('Tenant Analysis (Formulas) '!Z$5,'Combined (Adjust here)'!$E$3:$BB$3,0)),0)</f>
        <v>25130</v>
      </c>
      <c r="AA118" s="77">
        <f>IFERROR(INDEX('Combined (Adjust here)'!$E$3:$BB$189,MATCH('Tenant Analysis (Formulas) '!$D118,'Combined (Adjust here)'!$E$3:$E$189,0),MATCH('Tenant Analysis (Formulas) '!AA$5,'Combined (Adjust here)'!$E$3:$BB$3,0)),0)</f>
        <v>20237</v>
      </c>
      <c r="AB118" s="77">
        <f>IFERROR(INDEX('Combined (Adjust here)'!$E$3:$BB$189,MATCH('Tenant Analysis (Formulas) '!$D118,'Combined (Adjust here)'!$E$3:$E$189,0),MATCH('Tenant Analysis (Formulas) '!AB$5,'Combined (Adjust here)'!$E$3:$BB$3,0)),0)</f>
        <v>19742</v>
      </c>
      <c r="AC118" s="77">
        <f>IFERROR(INDEX('Combined (Adjust here)'!$E$3:$BB$189,MATCH('Tenant Analysis (Formulas) '!$D118,'Combined (Adjust here)'!$E$3:$E$189,0),MATCH('Tenant Analysis (Formulas) '!AC$5,'Combined (Adjust here)'!$E$3:$BB$3,0)),0)</f>
        <v>21631</v>
      </c>
      <c r="AD118" s="77">
        <f>IFERROR(INDEX('Combined (Adjust here)'!$E$3:$BB$189,MATCH('Tenant Analysis (Formulas) '!$D118,'Combined (Adjust here)'!$E$3:$E$189,0),MATCH('Tenant Analysis (Formulas) '!AD$5,'Combined (Adjust here)'!$E$3:$BB$3,0)),0)</f>
        <v>18839</v>
      </c>
      <c r="AE118" s="77">
        <f>IFERROR(INDEX('Combined (Adjust here)'!$E$3:$BB$189,MATCH('Tenant Analysis (Formulas) '!$D118,'Combined (Adjust here)'!$E$3:$E$189,0),MATCH('Tenant Analysis (Formulas) '!AE$5,'Combined (Adjust here)'!$E$3:$BB$3,0)),0)</f>
        <v>20630</v>
      </c>
      <c r="AF118" s="77">
        <f>IFERROR(INDEX('Combined (Adjust here)'!$E$3:$BB$189,MATCH('Tenant Analysis (Formulas) '!$D118,'Combined (Adjust here)'!$E$3:$E$189,0),MATCH('Tenant Analysis (Formulas) '!AF$5,'Combined (Adjust here)'!$E$3:$BB$3,0)),0)</f>
        <v>32662</v>
      </c>
      <c r="AG118" s="77">
        <f>IFERROR(INDEX('Combined (Adjust here)'!$E$3:$BB$189,MATCH('Tenant Analysis (Formulas) '!$D118,'Combined (Adjust here)'!$E$3:$E$189,0),MATCH('Tenant Analysis (Formulas) '!AG$5,'Combined (Adjust here)'!$E$3:$BB$3,0)),0)</f>
        <v>35185</v>
      </c>
      <c r="AH118" s="77">
        <f>IFERROR(INDEX('Combined (Adjust here)'!$E$3:$BB$189,MATCH('Tenant Analysis (Formulas) '!$D118,'Combined (Adjust here)'!$E$3:$E$189,0),MATCH('Tenant Analysis (Formulas) '!AH$5,'Combined (Adjust here)'!$E$3:$BB$3,0)),0)</f>
        <v>30408.400000000001</v>
      </c>
      <c r="AI118" s="77">
        <f>IFERROR(INDEX('Combined (Adjust here)'!$E$3:$BB$189,MATCH('Tenant Analysis (Formulas) '!$D118,'Combined (Adjust here)'!$E$3:$E$189,0),MATCH('Tenant Analysis (Formulas) '!AI$5,'Combined (Adjust here)'!$E$3:$BB$3,0)),0)</f>
        <v>27593.41</v>
      </c>
      <c r="AJ118" s="77">
        <f>IFERROR(INDEX('Combined (Adjust here)'!$E$3:$BB$189,MATCH('Tenant Analysis (Formulas) '!$D118,'Combined (Adjust here)'!$E$3:$E$189,0),MATCH('Tenant Analysis (Formulas) '!AJ$5,'Combined (Adjust here)'!$E$3:$BB$3,0)),0)</f>
        <v>29139.8</v>
      </c>
      <c r="AK118" s="77">
        <f>IFERROR(INDEX('Combined (Adjust here)'!$E$3:$BB$189,MATCH('Tenant Analysis (Formulas) '!$D118,'Combined (Adjust here)'!$E$3:$E$189,0),MATCH('Tenant Analysis (Formulas) '!AK$5,'Combined (Adjust here)'!$E$3:$BB$3,0)),0)</f>
        <v>30194.400000000001</v>
      </c>
      <c r="AL118" s="77">
        <f>IFERROR(INDEX('Combined (Adjust here)'!$E$3:$BB$189,MATCH('Tenant Analysis (Formulas) '!$D118,'Combined (Adjust here)'!$E$3:$E$189,0),MATCH('Tenant Analysis (Formulas) '!AL$5,'Combined (Adjust here)'!$E$3:$BB$3,0)),0)</f>
        <v>26722.43</v>
      </c>
      <c r="AM118" s="77">
        <f>IFERROR(INDEX('Combined (Adjust here)'!$E$3:$BB$189,MATCH('Tenant Analysis (Formulas) '!$D118,'Combined (Adjust here)'!$E$3:$E$189,0),MATCH('Tenant Analysis (Formulas) '!AM$5,'Combined (Adjust here)'!$E$3:$BB$3,0)),0)</f>
        <v>24270.05</v>
      </c>
      <c r="AN118" s="77">
        <f>IFERROR(INDEX('Combined (Adjust here)'!$E$3:$BB$189,MATCH('Tenant Analysis (Formulas) '!$D118,'Combined (Adjust here)'!$E$3:$E$189,0),MATCH('Tenant Analysis (Formulas) '!AN$5,'Combined (Adjust here)'!$E$3:$BB$3,0)),0)</f>
        <v>22309.38</v>
      </c>
      <c r="AO118" s="77">
        <f>IFERROR(INDEX('Combined (Adjust here)'!$E$3:$BB$189,MATCH('Tenant Analysis (Formulas) '!$D118,'Combined (Adjust here)'!$E$3:$E$189,0),MATCH('Tenant Analysis (Formulas) '!AO$5,'Combined (Adjust here)'!$E$3:$BB$3,0)),0)</f>
        <v>21175.360000000001</v>
      </c>
      <c r="AP118" s="77">
        <f>IFERROR(INDEX('Combined (Adjust here)'!$E$3:$BB$189,MATCH('Tenant Analysis (Formulas) '!$D118,'Combined (Adjust here)'!$E$3:$E$189,0),MATCH('Tenant Analysis (Formulas) '!AP$5,'Combined (Adjust here)'!$E$3:$BB$3,0)),0)</f>
        <v>21877.9</v>
      </c>
      <c r="AQ118" s="77">
        <f>IFERROR(INDEX('Combined (Adjust here)'!$E$3:$BB$189,MATCH('Tenant Analysis (Formulas) '!$D118,'Combined (Adjust here)'!$E$3:$E$189,0),MATCH('Tenant Analysis (Formulas) '!AQ$5,'Combined (Adjust here)'!$E$3:$BB$3,0)),0)</f>
        <v>23808.25</v>
      </c>
      <c r="AR118" s="77">
        <f>IFERROR(INDEX('Combined (Adjust here)'!$E$3:$BB$189,MATCH('Tenant Analysis (Formulas) '!$D118,'Combined (Adjust here)'!$E$3:$E$189,0),MATCH('Tenant Analysis (Formulas) '!AR$5,'Combined (Adjust here)'!$E$3:$BB$3,0)),0)</f>
        <v>17329.5</v>
      </c>
      <c r="AS118" s="77">
        <f>IFERROR(INDEX('Combined (Adjust here)'!$E$3:$BB$189,MATCH('Tenant Analysis (Formulas) '!$D118,'Combined (Adjust here)'!$E$3:$E$189,0),MATCH('Tenant Analysis (Formulas) '!AS$5,'Combined (Adjust here)'!$E$3:$BB$3,0)),0)</f>
        <v>0</v>
      </c>
      <c r="AT118" s="77">
        <f>IFERROR(INDEX('Combined (Adjust here)'!$E$3:$BB$189,MATCH('Tenant Analysis (Formulas) '!$D118,'Combined (Adjust here)'!$E$3:$E$189,0),MATCH('Tenant Analysis (Formulas) '!AT$5,'Combined (Adjust here)'!$E$3:$BB$3,0)),0)</f>
        <v>13652.01</v>
      </c>
      <c r="AU118" s="77">
        <f>IFERROR(INDEX('Combined (Adjust here)'!$E$3:$BB$189,MATCH('Tenant Analysis (Formulas) '!$D118,'Combined (Adjust here)'!$E$3:$E$189,0),MATCH('Tenant Analysis (Formulas) '!AU$5,'Combined (Adjust here)'!$E$3:$BB$3,0)),0)</f>
        <v>25975</v>
      </c>
      <c r="AV118" s="77">
        <f>IFERROR(INDEX('Combined (Adjust here)'!$E$3:$BB$189,MATCH('Tenant Analysis (Formulas) '!$D118,'Combined (Adjust here)'!$E$3:$E$189,0),MATCH('Tenant Analysis (Formulas) '!AV$5,'Combined (Adjust here)'!$E$3:$BB$3,0)),0)</f>
        <v>30433.5</v>
      </c>
      <c r="AW118" s="77">
        <f>IFERROR(INDEX('Combined (Adjust here)'!$E$3:$BB$189,MATCH('Tenant Analysis (Formulas) '!$D118,'Combined (Adjust here)'!$E$3:$E$189,0),MATCH('Tenant Analysis (Formulas) '!AW$5,'Combined (Adjust here)'!$E$3:$BB$3,0)),0)</f>
        <v>28696</v>
      </c>
      <c r="AX118" s="77">
        <f>IFERROR(INDEX('Combined (Adjust here)'!$E$3:$BB$189,MATCH('Tenant Analysis (Formulas) '!$D118,'Combined (Adjust here)'!$E$3:$E$189,0),MATCH('Tenant Analysis (Formulas) '!AX$5,'Combined (Adjust here)'!$E$3:$BB$3,0)),0)</f>
        <v>23565</v>
      </c>
      <c r="AY118" s="77">
        <f>IFERROR(INDEX('Combined (Adjust here)'!$E$3:$BB$189,MATCH('Tenant Analysis (Formulas) '!$D118,'Combined (Adjust here)'!$E$3:$E$189,0),MATCH('Tenant Analysis (Formulas) '!AY$5,'Combined (Adjust here)'!$E$3:$BB$3,0)),0)</f>
        <v>25537</v>
      </c>
      <c r="AZ118" s="77">
        <f>IFERROR(INDEX('Combined (Adjust here)'!$E$3:$BB$189,MATCH('Tenant Analysis (Formulas) '!$D118,'Combined (Adjust here)'!$E$3:$E$189,0),MATCH('Tenant Analysis (Formulas) '!AZ$5,'Combined (Adjust here)'!$E$3:$BB$3,0)),0)</f>
        <v>21390</v>
      </c>
      <c r="BA118" s="77">
        <f>IFERROR(INDEX('Combined (Adjust here)'!$E$3:$BB$189,MATCH('Tenant Analysis (Formulas) '!$D118,'Combined (Adjust here)'!$E$3:$E$189,0),MATCH('Tenant Analysis (Formulas) '!BA$5,'Combined (Adjust here)'!$E$3:$BB$3,0)),0)</f>
        <v>12246.87</v>
      </c>
      <c r="BB118" s="77">
        <f>IFERROR(INDEX('Combined (Adjust here)'!$E$3:$BB$189,MATCH('Tenant Analysis (Formulas) '!$D118,'Combined (Adjust here)'!$E$3:$E$189,0),MATCH('Tenant Analysis (Formulas) '!BB$5,'Combined (Adjust here)'!$E$3:$BB$3,0)),0)</f>
        <v>20499.8</v>
      </c>
      <c r="BC118" s="77">
        <f>IFERROR(INDEX('Combined (Adjust here)'!$E$3:$BB$189,MATCH('Tenant Analysis (Formulas) '!$D118,'Combined (Adjust here)'!$E$3:$E$189,0),MATCH('Tenant Analysis (Formulas) '!BC$5,'Combined (Adjust here)'!$E$3:$BB$3,0)),0)</f>
        <v>21255.67</v>
      </c>
      <c r="BD118" s="77">
        <f>IFERROR(INDEX('Combined (Adjust here)'!$E$3:$BB$189,MATCH('Tenant Analysis (Formulas) '!$D118,'Combined (Adjust here)'!$E$3:$E$189,0),MATCH('Tenant Analysis (Formulas) '!BD$5,'Combined (Adjust here)'!$E$3:$BB$3,0)),0)</f>
        <v>30249.07</v>
      </c>
      <c r="BE118" s="77">
        <f>IFERROR(INDEX('Combined (Adjust here)'!$E$3:$BB$189,MATCH('Tenant Analysis (Formulas) '!$D118,'Combined (Adjust here)'!$E$3:$E$189,0),MATCH('Tenant Analysis (Formulas) '!BE$5,'Combined (Adjust here)'!$E$3:$BB$3,0)),0)</f>
        <v>36705.379999999997</v>
      </c>
      <c r="BF118" s="77">
        <f>IFERROR(INDEX('Combined (Adjust here)'!$E$3:$BB$189,MATCH('Tenant Analysis (Formulas) '!$D118,'Combined (Adjust here)'!$E$3:$E$189,0),MATCH('Tenant Analysis (Formulas) '!BF$5,'Combined (Adjust here)'!$E$3:$BB$3,0)),0)</f>
        <v>0</v>
      </c>
      <c r="BG118" s="77">
        <f>IFERROR(INDEX('Combined (Adjust here)'!$E$3:$BB$189,MATCH('Tenant Analysis (Formulas) '!$D118,'Combined (Adjust here)'!$E$3:$E$189,0),MATCH('Tenant Analysis (Formulas) '!BG$5,'Combined (Adjust here)'!$E$3:$BB$3,0)),0)</f>
        <v>0</v>
      </c>
      <c r="BH118" s="77">
        <f>IFERROR(INDEX('Combined (Adjust here)'!$E$3:$BB$189,MATCH('Tenant Analysis (Formulas) '!$D118,'Combined (Adjust here)'!$E$3:$E$189,0),MATCH('Tenant Analysis (Formulas) '!BH$5,'Combined (Adjust here)'!$E$3:$BB$3,0)),0)</f>
        <v>0</v>
      </c>
      <c r="BI118" s="77">
        <f>IFERROR(INDEX('Combined (Adjust here)'!$E$3:$BB$189,MATCH('Tenant Analysis (Formulas) '!$D118,'Combined (Adjust here)'!$E$3:$E$189,0),MATCH('Tenant Analysis (Formulas) '!BI$5,'Combined (Adjust here)'!$E$3:$BB$3,0)),0)</f>
        <v>0</v>
      </c>
      <c r="BJ118" s="77">
        <f>IFERROR(INDEX('Combined (Adjust here)'!$E$3:$BB$189,MATCH('Tenant Analysis (Formulas) '!$D118,'Combined (Adjust here)'!$E$3:$E$189,0),MATCH('Tenant Analysis (Formulas) '!BJ$5,'Combined (Adjust here)'!$E$3:$BB$3,0)),0)</f>
        <v>0</v>
      </c>
      <c r="BK118" s="77">
        <f>IFERROR(INDEX('Combined (Adjust here)'!$E$3:$BB$189,MATCH('Tenant Analysis (Formulas) '!$D118,'Combined (Adjust here)'!$E$3:$E$189,0),MATCH('Tenant Analysis (Formulas) '!BK$5,'Combined (Adjust here)'!$E$3:$BB$3,0)),0)</f>
        <v>0</v>
      </c>
      <c r="BL118" s="77">
        <f>IFERROR(INDEX('Combined (Adjust here)'!$E$3:$BB$189,MATCH('Tenant Analysis (Formulas) '!$D118,'Combined (Adjust here)'!$E$3:$E$189,0),MATCH('Tenant Analysis (Formulas) '!BL$5,'Combined (Adjust here)'!$E$3:$BB$3,0)),0)</f>
        <v>0</v>
      </c>
      <c r="BM118" s="77">
        <f>IFERROR(INDEX('Combined (Adjust here)'!$E$3:$BB$189,MATCH('Tenant Analysis (Formulas) '!$D118,'Combined (Adjust here)'!$E$3:$E$189,0),MATCH('Tenant Analysis (Formulas) '!BM$5,'Combined (Adjust here)'!$E$3:$BB$3,0)),0)</f>
        <v>0</v>
      </c>
    </row>
    <row r="119" spans="1:65" hidden="1">
      <c r="A119" s="48" t="s">
        <v>159</v>
      </c>
      <c r="B119" s="48" t="s">
        <v>175</v>
      </c>
      <c r="C119" s="46" t="s">
        <v>197</v>
      </c>
      <c r="D119" s="49" t="s">
        <v>79</v>
      </c>
      <c r="E119" s="75">
        <f t="shared" si="27"/>
        <v>647903</v>
      </c>
      <c r="F119" s="75">
        <f t="shared" si="29"/>
        <v>632446</v>
      </c>
      <c r="G119" s="75">
        <f t="shared" si="29"/>
        <v>563976</v>
      </c>
      <c r="H119" s="75">
        <f t="shared" si="29"/>
        <v>155506</v>
      </c>
      <c r="I119" s="67">
        <f t="shared" si="26"/>
        <v>-0.1082622073663206</v>
      </c>
      <c r="J119" s="82"/>
      <c r="L119" s="75">
        <f t="shared" si="30"/>
        <v>134710</v>
      </c>
      <c r="M119" s="75">
        <f t="shared" si="30"/>
        <v>155506</v>
      </c>
      <c r="N119" s="67">
        <f t="shared" si="28"/>
        <v>0.15437606710711899</v>
      </c>
      <c r="R119" s="77">
        <f>IFERROR(INDEX('Combined (Adjust here)'!$E$3:$BB$189,MATCH('Tenant Analysis (Formulas) '!$D119,'Combined (Adjust here)'!$E$3:$E$189,0),MATCH('Tenant Analysis (Formulas) '!R$5,'Combined (Adjust here)'!$E$3:$BB$3,0)),0)</f>
        <v>49745</v>
      </c>
      <c r="S119" s="77">
        <f>IFERROR(INDEX('Combined (Adjust here)'!$E$3:$BB$189,MATCH('Tenant Analysis (Formulas) '!$D119,'Combined (Adjust here)'!$E$3:$E$189,0),MATCH('Tenant Analysis (Formulas) '!S$5,'Combined (Adjust here)'!$E$3:$BB$3,0)),0)</f>
        <v>49339</v>
      </c>
      <c r="T119" s="77">
        <f>IFERROR(INDEX('Combined (Adjust here)'!$E$3:$BB$189,MATCH('Tenant Analysis (Formulas) '!$D119,'Combined (Adjust here)'!$E$3:$E$189,0),MATCH('Tenant Analysis (Formulas) '!T$5,'Combined (Adjust here)'!$E$3:$BB$3,0)),0)</f>
        <v>61375</v>
      </c>
      <c r="U119" s="77">
        <f>IFERROR(INDEX('Combined (Adjust here)'!$E$3:$BB$189,MATCH('Tenant Analysis (Formulas) '!$D119,'Combined (Adjust here)'!$E$3:$E$189,0),MATCH('Tenant Analysis (Formulas) '!U$5,'Combined (Adjust here)'!$E$3:$BB$3,0)),0)</f>
        <v>55819</v>
      </c>
      <c r="V119" s="77">
        <f>IFERROR(INDEX('Combined (Adjust here)'!$E$3:$BB$189,MATCH('Tenant Analysis (Formulas) '!$D119,'Combined (Adjust here)'!$E$3:$E$189,0),MATCH('Tenant Analysis (Formulas) '!V$5,'Combined (Adjust here)'!$E$3:$BB$3,0)),0)</f>
        <v>55980</v>
      </c>
      <c r="W119" s="77">
        <f>IFERROR(INDEX('Combined (Adjust here)'!$E$3:$BB$189,MATCH('Tenant Analysis (Formulas) '!$D119,'Combined (Adjust here)'!$E$3:$E$189,0),MATCH('Tenant Analysis (Formulas) '!W$5,'Combined (Adjust here)'!$E$3:$BB$3,0)),0)</f>
        <v>55541</v>
      </c>
      <c r="X119" s="77">
        <f>IFERROR(INDEX('Combined (Adjust here)'!$E$3:$BB$189,MATCH('Tenant Analysis (Formulas) '!$D119,'Combined (Adjust here)'!$E$3:$E$189,0),MATCH('Tenant Analysis (Formulas) '!X$5,'Combined (Adjust here)'!$E$3:$BB$3,0)),0)</f>
        <v>50922</v>
      </c>
      <c r="Y119" s="77">
        <f>IFERROR(INDEX('Combined (Adjust here)'!$E$3:$BB$189,MATCH('Tenant Analysis (Formulas) '!$D119,'Combined (Adjust here)'!$E$3:$E$189,0),MATCH('Tenant Analysis (Formulas) '!Y$5,'Combined (Adjust here)'!$E$3:$BB$3,0)),0)</f>
        <v>56622</v>
      </c>
      <c r="Z119" s="77">
        <f>IFERROR(INDEX('Combined (Adjust here)'!$E$3:$BB$189,MATCH('Tenant Analysis (Formulas) '!$D119,'Combined (Adjust here)'!$E$3:$E$189,0),MATCH('Tenant Analysis (Formulas) '!Z$5,'Combined (Adjust here)'!$E$3:$BB$3,0)),0)</f>
        <v>52567</v>
      </c>
      <c r="AA119" s="77">
        <f>IFERROR(INDEX('Combined (Adjust here)'!$E$3:$BB$189,MATCH('Tenant Analysis (Formulas) '!$D119,'Combined (Adjust here)'!$E$3:$E$189,0),MATCH('Tenant Analysis (Formulas) '!AA$5,'Combined (Adjust here)'!$E$3:$BB$3,0)),0)</f>
        <v>52778</v>
      </c>
      <c r="AB119" s="77">
        <f>IFERROR(INDEX('Combined (Adjust here)'!$E$3:$BB$189,MATCH('Tenant Analysis (Formulas) '!$D119,'Combined (Adjust here)'!$E$3:$E$189,0),MATCH('Tenant Analysis (Formulas) '!AB$5,'Combined (Adjust here)'!$E$3:$BB$3,0)),0)</f>
        <v>52359</v>
      </c>
      <c r="AC119" s="77">
        <f>IFERROR(INDEX('Combined (Adjust here)'!$E$3:$BB$189,MATCH('Tenant Analysis (Formulas) '!$D119,'Combined (Adjust here)'!$E$3:$E$189,0),MATCH('Tenant Analysis (Formulas) '!AC$5,'Combined (Adjust here)'!$E$3:$BB$3,0)),0)</f>
        <v>54856</v>
      </c>
      <c r="AD119" s="77">
        <f>IFERROR(INDEX('Combined (Adjust here)'!$E$3:$BB$189,MATCH('Tenant Analysis (Formulas) '!$D119,'Combined (Adjust here)'!$E$3:$E$189,0),MATCH('Tenant Analysis (Formulas) '!AD$5,'Combined (Adjust here)'!$E$3:$BB$3,0)),0)</f>
        <v>56764</v>
      </c>
      <c r="AE119" s="77">
        <f>IFERROR(INDEX('Combined (Adjust here)'!$E$3:$BB$189,MATCH('Tenant Analysis (Formulas) '!$D119,'Combined (Adjust here)'!$E$3:$E$189,0),MATCH('Tenant Analysis (Formulas) '!AE$5,'Combined (Adjust here)'!$E$3:$BB$3,0)),0)</f>
        <v>47020</v>
      </c>
      <c r="AF119" s="77">
        <f>IFERROR(INDEX('Combined (Adjust here)'!$E$3:$BB$189,MATCH('Tenant Analysis (Formulas) '!$D119,'Combined (Adjust here)'!$E$3:$E$189,0),MATCH('Tenant Analysis (Formulas) '!AF$5,'Combined (Adjust here)'!$E$3:$BB$3,0)),0)</f>
        <v>62270</v>
      </c>
      <c r="AG119" s="77">
        <f>IFERROR(INDEX('Combined (Adjust here)'!$E$3:$BB$189,MATCH('Tenant Analysis (Formulas) '!$D119,'Combined (Adjust here)'!$E$3:$E$189,0),MATCH('Tenant Analysis (Formulas) '!AG$5,'Combined (Adjust here)'!$E$3:$BB$3,0)),0)</f>
        <v>48761</v>
      </c>
      <c r="AH119" s="77">
        <f>IFERROR(INDEX('Combined (Adjust here)'!$E$3:$BB$189,MATCH('Tenant Analysis (Formulas) '!$D119,'Combined (Adjust here)'!$E$3:$E$189,0),MATCH('Tenant Analysis (Formulas) '!AH$5,'Combined (Adjust here)'!$E$3:$BB$3,0)),0)</f>
        <v>56987</v>
      </c>
      <c r="AI119" s="77">
        <f>IFERROR(INDEX('Combined (Adjust here)'!$E$3:$BB$189,MATCH('Tenant Analysis (Formulas) '!$D119,'Combined (Adjust here)'!$E$3:$E$189,0),MATCH('Tenant Analysis (Formulas) '!AI$5,'Combined (Adjust here)'!$E$3:$BB$3,0)),0)</f>
        <v>52934</v>
      </c>
      <c r="AJ119" s="77">
        <f>IFERROR(INDEX('Combined (Adjust here)'!$E$3:$BB$189,MATCH('Tenant Analysis (Formulas) '!$D119,'Combined (Adjust here)'!$E$3:$E$189,0),MATCH('Tenant Analysis (Formulas) '!AJ$5,'Combined (Adjust here)'!$E$3:$BB$3,0)),0)</f>
        <v>56096</v>
      </c>
      <c r="AK119" s="77">
        <f>IFERROR(INDEX('Combined (Adjust here)'!$E$3:$BB$189,MATCH('Tenant Analysis (Formulas) '!$D119,'Combined (Adjust here)'!$E$3:$E$189,0),MATCH('Tenant Analysis (Formulas) '!AK$5,'Combined (Adjust here)'!$E$3:$BB$3,0)),0)</f>
        <v>51293</v>
      </c>
      <c r="AL119" s="77">
        <f>IFERROR(INDEX('Combined (Adjust here)'!$E$3:$BB$189,MATCH('Tenant Analysis (Formulas) '!$D119,'Combined (Adjust here)'!$E$3:$E$189,0),MATCH('Tenant Analysis (Formulas) '!AL$5,'Combined (Adjust here)'!$E$3:$BB$3,0)),0)</f>
        <v>47649</v>
      </c>
      <c r="AM119" s="77">
        <f>IFERROR(INDEX('Combined (Adjust here)'!$E$3:$BB$189,MATCH('Tenant Analysis (Formulas) '!$D119,'Combined (Adjust here)'!$E$3:$E$189,0),MATCH('Tenant Analysis (Formulas) '!AM$5,'Combined (Adjust here)'!$E$3:$BB$3,0)),0)</f>
        <v>51432</v>
      </c>
      <c r="AN119" s="77">
        <f>IFERROR(INDEX('Combined (Adjust here)'!$E$3:$BB$189,MATCH('Tenant Analysis (Formulas) '!$D119,'Combined (Adjust here)'!$E$3:$E$189,0),MATCH('Tenant Analysis (Formulas) '!AN$5,'Combined (Adjust here)'!$E$3:$BB$3,0)),0)</f>
        <v>47873</v>
      </c>
      <c r="AO119" s="77">
        <f>IFERROR(INDEX('Combined (Adjust here)'!$E$3:$BB$189,MATCH('Tenant Analysis (Formulas) '!$D119,'Combined (Adjust here)'!$E$3:$E$189,0),MATCH('Tenant Analysis (Formulas) '!AO$5,'Combined (Adjust here)'!$E$3:$BB$3,0)),0)</f>
        <v>53367</v>
      </c>
      <c r="AP119" s="77">
        <f>IFERROR(INDEX('Combined (Adjust here)'!$E$3:$BB$189,MATCH('Tenant Analysis (Formulas) '!$D119,'Combined (Adjust here)'!$E$3:$E$189,0),MATCH('Tenant Analysis (Formulas) '!AP$5,'Combined (Adjust here)'!$E$3:$BB$3,0)),0)</f>
        <v>48678</v>
      </c>
      <c r="AQ119" s="77">
        <f>IFERROR(INDEX('Combined (Adjust here)'!$E$3:$BB$189,MATCH('Tenant Analysis (Formulas) '!$D119,'Combined (Adjust here)'!$E$3:$E$189,0),MATCH('Tenant Analysis (Formulas) '!AQ$5,'Combined (Adjust here)'!$E$3:$BB$3,0)),0)</f>
        <v>51636</v>
      </c>
      <c r="AR119" s="77">
        <f>IFERROR(INDEX('Combined (Adjust here)'!$E$3:$BB$189,MATCH('Tenant Analysis (Formulas) '!$D119,'Combined (Adjust here)'!$E$3:$E$189,0),MATCH('Tenant Analysis (Formulas) '!AR$5,'Combined (Adjust here)'!$E$3:$BB$3,0)),0)</f>
        <v>34396</v>
      </c>
      <c r="AS119" s="77">
        <f>IFERROR(INDEX('Combined (Adjust here)'!$E$3:$BB$189,MATCH('Tenant Analysis (Formulas) '!$D119,'Combined (Adjust here)'!$E$3:$E$189,0),MATCH('Tenant Analysis (Formulas) '!AS$5,'Combined (Adjust here)'!$E$3:$BB$3,0)),0)</f>
        <v>0</v>
      </c>
      <c r="AT119" s="77">
        <f>IFERROR(INDEX('Combined (Adjust here)'!$E$3:$BB$189,MATCH('Tenant Analysis (Formulas) '!$D119,'Combined (Adjust here)'!$E$3:$E$189,0),MATCH('Tenant Analysis (Formulas) '!AT$5,'Combined (Adjust here)'!$E$3:$BB$3,0)),0)</f>
        <v>65930</v>
      </c>
      <c r="AU119" s="77">
        <f>IFERROR(INDEX('Combined (Adjust here)'!$E$3:$BB$189,MATCH('Tenant Analysis (Formulas) '!$D119,'Combined (Adjust here)'!$E$3:$E$189,0),MATCH('Tenant Analysis (Formulas) '!AU$5,'Combined (Adjust here)'!$E$3:$BB$3,0)),0)</f>
        <v>62409</v>
      </c>
      <c r="AV119" s="77">
        <f>IFERROR(INDEX('Combined (Adjust here)'!$E$3:$BB$189,MATCH('Tenant Analysis (Formulas) '!$D119,'Combined (Adjust here)'!$E$3:$E$189,0),MATCH('Tenant Analysis (Formulas) '!AV$5,'Combined (Adjust here)'!$E$3:$BB$3,0)),0)</f>
        <v>60766</v>
      </c>
      <c r="AW119" s="77">
        <f>IFERROR(INDEX('Combined (Adjust here)'!$E$3:$BB$189,MATCH('Tenant Analysis (Formulas) '!$D119,'Combined (Adjust here)'!$E$3:$E$189,0),MATCH('Tenant Analysis (Formulas) '!AW$5,'Combined (Adjust here)'!$E$3:$BB$3,0)),0)</f>
        <v>54388</v>
      </c>
      <c r="AX119" s="77">
        <f>IFERROR(INDEX('Combined (Adjust here)'!$E$3:$BB$189,MATCH('Tenant Analysis (Formulas) '!$D119,'Combined (Adjust here)'!$E$3:$E$189,0),MATCH('Tenant Analysis (Formulas) '!AX$5,'Combined (Adjust here)'!$E$3:$BB$3,0)),0)</f>
        <v>46578</v>
      </c>
      <c r="AY119" s="77">
        <f>IFERROR(INDEX('Combined (Adjust here)'!$E$3:$BB$189,MATCH('Tenant Analysis (Formulas) '!$D119,'Combined (Adjust here)'!$E$3:$E$189,0),MATCH('Tenant Analysis (Formulas) '!AY$5,'Combined (Adjust here)'!$E$3:$BB$3,0)),0)</f>
        <v>50626</v>
      </c>
      <c r="AZ119" s="77">
        <f>IFERROR(INDEX('Combined (Adjust here)'!$E$3:$BB$189,MATCH('Tenant Analysis (Formulas) '!$D119,'Combined (Adjust here)'!$E$3:$E$189,0),MATCH('Tenant Analysis (Formulas) '!AZ$5,'Combined (Adjust here)'!$E$3:$BB$3,0)),0)</f>
        <v>40707</v>
      </c>
      <c r="BA119" s="77">
        <f>IFERROR(INDEX('Combined (Adjust here)'!$E$3:$BB$189,MATCH('Tenant Analysis (Formulas) '!$D119,'Combined (Adjust here)'!$E$3:$E$189,0),MATCH('Tenant Analysis (Formulas) '!BA$5,'Combined (Adjust here)'!$E$3:$BB$3,0)),0)</f>
        <v>47862</v>
      </c>
      <c r="BB119" s="77">
        <f>IFERROR(INDEX('Combined (Adjust here)'!$E$3:$BB$189,MATCH('Tenant Analysis (Formulas) '!$D119,'Combined (Adjust here)'!$E$3:$E$189,0),MATCH('Tenant Analysis (Formulas) '!BB$5,'Combined (Adjust here)'!$E$3:$BB$3,0)),0)</f>
        <v>50918</v>
      </c>
      <c r="BC119" s="77">
        <f>IFERROR(INDEX('Combined (Adjust here)'!$E$3:$BB$189,MATCH('Tenant Analysis (Formulas) '!$D119,'Combined (Adjust here)'!$E$3:$E$189,0),MATCH('Tenant Analysis (Formulas) '!BC$5,'Combined (Adjust here)'!$E$3:$BB$3,0)),0)</f>
        <v>43187</v>
      </c>
      <c r="BD119" s="77">
        <f>IFERROR(INDEX('Combined (Adjust here)'!$E$3:$BB$189,MATCH('Tenant Analysis (Formulas) '!$D119,'Combined (Adjust here)'!$E$3:$E$189,0),MATCH('Tenant Analysis (Formulas) '!BD$5,'Combined (Adjust here)'!$E$3:$BB$3,0)),0)</f>
        <v>61401</v>
      </c>
      <c r="BE119" s="77">
        <f>IFERROR(INDEX('Combined (Adjust here)'!$E$3:$BB$189,MATCH('Tenant Analysis (Formulas) '!$D119,'Combined (Adjust here)'!$E$3:$E$189,0),MATCH('Tenant Analysis (Formulas) '!BE$5,'Combined (Adjust here)'!$E$3:$BB$3,0)),0)</f>
        <v>0</v>
      </c>
      <c r="BF119" s="77">
        <f>IFERROR(INDEX('Combined (Adjust here)'!$E$3:$BB$189,MATCH('Tenant Analysis (Formulas) '!$D119,'Combined (Adjust here)'!$E$3:$E$189,0),MATCH('Tenant Analysis (Formulas) '!BF$5,'Combined (Adjust here)'!$E$3:$BB$3,0)),0)</f>
        <v>0</v>
      </c>
      <c r="BG119" s="77">
        <f>IFERROR(INDEX('Combined (Adjust here)'!$E$3:$BB$189,MATCH('Tenant Analysis (Formulas) '!$D119,'Combined (Adjust here)'!$E$3:$E$189,0),MATCH('Tenant Analysis (Formulas) '!BG$5,'Combined (Adjust here)'!$E$3:$BB$3,0)),0)</f>
        <v>0</v>
      </c>
      <c r="BH119" s="77">
        <f>IFERROR(INDEX('Combined (Adjust here)'!$E$3:$BB$189,MATCH('Tenant Analysis (Formulas) '!$D119,'Combined (Adjust here)'!$E$3:$E$189,0),MATCH('Tenant Analysis (Formulas) '!BH$5,'Combined (Adjust here)'!$E$3:$BB$3,0)),0)</f>
        <v>0</v>
      </c>
      <c r="BI119" s="77">
        <f>IFERROR(INDEX('Combined (Adjust here)'!$E$3:$BB$189,MATCH('Tenant Analysis (Formulas) '!$D119,'Combined (Adjust here)'!$E$3:$E$189,0),MATCH('Tenant Analysis (Formulas) '!BI$5,'Combined (Adjust here)'!$E$3:$BB$3,0)),0)</f>
        <v>0</v>
      </c>
      <c r="BJ119" s="77">
        <f>IFERROR(INDEX('Combined (Adjust here)'!$E$3:$BB$189,MATCH('Tenant Analysis (Formulas) '!$D119,'Combined (Adjust here)'!$E$3:$E$189,0),MATCH('Tenant Analysis (Formulas) '!BJ$5,'Combined (Adjust here)'!$E$3:$BB$3,0)),0)</f>
        <v>0</v>
      </c>
      <c r="BK119" s="77">
        <f>IFERROR(INDEX('Combined (Adjust here)'!$E$3:$BB$189,MATCH('Tenant Analysis (Formulas) '!$D119,'Combined (Adjust here)'!$E$3:$E$189,0),MATCH('Tenant Analysis (Formulas) '!BK$5,'Combined (Adjust here)'!$E$3:$BB$3,0)),0)</f>
        <v>0</v>
      </c>
      <c r="BL119" s="77">
        <f>IFERROR(INDEX('Combined (Adjust here)'!$E$3:$BB$189,MATCH('Tenant Analysis (Formulas) '!$D119,'Combined (Adjust here)'!$E$3:$E$189,0),MATCH('Tenant Analysis (Formulas) '!BL$5,'Combined (Adjust here)'!$E$3:$BB$3,0)),0)</f>
        <v>0</v>
      </c>
      <c r="BM119" s="77">
        <f>IFERROR(INDEX('Combined (Adjust here)'!$E$3:$BB$189,MATCH('Tenant Analysis (Formulas) '!$D119,'Combined (Adjust here)'!$E$3:$E$189,0),MATCH('Tenant Analysis (Formulas) '!BM$5,'Combined (Adjust here)'!$E$3:$BB$3,0)),0)</f>
        <v>0</v>
      </c>
    </row>
    <row r="120" spans="1:65" hidden="1">
      <c r="A120" s="48" t="s">
        <v>159</v>
      </c>
      <c r="B120" s="48" t="s">
        <v>175</v>
      </c>
      <c r="C120" s="46" t="s">
        <v>193</v>
      </c>
      <c r="D120" s="49" t="s">
        <v>80</v>
      </c>
      <c r="E120" s="75">
        <f t="shared" si="27"/>
        <v>890925</v>
      </c>
      <c r="F120" s="75">
        <f t="shared" si="29"/>
        <v>908559.23</v>
      </c>
      <c r="G120" s="75">
        <f t="shared" si="29"/>
        <v>1102935.3899999999</v>
      </c>
      <c r="H120" s="75">
        <f t="shared" si="29"/>
        <v>0</v>
      </c>
      <c r="I120" s="67">
        <f t="shared" si="26"/>
        <v>0.2139388975223992</v>
      </c>
      <c r="J120" s="82"/>
      <c r="L120" s="75">
        <f t="shared" si="30"/>
        <v>0</v>
      </c>
      <c r="M120" s="75">
        <f t="shared" si="30"/>
        <v>0</v>
      </c>
      <c r="N120" s="67">
        <f t="shared" si="28"/>
        <v>0</v>
      </c>
      <c r="R120" s="77">
        <f>IFERROR(INDEX('Combined (Adjust here)'!$E$3:$BB$189,MATCH('Tenant Analysis (Formulas) '!$D120,'Combined (Adjust here)'!$E$3:$E$189,0),MATCH('Tenant Analysis (Formulas) '!R$5,'Combined (Adjust here)'!$E$3:$BB$3,0)),0)</f>
        <v>0</v>
      </c>
      <c r="S120" s="77">
        <f>IFERROR(INDEX('Combined (Adjust here)'!$E$3:$BB$189,MATCH('Tenant Analysis (Formulas) '!$D120,'Combined (Adjust here)'!$E$3:$E$189,0),MATCH('Tenant Analysis (Formulas) '!S$5,'Combined (Adjust here)'!$E$3:$BB$3,0)),0)</f>
        <v>0</v>
      </c>
      <c r="T120" s="77">
        <f>IFERROR(INDEX('Combined (Adjust here)'!$E$3:$BB$189,MATCH('Tenant Analysis (Formulas) '!$D120,'Combined (Adjust here)'!$E$3:$E$189,0),MATCH('Tenant Analysis (Formulas) '!T$5,'Combined (Adjust here)'!$E$3:$BB$3,0)),0)</f>
        <v>0</v>
      </c>
      <c r="U120" s="77">
        <f>IFERROR(INDEX('Combined (Adjust here)'!$E$3:$BB$189,MATCH('Tenant Analysis (Formulas) '!$D120,'Combined (Adjust here)'!$E$3:$E$189,0),MATCH('Tenant Analysis (Formulas) '!U$5,'Combined (Adjust here)'!$E$3:$BB$3,0)),0)</f>
        <v>0</v>
      </c>
      <c r="V120" s="77">
        <f>IFERROR(INDEX('Combined (Adjust here)'!$E$3:$BB$189,MATCH('Tenant Analysis (Formulas) '!$D120,'Combined (Adjust here)'!$E$3:$E$189,0),MATCH('Tenant Analysis (Formulas) '!V$5,'Combined (Adjust here)'!$E$3:$BB$3,0)),0)</f>
        <v>0</v>
      </c>
      <c r="W120" s="77">
        <f>IFERROR(INDEX('Combined (Adjust here)'!$E$3:$BB$189,MATCH('Tenant Analysis (Formulas) '!$D120,'Combined (Adjust here)'!$E$3:$E$189,0),MATCH('Tenant Analysis (Formulas) '!W$5,'Combined (Adjust here)'!$E$3:$BB$3,0)),0)</f>
        <v>0</v>
      </c>
      <c r="X120" s="77">
        <f>IFERROR(INDEX('Combined (Adjust here)'!$E$3:$BB$189,MATCH('Tenant Analysis (Formulas) '!$D120,'Combined (Adjust here)'!$E$3:$E$189,0),MATCH('Tenant Analysis (Formulas) '!X$5,'Combined (Adjust here)'!$E$3:$BB$3,0)),0)</f>
        <v>0</v>
      </c>
      <c r="Y120" s="77">
        <f>IFERROR(INDEX('Combined (Adjust here)'!$E$3:$BB$189,MATCH('Tenant Analysis (Formulas) '!$D120,'Combined (Adjust here)'!$E$3:$E$189,0),MATCH('Tenant Analysis (Formulas) '!Y$5,'Combined (Adjust here)'!$E$3:$BB$3,0)),0)</f>
        <v>0</v>
      </c>
      <c r="Z120" s="77">
        <f>IFERROR(INDEX('Combined (Adjust here)'!$E$3:$BB$189,MATCH('Tenant Analysis (Formulas) '!$D120,'Combined (Adjust here)'!$E$3:$E$189,0),MATCH('Tenant Analysis (Formulas) '!Z$5,'Combined (Adjust here)'!$E$3:$BB$3,0)),0)</f>
        <v>0</v>
      </c>
      <c r="AA120" s="77">
        <f>IFERROR(INDEX('Combined (Adjust here)'!$E$3:$BB$189,MATCH('Tenant Analysis (Formulas) '!$D120,'Combined (Adjust here)'!$E$3:$E$189,0),MATCH('Tenant Analysis (Formulas) '!AA$5,'Combined (Adjust here)'!$E$3:$BB$3,0)),0)</f>
        <v>0</v>
      </c>
      <c r="AB120" s="77">
        <f>IFERROR(INDEX('Combined (Adjust here)'!$E$3:$BB$189,MATCH('Tenant Analysis (Formulas) '!$D120,'Combined (Adjust here)'!$E$3:$E$189,0),MATCH('Tenant Analysis (Formulas) '!AB$5,'Combined (Adjust here)'!$E$3:$BB$3,0)),0)</f>
        <v>0</v>
      </c>
      <c r="AC120" s="77">
        <f>IFERROR(INDEX('Combined (Adjust here)'!$E$3:$BB$189,MATCH('Tenant Analysis (Formulas) '!$D120,'Combined (Adjust here)'!$E$3:$E$189,0),MATCH('Tenant Analysis (Formulas) '!AC$5,'Combined (Adjust here)'!$E$3:$BB$3,0)),0)</f>
        <v>890925</v>
      </c>
      <c r="AD120" s="77">
        <f>IFERROR(INDEX('Combined (Adjust here)'!$E$3:$BB$189,MATCH('Tenant Analysis (Formulas) '!$D120,'Combined (Adjust here)'!$E$3:$E$189,0),MATCH('Tenant Analysis (Formulas) '!AD$5,'Combined (Adjust here)'!$E$3:$BB$3,0)),0)</f>
        <v>0</v>
      </c>
      <c r="AE120" s="77">
        <f>IFERROR(INDEX('Combined (Adjust here)'!$E$3:$BB$189,MATCH('Tenant Analysis (Formulas) '!$D120,'Combined (Adjust here)'!$E$3:$E$189,0),MATCH('Tenant Analysis (Formulas) '!AE$5,'Combined (Adjust here)'!$E$3:$BB$3,0)),0)</f>
        <v>0</v>
      </c>
      <c r="AF120" s="77">
        <f>IFERROR(INDEX('Combined (Adjust here)'!$E$3:$BB$189,MATCH('Tenant Analysis (Formulas) '!$D120,'Combined (Adjust here)'!$E$3:$E$189,0),MATCH('Tenant Analysis (Formulas) '!AF$5,'Combined (Adjust here)'!$E$3:$BB$3,0)),0)</f>
        <v>0</v>
      </c>
      <c r="AG120" s="77">
        <f>IFERROR(INDEX('Combined (Adjust here)'!$E$3:$BB$189,MATCH('Tenant Analysis (Formulas) '!$D120,'Combined (Adjust here)'!$E$3:$E$189,0),MATCH('Tenant Analysis (Formulas) '!AG$5,'Combined (Adjust here)'!$E$3:$BB$3,0)),0)</f>
        <v>0</v>
      </c>
      <c r="AH120" s="77">
        <f>IFERROR(INDEX('Combined (Adjust here)'!$E$3:$BB$189,MATCH('Tenant Analysis (Formulas) '!$D120,'Combined (Adjust here)'!$E$3:$E$189,0),MATCH('Tenant Analysis (Formulas) '!AH$5,'Combined (Adjust here)'!$E$3:$BB$3,0)),0)</f>
        <v>0</v>
      </c>
      <c r="AI120" s="77">
        <f>IFERROR(INDEX('Combined (Adjust here)'!$E$3:$BB$189,MATCH('Tenant Analysis (Formulas) '!$D120,'Combined (Adjust here)'!$E$3:$E$189,0),MATCH('Tenant Analysis (Formulas) '!AI$5,'Combined (Adjust here)'!$E$3:$BB$3,0)),0)</f>
        <v>0</v>
      </c>
      <c r="AJ120" s="77">
        <f>IFERROR(INDEX('Combined (Adjust here)'!$E$3:$BB$189,MATCH('Tenant Analysis (Formulas) '!$D120,'Combined (Adjust here)'!$E$3:$E$189,0),MATCH('Tenant Analysis (Formulas) '!AJ$5,'Combined (Adjust here)'!$E$3:$BB$3,0)),0)</f>
        <v>0</v>
      </c>
      <c r="AK120" s="77">
        <f>IFERROR(INDEX('Combined (Adjust here)'!$E$3:$BB$189,MATCH('Tenant Analysis (Formulas) '!$D120,'Combined (Adjust here)'!$E$3:$E$189,0),MATCH('Tenant Analysis (Formulas) '!AK$5,'Combined (Adjust here)'!$E$3:$BB$3,0)),0)</f>
        <v>0</v>
      </c>
      <c r="AL120" s="77">
        <f>IFERROR(INDEX('Combined (Adjust here)'!$E$3:$BB$189,MATCH('Tenant Analysis (Formulas) '!$D120,'Combined (Adjust here)'!$E$3:$E$189,0),MATCH('Tenant Analysis (Formulas) '!AL$5,'Combined (Adjust here)'!$E$3:$BB$3,0)),0)</f>
        <v>0</v>
      </c>
      <c r="AM120" s="77">
        <f>IFERROR(INDEX('Combined (Adjust here)'!$E$3:$BB$189,MATCH('Tenant Analysis (Formulas) '!$D120,'Combined (Adjust here)'!$E$3:$E$189,0),MATCH('Tenant Analysis (Formulas) '!AM$5,'Combined (Adjust here)'!$E$3:$BB$3,0)),0)</f>
        <v>0</v>
      </c>
      <c r="AN120" s="77">
        <f>IFERROR(INDEX('Combined (Adjust here)'!$E$3:$BB$189,MATCH('Tenant Analysis (Formulas) '!$D120,'Combined (Adjust here)'!$E$3:$E$189,0),MATCH('Tenant Analysis (Formulas) '!AN$5,'Combined (Adjust here)'!$E$3:$BB$3,0)),0)</f>
        <v>0</v>
      </c>
      <c r="AO120" s="77">
        <f>IFERROR(INDEX('Combined (Adjust here)'!$E$3:$BB$189,MATCH('Tenant Analysis (Formulas) '!$D120,'Combined (Adjust here)'!$E$3:$E$189,0),MATCH('Tenant Analysis (Formulas) '!AO$5,'Combined (Adjust here)'!$E$3:$BB$3,0)),0)</f>
        <v>908559.23</v>
      </c>
      <c r="AP120" s="77">
        <f>IFERROR(INDEX('Combined (Adjust here)'!$E$3:$BB$189,MATCH('Tenant Analysis (Formulas) '!$D120,'Combined (Adjust here)'!$E$3:$E$189,0),MATCH('Tenant Analysis (Formulas) '!AP$5,'Combined (Adjust here)'!$E$3:$BB$3,0)),0)</f>
        <v>0</v>
      </c>
      <c r="AQ120" s="77">
        <f>IFERROR(INDEX('Combined (Adjust here)'!$E$3:$BB$189,MATCH('Tenant Analysis (Formulas) '!$D120,'Combined (Adjust here)'!$E$3:$E$189,0),MATCH('Tenant Analysis (Formulas) '!AQ$5,'Combined (Adjust here)'!$E$3:$BB$3,0)),0)</f>
        <v>0</v>
      </c>
      <c r="AR120" s="77">
        <f>IFERROR(INDEX('Combined (Adjust here)'!$E$3:$BB$189,MATCH('Tenant Analysis (Formulas) '!$D120,'Combined (Adjust here)'!$E$3:$E$189,0),MATCH('Tenant Analysis (Formulas) '!AR$5,'Combined (Adjust here)'!$E$3:$BB$3,0)),0)</f>
        <v>0</v>
      </c>
      <c r="AS120" s="77">
        <f>IFERROR(INDEX('Combined (Adjust here)'!$E$3:$BB$189,MATCH('Tenant Analysis (Formulas) '!$D120,'Combined (Adjust here)'!$E$3:$E$189,0),MATCH('Tenant Analysis (Formulas) '!AS$5,'Combined (Adjust here)'!$E$3:$BB$3,0)),0)</f>
        <v>0</v>
      </c>
      <c r="AT120" s="77">
        <f>IFERROR(INDEX('Combined (Adjust here)'!$E$3:$BB$189,MATCH('Tenant Analysis (Formulas) '!$D120,'Combined (Adjust here)'!$E$3:$E$189,0),MATCH('Tenant Analysis (Formulas) '!AT$5,'Combined (Adjust here)'!$E$3:$BB$3,0)),0)</f>
        <v>0</v>
      </c>
      <c r="AU120" s="77">
        <f>IFERROR(INDEX('Combined (Adjust here)'!$E$3:$BB$189,MATCH('Tenant Analysis (Formulas) '!$D120,'Combined (Adjust here)'!$E$3:$E$189,0),MATCH('Tenant Analysis (Formulas) '!AU$5,'Combined (Adjust here)'!$E$3:$BB$3,0)),0)</f>
        <v>0</v>
      </c>
      <c r="AV120" s="77">
        <f>IFERROR(INDEX('Combined (Adjust here)'!$E$3:$BB$189,MATCH('Tenant Analysis (Formulas) '!$D120,'Combined (Adjust here)'!$E$3:$E$189,0),MATCH('Tenant Analysis (Formulas) '!AV$5,'Combined (Adjust here)'!$E$3:$BB$3,0)),0)</f>
        <v>0</v>
      </c>
      <c r="AW120" s="77">
        <f>IFERROR(INDEX('Combined (Adjust here)'!$E$3:$BB$189,MATCH('Tenant Analysis (Formulas) '!$D120,'Combined (Adjust here)'!$E$3:$E$189,0),MATCH('Tenant Analysis (Formulas) '!AW$5,'Combined (Adjust here)'!$E$3:$BB$3,0)),0)</f>
        <v>0</v>
      </c>
      <c r="AX120" s="77">
        <f>IFERROR(INDEX('Combined (Adjust here)'!$E$3:$BB$189,MATCH('Tenant Analysis (Formulas) '!$D120,'Combined (Adjust here)'!$E$3:$E$189,0),MATCH('Tenant Analysis (Formulas) '!AX$5,'Combined (Adjust here)'!$E$3:$BB$3,0)),0)</f>
        <v>0</v>
      </c>
      <c r="AY120" s="77">
        <f>IFERROR(INDEX('Combined (Adjust here)'!$E$3:$BB$189,MATCH('Tenant Analysis (Formulas) '!$D120,'Combined (Adjust here)'!$E$3:$E$189,0),MATCH('Tenant Analysis (Formulas) '!AY$5,'Combined (Adjust here)'!$E$3:$BB$3,0)),0)</f>
        <v>0</v>
      </c>
      <c r="AZ120" s="77">
        <f>IFERROR(INDEX('Combined (Adjust here)'!$E$3:$BB$189,MATCH('Tenant Analysis (Formulas) '!$D120,'Combined (Adjust here)'!$E$3:$E$189,0),MATCH('Tenant Analysis (Formulas) '!AZ$5,'Combined (Adjust here)'!$E$3:$BB$3,0)),0)</f>
        <v>0</v>
      </c>
      <c r="BA120" s="77">
        <f>IFERROR(INDEX('Combined (Adjust here)'!$E$3:$BB$189,MATCH('Tenant Analysis (Formulas) '!$D120,'Combined (Adjust here)'!$E$3:$E$189,0),MATCH('Tenant Analysis (Formulas) '!BA$5,'Combined (Adjust here)'!$E$3:$BB$3,0)),0)</f>
        <v>1102935.3899999999</v>
      </c>
      <c r="BB120" s="77">
        <f>IFERROR(INDEX('Combined (Adjust here)'!$E$3:$BB$189,MATCH('Tenant Analysis (Formulas) '!$D120,'Combined (Adjust here)'!$E$3:$E$189,0),MATCH('Tenant Analysis (Formulas) '!BB$5,'Combined (Adjust here)'!$E$3:$BB$3,0)),0)</f>
        <v>0</v>
      </c>
      <c r="BC120" s="77">
        <f>IFERROR(INDEX('Combined (Adjust here)'!$E$3:$BB$189,MATCH('Tenant Analysis (Formulas) '!$D120,'Combined (Adjust here)'!$E$3:$E$189,0),MATCH('Tenant Analysis (Formulas) '!BC$5,'Combined (Adjust here)'!$E$3:$BB$3,0)),0)</f>
        <v>0</v>
      </c>
      <c r="BD120" s="77">
        <f>IFERROR(INDEX('Combined (Adjust here)'!$E$3:$BB$189,MATCH('Tenant Analysis (Formulas) '!$D120,'Combined (Adjust here)'!$E$3:$E$189,0),MATCH('Tenant Analysis (Formulas) '!BD$5,'Combined (Adjust here)'!$E$3:$BB$3,0)),0)</f>
        <v>0</v>
      </c>
      <c r="BE120" s="77">
        <f>IFERROR(INDEX('Combined (Adjust here)'!$E$3:$BB$189,MATCH('Tenant Analysis (Formulas) '!$D120,'Combined (Adjust here)'!$E$3:$E$189,0),MATCH('Tenant Analysis (Formulas) '!BE$5,'Combined (Adjust here)'!$E$3:$BB$3,0)),0)</f>
        <v>0</v>
      </c>
      <c r="BF120" s="77">
        <f>IFERROR(INDEX('Combined (Adjust here)'!$E$3:$BB$189,MATCH('Tenant Analysis (Formulas) '!$D120,'Combined (Adjust here)'!$E$3:$E$189,0),MATCH('Tenant Analysis (Formulas) '!BF$5,'Combined (Adjust here)'!$E$3:$BB$3,0)),0)</f>
        <v>0</v>
      </c>
      <c r="BG120" s="77">
        <f>IFERROR(INDEX('Combined (Adjust here)'!$E$3:$BB$189,MATCH('Tenant Analysis (Formulas) '!$D120,'Combined (Adjust here)'!$E$3:$E$189,0),MATCH('Tenant Analysis (Formulas) '!BG$5,'Combined (Adjust here)'!$E$3:$BB$3,0)),0)</f>
        <v>0</v>
      </c>
      <c r="BH120" s="77">
        <f>IFERROR(INDEX('Combined (Adjust here)'!$E$3:$BB$189,MATCH('Tenant Analysis (Formulas) '!$D120,'Combined (Adjust here)'!$E$3:$E$189,0),MATCH('Tenant Analysis (Formulas) '!BH$5,'Combined (Adjust here)'!$E$3:$BB$3,0)),0)</f>
        <v>0</v>
      </c>
      <c r="BI120" s="77">
        <f>IFERROR(INDEX('Combined (Adjust here)'!$E$3:$BB$189,MATCH('Tenant Analysis (Formulas) '!$D120,'Combined (Adjust here)'!$E$3:$E$189,0),MATCH('Tenant Analysis (Formulas) '!BI$5,'Combined (Adjust here)'!$E$3:$BB$3,0)),0)</f>
        <v>0</v>
      </c>
      <c r="BJ120" s="77">
        <f>IFERROR(INDEX('Combined (Adjust here)'!$E$3:$BB$189,MATCH('Tenant Analysis (Formulas) '!$D120,'Combined (Adjust here)'!$E$3:$E$189,0),MATCH('Tenant Analysis (Formulas) '!BJ$5,'Combined (Adjust here)'!$E$3:$BB$3,0)),0)</f>
        <v>0</v>
      </c>
      <c r="BK120" s="77">
        <f>IFERROR(INDEX('Combined (Adjust here)'!$E$3:$BB$189,MATCH('Tenant Analysis (Formulas) '!$D120,'Combined (Adjust here)'!$E$3:$E$189,0),MATCH('Tenant Analysis (Formulas) '!BK$5,'Combined (Adjust here)'!$E$3:$BB$3,0)),0)</f>
        <v>0</v>
      </c>
      <c r="BL120" s="77">
        <f>IFERROR(INDEX('Combined (Adjust here)'!$E$3:$BB$189,MATCH('Tenant Analysis (Formulas) '!$D120,'Combined (Adjust here)'!$E$3:$E$189,0),MATCH('Tenant Analysis (Formulas) '!BL$5,'Combined (Adjust here)'!$E$3:$BB$3,0)),0)</f>
        <v>0</v>
      </c>
      <c r="BM120" s="77">
        <f>IFERROR(INDEX('Combined (Adjust here)'!$E$3:$BB$189,MATCH('Tenant Analysis (Formulas) '!$D120,'Combined (Adjust here)'!$E$3:$E$189,0),MATCH('Tenant Analysis (Formulas) '!BM$5,'Combined (Adjust here)'!$E$3:$BB$3,0)),0)</f>
        <v>0</v>
      </c>
    </row>
    <row r="121" spans="1:65" hidden="1">
      <c r="A121" s="48" t="s">
        <v>159</v>
      </c>
      <c r="B121" s="48" t="s">
        <v>175</v>
      </c>
      <c r="C121" s="46" t="s">
        <v>193</v>
      </c>
      <c r="D121" s="49" t="s">
        <v>81</v>
      </c>
      <c r="E121" s="75">
        <f t="shared" si="27"/>
        <v>327709.28999999998</v>
      </c>
      <c r="F121" s="75">
        <f t="shared" si="29"/>
        <v>252521.34000000003</v>
      </c>
      <c r="G121" s="75">
        <f t="shared" si="29"/>
        <v>0</v>
      </c>
      <c r="H121" s="75">
        <f t="shared" si="29"/>
        <v>0</v>
      </c>
      <c r="I121" s="67">
        <f t="shared" si="26"/>
        <v>0</v>
      </c>
      <c r="J121" s="82"/>
      <c r="L121" s="75">
        <f t="shared" si="30"/>
        <v>0</v>
      </c>
      <c r="M121" s="75">
        <f t="shared" si="30"/>
        <v>0</v>
      </c>
      <c r="N121" s="67">
        <f t="shared" si="28"/>
        <v>0</v>
      </c>
      <c r="R121" s="77">
        <f>IFERROR(INDEX('Combined (Adjust here)'!$E$3:$BB$189,MATCH('Tenant Analysis (Formulas) '!$D121,'Combined (Adjust here)'!$E$3:$E$189,0),MATCH('Tenant Analysis (Formulas) '!R$5,'Combined (Adjust here)'!$E$3:$BB$3,0)),0)</f>
        <v>0</v>
      </c>
      <c r="S121" s="77">
        <f>IFERROR(INDEX('Combined (Adjust here)'!$E$3:$BB$189,MATCH('Tenant Analysis (Formulas) '!$D121,'Combined (Adjust here)'!$E$3:$E$189,0),MATCH('Tenant Analysis (Formulas) '!S$5,'Combined (Adjust here)'!$E$3:$BB$3,0)),0)</f>
        <v>0</v>
      </c>
      <c r="T121" s="77">
        <f>IFERROR(INDEX('Combined (Adjust here)'!$E$3:$BB$189,MATCH('Tenant Analysis (Formulas) '!$D121,'Combined (Adjust here)'!$E$3:$E$189,0),MATCH('Tenant Analysis (Formulas) '!T$5,'Combined (Adjust here)'!$E$3:$BB$3,0)),0)</f>
        <v>84809.32</v>
      </c>
      <c r="U121" s="77">
        <f>IFERROR(INDEX('Combined (Adjust here)'!$E$3:$BB$189,MATCH('Tenant Analysis (Formulas) '!$D121,'Combined (Adjust here)'!$E$3:$E$189,0),MATCH('Tenant Analysis (Formulas) '!U$5,'Combined (Adjust here)'!$E$3:$BB$3,0)),0)</f>
        <v>0</v>
      </c>
      <c r="V121" s="77">
        <f>IFERROR(INDEX('Combined (Adjust here)'!$E$3:$BB$189,MATCH('Tenant Analysis (Formulas) '!$D121,'Combined (Adjust here)'!$E$3:$E$189,0),MATCH('Tenant Analysis (Formulas) '!V$5,'Combined (Adjust here)'!$E$3:$BB$3,0)),0)</f>
        <v>0</v>
      </c>
      <c r="W121" s="77">
        <f>IFERROR(INDEX('Combined (Adjust here)'!$E$3:$BB$189,MATCH('Tenant Analysis (Formulas) '!$D121,'Combined (Adjust here)'!$E$3:$E$189,0),MATCH('Tenant Analysis (Formulas) '!W$5,'Combined (Adjust here)'!$E$3:$BB$3,0)),0)</f>
        <v>89675.36</v>
      </c>
      <c r="X121" s="77">
        <f>IFERROR(INDEX('Combined (Adjust here)'!$E$3:$BB$189,MATCH('Tenant Analysis (Formulas) '!$D121,'Combined (Adjust here)'!$E$3:$E$189,0),MATCH('Tenant Analysis (Formulas) '!X$5,'Combined (Adjust here)'!$E$3:$BB$3,0)),0)</f>
        <v>0</v>
      </c>
      <c r="Y121" s="77">
        <f>IFERROR(INDEX('Combined (Adjust here)'!$E$3:$BB$189,MATCH('Tenant Analysis (Formulas) '!$D121,'Combined (Adjust here)'!$E$3:$E$189,0),MATCH('Tenant Analysis (Formulas) '!Y$5,'Combined (Adjust here)'!$E$3:$BB$3,0)),0)</f>
        <v>0</v>
      </c>
      <c r="Z121" s="77">
        <f>IFERROR(INDEX('Combined (Adjust here)'!$E$3:$BB$189,MATCH('Tenant Analysis (Formulas) '!$D121,'Combined (Adjust here)'!$E$3:$E$189,0),MATCH('Tenant Analysis (Formulas) '!Z$5,'Combined (Adjust here)'!$E$3:$BB$3,0)),0)</f>
        <v>80601.55</v>
      </c>
      <c r="AA121" s="77">
        <f>IFERROR(INDEX('Combined (Adjust here)'!$E$3:$BB$189,MATCH('Tenant Analysis (Formulas) '!$D121,'Combined (Adjust here)'!$E$3:$E$189,0),MATCH('Tenant Analysis (Formulas) '!AA$5,'Combined (Adjust here)'!$E$3:$BB$3,0)),0)</f>
        <v>0</v>
      </c>
      <c r="AB121" s="77">
        <f>IFERROR(INDEX('Combined (Adjust here)'!$E$3:$BB$189,MATCH('Tenant Analysis (Formulas) '!$D121,'Combined (Adjust here)'!$E$3:$E$189,0),MATCH('Tenant Analysis (Formulas) '!AB$5,'Combined (Adjust here)'!$E$3:$BB$3,0)),0)</f>
        <v>0</v>
      </c>
      <c r="AC121" s="77">
        <f>IFERROR(INDEX('Combined (Adjust here)'!$E$3:$BB$189,MATCH('Tenant Analysis (Formulas) '!$D121,'Combined (Adjust here)'!$E$3:$E$189,0),MATCH('Tenant Analysis (Formulas) '!AC$5,'Combined (Adjust here)'!$E$3:$BB$3,0)),0)</f>
        <v>72623.06</v>
      </c>
      <c r="AD121" s="77">
        <f>IFERROR(INDEX('Combined (Adjust here)'!$E$3:$BB$189,MATCH('Tenant Analysis (Formulas) '!$D121,'Combined (Adjust here)'!$E$3:$E$189,0),MATCH('Tenant Analysis (Formulas) '!AD$5,'Combined (Adjust here)'!$E$3:$BB$3,0)),0)</f>
        <v>0</v>
      </c>
      <c r="AE121" s="77">
        <f>IFERROR(INDEX('Combined (Adjust here)'!$E$3:$BB$189,MATCH('Tenant Analysis (Formulas) '!$D121,'Combined (Adjust here)'!$E$3:$E$189,0),MATCH('Tenant Analysis (Formulas) '!AE$5,'Combined (Adjust here)'!$E$3:$BB$3,0)),0)</f>
        <v>0</v>
      </c>
      <c r="AF121" s="77">
        <f>IFERROR(INDEX('Combined (Adjust here)'!$E$3:$BB$189,MATCH('Tenant Analysis (Formulas) '!$D121,'Combined (Adjust here)'!$E$3:$E$189,0),MATCH('Tenant Analysis (Formulas) '!AF$5,'Combined (Adjust here)'!$E$3:$BB$3,0)),0)</f>
        <v>65854.240000000005</v>
      </c>
      <c r="AG121" s="77">
        <f>IFERROR(INDEX('Combined (Adjust here)'!$E$3:$BB$189,MATCH('Tenant Analysis (Formulas) '!$D121,'Combined (Adjust here)'!$E$3:$E$189,0),MATCH('Tenant Analysis (Formulas) '!AG$5,'Combined (Adjust here)'!$E$3:$BB$3,0)),0)</f>
        <v>0</v>
      </c>
      <c r="AH121" s="77">
        <f>IFERROR(INDEX('Combined (Adjust here)'!$E$3:$BB$189,MATCH('Tenant Analysis (Formulas) '!$D121,'Combined (Adjust here)'!$E$3:$E$189,0),MATCH('Tenant Analysis (Formulas) '!AH$5,'Combined (Adjust here)'!$E$3:$BB$3,0)),0)</f>
        <v>0</v>
      </c>
      <c r="AI121" s="77">
        <f>IFERROR(INDEX('Combined (Adjust here)'!$E$3:$BB$189,MATCH('Tenant Analysis (Formulas) '!$D121,'Combined (Adjust here)'!$E$3:$E$189,0),MATCH('Tenant Analysis (Formulas) '!AI$5,'Combined (Adjust here)'!$E$3:$BB$3,0)),0)</f>
        <v>68290.59</v>
      </c>
      <c r="AJ121" s="77">
        <f>IFERROR(INDEX('Combined (Adjust here)'!$E$3:$BB$189,MATCH('Tenant Analysis (Formulas) '!$D121,'Combined (Adjust here)'!$E$3:$E$189,0),MATCH('Tenant Analysis (Formulas) '!AJ$5,'Combined (Adjust here)'!$E$3:$BB$3,0)),0)</f>
        <v>0</v>
      </c>
      <c r="AK121" s="77">
        <f>IFERROR(INDEX('Combined (Adjust here)'!$E$3:$BB$189,MATCH('Tenant Analysis (Formulas) '!$D121,'Combined (Adjust here)'!$E$3:$E$189,0),MATCH('Tenant Analysis (Formulas) '!AK$5,'Combined (Adjust here)'!$E$3:$BB$3,0)),0)</f>
        <v>0</v>
      </c>
      <c r="AL121" s="77">
        <f>IFERROR(INDEX('Combined (Adjust here)'!$E$3:$BB$189,MATCH('Tenant Analysis (Formulas) '!$D121,'Combined (Adjust here)'!$E$3:$E$189,0),MATCH('Tenant Analysis (Formulas) '!AL$5,'Combined (Adjust here)'!$E$3:$BB$3,0)),0)</f>
        <v>62244.29</v>
      </c>
      <c r="AM121" s="77">
        <f>IFERROR(INDEX('Combined (Adjust here)'!$E$3:$BB$189,MATCH('Tenant Analysis (Formulas) '!$D121,'Combined (Adjust here)'!$E$3:$E$189,0),MATCH('Tenant Analysis (Formulas) '!AM$5,'Combined (Adjust here)'!$E$3:$BB$3,0)),0)</f>
        <v>0</v>
      </c>
      <c r="AN121" s="77">
        <f>IFERROR(INDEX('Combined (Adjust here)'!$E$3:$BB$189,MATCH('Tenant Analysis (Formulas) '!$D121,'Combined (Adjust here)'!$E$3:$E$189,0),MATCH('Tenant Analysis (Formulas) '!AN$5,'Combined (Adjust here)'!$E$3:$BB$3,0)),0)</f>
        <v>0</v>
      </c>
      <c r="AO121" s="77">
        <f>IFERROR(INDEX('Combined (Adjust here)'!$E$3:$BB$189,MATCH('Tenant Analysis (Formulas) '!$D121,'Combined (Adjust here)'!$E$3:$E$189,0),MATCH('Tenant Analysis (Formulas) '!AO$5,'Combined (Adjust here)'!$E$3:$BB$3,0)),0)</f>
        <v>56132.22</v>
      </c>
      <c r="AP121" s="77">
        <f>IFERROR(INDEX('Combined (Adjust here)'!$E$3:$BB$189,MATCH('Tenant Analysis (Formulas) '!$D121,'Combined (Adjust here)'!$E$3:$E$189,0),MATCH('Tenant Analysis (Formulas) '!AP$5,'Combined (Adjust here)'!$E$3:$BB$3,0)),0)</f>
        <v>0</v>
      </c>
      <c r="AQ121" s="77">
        <f>IFERROR(INDEX('Combined (Adjust here)'!$E$3:$BB$189,MATCH('Tenant Analysis (Formulas) '!$D121,'Combined (Adjust here)'!$E$3:$E$189,0),MATCH('Tenant Analysis (Formulas) '!AQ$5,'Combined (Adjust here)'!$E$3:$BB$3,0)),0)</f>
        <v>0</v>
      </c>
      <c r="AR121" s="77">
        <f>IFERROR(INDEX('Combined (Adjust here)'!$E$3:$BB$189,MATCH('Tenant Analysis (Formulas) '!$D121,'Combined (Adjust here)'!$E$3:$E$189,0),MATCH('Tenant Analysis (Formulas) '!AR$5,'Combined (Adjust here)'!$E$3:$BB$3,0)),0)</f>
        <v>0</v>
      </c>
      <c r="AS121" s="77">
        <f>IFERROR(INDEX('Combined (Adjust here)'!$E$3:$BB$189,MATCH('Tenant Analysis (Formulas) '!$D121,'Combined (Adjust here)'!$E$3:$E$189,0),MATCH('Tenant Analysis (Formulas) '!AS$5,'Combined (Adjust here)'!$E$3:$BB$3,0)),0)</f>
        <v>0</v>
      </c>
      <c r="AT121" s="77">
        <f>IFERROR(INDEX('Combined (Adjust here)'!$E$3:$BB$189,MATCH('Tenant Analysis (Formulas) '!$D121,'Combined (Adjust here)'!$E$3:$E$189,0),MATCH('Tenant Analysis (Formulas) '!AT$5,'Combined (Adjust here)'!$E$3:$BB$3,0)),0)</f>
        <v>0</v>
      </c>
      <c r="AU121" s="77">
        <f>IFERROR(INDEX('Combined (Adjust here)'!$E$3:$BB$189,MATCH('Tenant Analysis (Formulas) '!$D121,'Combined (Adjust here)'!$E$3:$E$189,0),MATCH('Tenant Analysis (Formulas) '!AU$5,'Combined (Adjust here)'!$E$3:$BB$3,0)),0)</f>
        <v>0</v>
      </c>
      <c r="AV121" s="77">
        <f>IFERROR(INDEX('Combined (Adjust here)'!$E$3:$BB$189,MATCH('Tenant Analysis (Formulas) '!$D121,'Combined (Adjust here)'!$E$3:$E$189,0),MATCH('Tenant Analysis (Formulas) '!AV$5,'Combined (Adjust here)'!$E$3:$BB$3,0)),0)</f>
        <v>0</v>
      </c>
      <c r="AW121" s="77">
        <f>IFERROR(INDEX('Combined (Adjust here)'!$E$3:$BB$189,MATCH('Tenant Analysis (Formulas) '!$D121,'Combined (Adjust here)'!$E$3:$E$189,0),MATCH('Tenant Analysis (Formulas) '!AW$5,'Combined (Adjust here)'!$E$3:$BB$3,0)),0)</f>
        <v>0</v>
      </c>
      <c r="AX121" s="77">
        <f>IFERROR(INDEX('Combined (Adjust here)'!$E$3:$BB$189,MATCH('Tenant Analysis (Formulas) '!$D121,'Combined (Adjust here)'!$E$3:$E$189,0),MATCH('Tenant Analysis (Formulas) '!AX$5,'Combined (Adjust here)'!$E$3:$BB$3,0)),0)</f>
        <v>0</v>
      </c>
      <c r="AY121" s="77">
        <f>IFERROR(INDEX('Combined (Adjust here)'!$E$3:$BB$189,MATCH('Tenant Analysis (Formulas) '!$D121,'Combined (Adjust here)'!$E$3:$E$189,0),MATCH('Tenant Analysis (Formulas) '!AY$5,'Combined (Adjust here)'!$E$3:$BB$3,0)),0)</f>
        <v>0</v>
      </c>
      <c r="AZ121" s="77">
        <f>IFERROR(INDEX('Combined (Adjust here)'!$E$3:$BB$189,MATCH('Tenant Analysis (Formulas) '!$D121,'Combined (Adjust here)'!$E$3:$E$189,0),MATCH('Tenant Analysis (Formulas) '!AZ$5,'Combined (Adjust here)'!$E$3:$BB$3,0)),0)</f>
        <v>0</v>
      </c>
      <c r="BA121" s="77">
        <f>IFERROR(INDEX('Combined (Adjust here)'!$E$3:$BB$189,MATCH('Tenant Analysis (Formulas) '!$D121,'Combined (Adjust here)'!$E$3:$E$189,0),MATCH('Tenant Analysis (Formulas) '!BA$5,'Combined (Adjust here)'!$E$3:$BB$3,0)),0)</f>
        <v>0</v>
      </c>
      <c r="BB121" s="77">
        <f>IFERROR(INDEX('Combined (Adjust here)'!$E$3:$BB$189,MATCH('Tenant Analysis (Formulas) '!$D121,'Combined (Adjust here)'!$E$3:$E$189,0),MATCH('Tenant Analysis (Formulas) '!BB$5,'Combined (Adjust here)'!$E$3:$BB$3,0)),0)</f>
        <v>0</v>
      </c>
      <c r="BC121" s="77">
        <f>IFERROR(INDEX('Combined (Adjust here)'!$E$3:$BB$189,MATCH('Tenant Analysis (Formulas) '!$D121,'Combined (Adjust here)'!$E$3:$E$189,0),MATCH('Tenant Analysis (Formulas) '!BC$5,'Combined (Adjust here)'!$E$3:$BB$3,0)),0)</f>
        <v>0</v>
      </c>
      <c r="BD121" s="77">
        <f>IFERROR(INDEX('Combined (Adjust here)'!$E$3:$BB$189,MATCH('Tenant Analysis (Formulas) '!$D121,'Combined (Adjust here)'!$E$3:$E$189,0),MATCH('Tenant Analysis (Formulas) '!BD$5,'Combined (Adjust here)'!$E$3:$BB$3,0)),0)</f>
        <v>0</v>
      </c>
      <c r="BE121" s="77">
        <f>IFERROR(INDEX('Combined (Adjust here)'!$E$3:$BB$189,MATCH('Tenant Analysis (Formulas) '!$D121,'Combined (Adjust here)'!$E$3:$E$189,0),MATCH('Tenant Analysis (Formulas) '!BE$5,'Combined (Adjust here)'!$E$3:$BB$3,0)),0)</f>
        <v>0</v>
      </c>
      <c r="BF121" s="77">
        <f>IFERROR(INDEX('Combined (Adjust here)'!$E$3:$BB$189,MATCH('Tenant Analysis (Formulas) '!$D121,'Combined (Adjust here)'!$E$3:$E$189,0),MATCH('Tenant Analysis (Formulas) '!BF$5,'Combined (Adjust here)'!$E$3:$BB$3,0)),0)</f>
        <v>0</v>
      </c>
      <c r="BG121" s="77">
        <f>IFERROR(INDEX('Combined (Adjust here)'!$E$3:$BB$189,MATCH('Tenant Analysis (Formulas) '!$D121,'Combined (Adjust here)'!$E$3:$E$189,0),MATCH('Tenant Analysis (Formulas) '!BG$5,'Combined (Adjust here)'!$E$3:$BB$3,0)),0)</f>
        <v>0</v>
      </c>
      <c r="BH121" s="77">
        <f>IFERROR(INDEX('Combined (Adjust here)'!$E$3:$BB$189,MATCH('Tenant Analysis (Formulas) '!$D121,'Combined (Adjust here)'!$E$3:$E$189,0),MATCH('Tenant Analysis (Formulas) '!BH$5,'Combined (Adjust here)'!$E$3:$BB$3,0)),0)</f>
        <v>0</v>
      </c>
      <c r="BI121" s="77">
        <f>IFERROR(INDEX('Combined (Adjust here)'!$E$3:$BB$189,MATCH('Tenant Analysis (Formulas) '!$D121,'Combined (Adjust here)'!$E$3:$E$189,0),MATCH('Tenant Analysis (Formulas) '!BI$5,'Combined (Adjust here)'!$E$3:$BB$3,0)),0)</f>
        <v>0</v>
      </c>
      <c r="BJ121" s="77">
        <f>IFERROR(INDEX('Combined (Adjust here)'!$E$3:$BB$189,MATCH('Tenant Analysis (Formulas) '!$D121,'Combined (Adjust here)'!$E$3:$E$189,0),MATCH('Tenant Analysis (Formulas) '!BJ$5,'Combined (Adjust here)'!$E$3:$BB$3,0)),0)</f>
        <v>0</v>
      </c>
      <c r="BK121" s="77">
        <f>IFERROR(INDEX('Combined (Adjust here)'!$E$3:$BB$189,MATCH('Tenant Analysis (Formulas) '!$D121,'Combined (Adjust here)'!$E$3:$E$189,0),MATCH('Tenant Analysis (Formulas) '!BK$5,'Combined (Adjust here)'!$E$3:$BB$3,0)),0)</f>
        <v>0</v>
      </c>
      <c r="BL121" s="77">
        <f>IFERROR(INDEX('Combined (Adjust here)'!$E$3:$BB$189,MATCH('Tenant Analysis (Formulas) '!$D121,'Combined (Adjust here)'!$E$3:$E$189,0),MATCH('Tenant Analysis (Formulas) '!BL$5,'Combined (Adjust here)'!$E$3:$BB$3,0)),0)</f>
        <v>0</v>
      </c>
      <c r="BM121" s="77">
        <f>IFERROR(INDEX('Combined (Adjust here)'!$E$3:$BB$189,MATCH('Tenant Analysis (Formulas) '!$D121,'Combined (Adjust here)'!$E$3:$E$189,0),MATCH('Tenant Analysis (Formulas) '!BM$5,'Combined (Adjust here)'!$E$3:$BB$3,0)),0)</f>
        <v>0</v>
      </c>
    </row>
    <row r="122" spans="1:65" hidden="1">
      <c r="A122" s="48" t="s">
        <v>159</v>
      </c>
      <c r="B122" s="48" t="s">
        <v>175</v>
      </c>
      <c r="C122" s="46" t="s">
        <v>188</v>
      </c>
      <c r="D122" s="49" t="s">
        <v>82</v>
      </c>
      <c r="E122" s="75">
        <f t="shared" si="27"/>
        <v>24238219.649999999</v>
      </c>
      <c r="F122" s="75">
        <f t="shared" si="29"/>
        <v>24576239</v>
      </c>
      <c r="G122" s="75">
        <f t="shared" si="29"/>
        <v>24492432</v>
      </c>
      <c r="H122" s="75">
        <f t="shared" si="29"/>
        <v>26955106.77</v>
      </c>
      <c r="I122" s="67">
        <f t="shared" si="26"/>
        <v>-3.4100823970665325E-3</v>
      </c>
      <c r="J122" s="82"/>
      <c r="L122" s="75">
        <f t="shared" si="30"/>
        <v>24492432</v>
      </c>
      <c r="M122" s="75">
        <f t="shared" si="30"/>
        <v>26955106.77</v>
      </c>
      <c r="N122" s="67">
        <f t="shared" si="28"/>
        <v>0.10054839674557429</v>
      </c>
      <c r="R122" s="77">
        <f>IFERROR(INDEX('Combined (Adjust here)'!$E$3:$BB$189,MATCH('Tenant Analysis (Formulas) '!$D122,'Combined (Adjust here)'!$E$3:$E$189,0),MATCH('Tenant Analysis (Formulas) '!R$5,'Combined (Adjust here)'!$E$3:$BB$3,0)),0)</f>
        <v>24238219.649999999</v>
      </c>
      <c r="S122" s="77">
        <f>IFERROR(INDEX('Combined (Adjust here)'!$E$3:$BB$189,MATCH('Tenant Analysis (Formulas) '!$D122,'Combined (Adjust here)'!$E$3:$E$189,0),MATCH('Tenant Analysis (Formulas) '!S$5,'Combined (Adjust here)'!$E$3:$BB$3,0)),0)</f>
        <v>0</v>
      </c>
      <c r="T122" s="77">
        <f>IFERROR(INDEX('Combined (Adjust here)'!$E$3:$BB$189,MATCH('Tenant Analysis (Formulas) '!$D122,'Combined (Adjust here)'!$E$3:$E$189,0),MATCH('Tenant Analysis (Formulas) '!T$5,'Combined (Adjust here)'!$E$3:$BB$3,0)),0)</f>
        <v>0</v>
      </c>
      <c r="U122" s="77">
        <f>IFERROR(INDEX('Combined (Adjust here)'!$E$3:$BB$189,MATCH('Tenant Analysis (Formulas) '!$D122,'Combined (Adjust here)'!$E$3:$E$189,0),MATCH('Tenant Analysis (Formulas) '!U$5,'Combined (Adjust here)'!$E$3:$BB$3,0)),0)</f>
        <v>0</v>
      </c>
      <c r="V122" s="77">
        <f>IFERROR(INDEX('Combined (Adjust here)'!$E$3:$BB$189,MATCH('Tenant Analysis (Formulas) '!$D122,'Combined (Adjust here)'!$E$3:$E$189,0),MATCH('Tenant Analysis (Formulas) '!V$5,'Combined (Adjust here)'!$E$3:$BB$3,0)),0)</f>
        <v>0</v>
      </c>
      <c r="W122" s="77">
        <f>IFERROR(INDEX('Combined (Adjust here)'!$E$3:$BB$189,MATCH('Tenant Analysis (Formulas) '!$D122,'Combined (Adjust here)'!$E$3:$E$189,0),MATCH('Tenant Analysis (Formulas) '!W$5,'Combined (Adjust here)'!$E$3:$BB$3,0)),0)</f>
        <v>0</v>
      </c>
      <c r="X122" s="77">
        <f>IFERROR(INDEX('Combined (Adjust here)'!$E$3:$BB$189,MATCH('Tenant Analysis (Formulas) '!$D122,'Combined (Adjust here)'!$E$3:$E$189,0),MATCH('Tenant Analysis (Formulas) '!X$5,'Combined (Adjust here)'!$E$3:$BB$3,0)),0)</f>
        <v>0</v>
      </c>
      <c r="Y122" s="77">
        <f>IFERROR(INDEX('Combined (Adjust here)'!$E$3:$BB$189,MATCH('Tenant Analysis (Formulas) '!$D122,'Combined (Adjust here)'!$E$3:$E$189,0),MATCH('Tenant Analysis (Formulas) '!Y$5,'Combined (Adjust here)'!$E$3:$BB$3,0)),0)</f>
        <v>0</v>
      </c>
      <c r="Z122" s="77">
        <f>IFERROR(INDEX('Combined (Adjust here)'!$E$3:$BB$189,MATCH('Tenant Analysis (Formulas) '!$D122,'Combined (Adjust here)'!$E$3:$E$189,0),MATCH('Tenant Analysis (Formulas) '!Z$5,'Combined (Adjust here)'!$E$3:$BB$3,0)),0)</f>
        <v>0</v>
      </c>
      <c r="AA122" s="77">
        <f>IFERROR(INDEX('Combined (Adjust here)'!$E$3:$BB$189,MATCH('Tenant Analysis (Formulas) '!$D122,'Combined (Adjust here)'!$E$3:$E$189,0),MATCH('Tenant Analysis (Formulas) '!AA$5,'Combined (Adjust here)'!$E$3:$BB$3,0)),0)</f>
        <v>0</v>
      </c>
      <c r="AB122" s="77">
        <f>IFERROR(INDEX('Combined (Adjust here)'!$E$3:$BB$189,MATCH('Tenant Analysis (Formulas) '!$D122,'Combined (Adjust here)'!$E$3:$E$189,0),MATCH('Tenant Analysis (Formulas) '!AB$5,'Combined (Adjust here)'!$E$3:$BB$3,0)),0)</f>
        <v>0</v>
      </c>
      <c r="AC122" s="77">
        <f>IFERROR(INDEX('Combined (Adjust here)'!$E$3:$BB$189,MATCH('Tenant Analysis (Formulas) '!$D122,'Combined (Adjust here)'!$E$3:$E$189,0),MATCH('Tenant Analysis (Formulas) '!AC$5,'Combined (Adjust here)'!$E$3:$BB$3,0)),0)</f>
        <v>0</v>
      </c>
      <c r="AD122" s="77">
        <f>IFERROR(INDEX('Combined (Adjust here)'!$E$3:$BB$189,MATCH('Tenant Analysis (Formulas) '!$D122,'Combined (Adjust here)'!$E$3:$E$189,0),MATCH('Tenant Analysis (Formulas) '!AD$5,'Combined (Adjust here)'!$E$3:$BB$3,0)),0)</f>
        <v>24576239</v>
      </c>
      <c r="AE122" s="77">
        <f>IFERROR(INDEX('Combined (Adjust here)'!$E$3:$BB$189,MATCH('Tenant Analysis (Formulas) '!$D122,'Combined (Adjust here)'!$E$3:$E$189,0),MATCH('Tenant Analysis (Formulas) '!AE$5,'Combined (Adjust here)'!$E$3:$BB$3,0)),0)</f>
        <v>0</v>
      </c>
      <c r="AF122" s="77">
        <f>IFERROR(INDEX('Combined (Adjust here)'!$E$3:$BB$189,MATCH('Tenant Analysis (Formulas) '!$D122,'Combined (Adjust here)'!$E$3:$E$189,0),MATCH('Tenant Analysis (Formulas) '!AF$5,'Combined (Adjust here)'!$E$3:$BB$3,0)),0)</f>
        <v>0</v>
      </c>
      <c r="AG122" s="77">
        <f>IFERROR(INDEX('Combined (Adjust here)'!$E$3:$BB$189,MATCH('Tenant Analysis (Formulas) '!$D122,'Combined (Adjust here)'!$E$3:$E$189,0),MATCH('Tenant Analysis (Formulas) '!AG$5,'Combined (Adjust here)'!$E$3:$BB$3,0)),0)</f>
        <v>0</v>
      </c>
      <c r="AH122" s="77">
        <f>IFERROR(INDEX('Combined (Adjust here)'!$E$3:$BB$189,MATCH('Tenant Analysis (Formulas) '!$D122,'Combined (Adjust here)'!$E$3:$E$189,0),MATCH('Tenant Analysis (Formulas) '!AH$5,'Combined (Adjust here)'!$E$3:$BB$3,0)),0)</f>
        <v>0</v>
      </c>
      <c r="AI122" s="77">
        <f>IFERROR(INDEX('Combined (Adjust here)'!$E$3:$BB$189,MATCH('Tenant Analysis (Formulas) '!$D122,'Combined (Adjust here)'!$E$3:$E$189,0),MATCH('Tenant Analysis (Formulas) '!AI$5,'Combined (Adjust here)'!$E$3:$BB$3,0)),0)</f>
        <v>0</v>
      </c>
      <c r="AJ122" s="77">
        <f>IFERROR(INDEX('Combined (Adjust here)'!$E$3:$BB$189,MATCH('Tenant Analysis (Formulas) '!$D122,'Combined (Adjust here)'!$E$3:$E$189,0),MATCH('Tenant Analysis (Formulas) '!AJ$5,'Combined (Adjust here)'!$E$3:$BB$3,0)),0)</f>
        <v>0</v>
      </c>
      <c r="AK122" s="77">
        <f>IFERROR(INDEX('Combined (Adjust here)'!$E$3:$BB$189,MATCH('Tenant Analysis (Formulas) '!$D122,'Combined (Adjust here)'!$E$3:$E$189,0),MATCH('Tenant Analysis (Formulas) '!AK$5,'Combined (Adjust here)'!$E$3:$BB$3,0)),0)</f>
        <v>0</v>
      </c>
      <c r="AL122" s="77">
        <f>IFERROR(INDEX('Combined (Adjust here)'!$E$3:$BB$189,MATCH('Tenant Analysis (Formulas) '!$D122,'Combined (Adjust here)'!$E$3:$E$189,0),MATCH('Tenant Analysis (Formulas) '!AL$5,'Combined (Adjust here)'!$E$3:$BB$3,0)),0)</f>
        <v>0</v>
      </c>
      <c r="AM122" s="77">
        <f>IFERROR(INDEX('Combined (Adjust here)'!$E$3:$BB$189,MATCH('Tenant Analysis (Formulas) '!$D122,'Combined (Adjust here)'!$E$3:$E$189,0),MATCH('Tenant Analysis (Formulas) '!AM$5,'Combined (Adjust here)'!$E$3:$BB$3,0)),0)</f>
        <v>0</v>
      </c>
      <c r="AN122" s="77">
        <f>IFERROR(INDEX('Combined (Adjust here)'!$E$3:$BB$189,MATCH('Tenant Analysis (Formulas) '!$D122,'Combined (Adjust here)'!$E$3:$E$189,0),MATCH('Tenant Analysis (Formulas) '!AN$5,'Combined (Adjust here)'!$E$3:$BB$3,0)),0)</f>
        <v>0</v>
      </c>
      <c r="AO122" s="77">
        <f>IFERROR(INDEX('Combined (Adjust here)'!$E$3:$BB$189,MATCH('Tenant Analysis (Formulas) '!$D122,'Combined (Adjust here)'!$E$3:$E$189,0),MATCH('Tenant Analysis (Formulas) '!AO$5,'Combined (Adjust here)'!$E$3:$BB$3,0)),0)</f>
        <v>0</v>
      </c>
      <c r="AP122" s="77">
        <f>IFERROR(INDEX('Combined (Adjust here)'!$E$3:$BB$189,MATCH('Tenant Analysis (Formulas) '!$D122,'Combined (Adjust here)'!$E$3:$E$189,0),MATCH('Tenant Analysis (Formulas) '!AP$5,'Combined (Adjust here)'!$E$3:$BB$3,0)),0)</f>
        <v>24492432</v>
      </c>
      <c r="AQ122" s="77">
        <f>IFERROR(INDEX('Combined (Adjust here)'!$E$3:$BB$189,MATCH('Tenant Analysis (Formulas) '!$D122,'Combined (Adjust here)'!$E$3:$E$189,0),MATCH('Tenant Analysis (Formulas) '!AQ$5,'Combined (Adjust here)'!$E$3:$BB$3,0)),0)</f>
        <v>0</v>
      </c>
      <c r="AR122" s="77">
        <f>IFERROR(INDEX('Combined (Adjust here)'!$E$3:$BB$189,MATCH('Tenant Analysis (Formulas) '!$D122,'Combined (Adjust here)'!$E$3:$E$189,0),MATCH('Tenant Analysis (Formulas) '!AR$5,'Combined (Adjust here)'!$E$3:$BB$3,0)),0)</f>
        <v>0</v>
      </c>
      <c r="AS122" s="77">
        <f>IFERROR(INDEX('Combined (Adjust here)'!$E$3:$BB$189,MATCH('Tenant Analysis (Formulas) '!$D122,'Combined (Adjust here)'!$E$3:$E$189,0),MATCH('Tenant Analysis (Formulas) '!AS$5,'Combined (Adjust here)'!$E$3:$BB$3,0)),0)</f>
        <v>0</v>
      </c>
      <c r="AT122" s="77">
        <f>IFERROR(INDEX('Combined (Adjust here)'!$E$3:$BB$189,MATCH('Tenant Analysis (Formulas) '!$D122,'Combined (Adjust here)'!$E$3:$E$189,0),MATCH('Tenant Analysis (Formulas) '!AT$5,'Combined (Adjust here)'!$E$3:$BB$3,0)),0)</f>
        <v>0</v>
      </c>
      <c r="AU122" s="77">
        <f>IFERROR(INDEX('Combined (Adjust here)'!$E$3:$BB$189,MATCH('Tenant Analysis (Formulas) '!$D122,'Combined (Adjust here)'!$E$3:$E$189,0),MATCH('Tenant Analysis (Formulas) '!AU$5,'Combined (Adjust here)'!$E$3:$BB$3,0)),0)</f>
        <v>0</v>
      </c>
      <c r="AV122" s="77">
        <f>IFERROR(INDEX('Combined (Adjust here)'!$E$3:$BB$189,MATCH('Tenant Analysis (Formulas) '!$D122,'Combined (Adjust here)'!$E$3:$E$189,0),MATCH('Tenant Analysis (Formulas) '!AV$5,'Combined (Adjust here)'!$E$3:$BB$3,0)),0)</f>
        <v>0</v>
      </c>
      <c r="AW122" s="77">
        <f>IFERROR(INDEX('Combined (Adjust here)'!$E$3:$BB$189,MATCH('Tenant Analysis (Formulas) '!$D122,'Combined (Adjust here)'!$E$3:$E$189,0),MATCH('Tenant Analysis (Formulas) '!AW$5,'Combined (Adjust here)'!$E$3:$BB$3,0)),0)</f>
        <v>0</v>
      </c>
      <c r="AX122" s="77">
        <f>IFERROR(INDEX('Combined (Adjust here)'!$E$3:$BB$189,MATCH('Tenant Analysis (Formulas) '!$D122,'Combined (Adjust here)'!$E$3:$E$189,0),MATCH('Tenant Analysis (Formulas) '!AX$5,'Combined (Adjust here)'!$E$3:$BB$3,0)),0)</f>
        <v>0</v>
      </c>
      <c r="AY122" s="77">
        <f>IFERROR(INDEX('Combined (Adjust here)'!$E$3:$BB$189,MATCH('Tenant Analysis (Formulas) '!$D122,'Combined (Adjust here)'!$E$3:$E$189,0),MATCH('Tenant Analysis (Formulas) '!AY$5,'Combined (Adjust here)'!$E$3:$BB$3,0)),0)</f>
        <v>0</v>
      </c>
      <c r="AZ122" s="77">
        <f>IFERROR(INDEX('Combined (Adjust here)'!$E$3:$BB$189,MATCH('Tenant Analysis (Formulas) '!$D122,'Combined (Adjust here)'!$E$3:$E$189,0),MATCH('Tenant Analysis (Formulas) '!AZ$5,'Combined (Adjust here)'!$E$3:$BB$3,0)),0)</f>
        <v>0</v>
      </c>
      <c r="BA122" s="77">
        <f>IFERROR(INDEX('Combined (Adjust here)'!$E$3:$BB$189,MATCH('Tenant Analysis (Formulas) '!$D122,'Combined (Adjust here)'!$E$3:$E$189,0),MATCH('Tenant Analysis (Formulas) '!BA$5,'Combined (Adjust here)'!$E$3:$BB$3,0)),0)</f>
        <v>0</v>
      </c>
      <c r="BB122" s="77">
        <f>IFERROR(INDEX('Combined (Adjust here)'!$E$3:$BB$189,MATCH('Tenant Analysis (Formulas) '!$D122,'Combined (Adjust here)'!$E$3:$E$189,0),MATCH('Tenant Analysis (Formulas) '!BB$5,'Combined (Adjust here)'!$E$3:$BB$3,0)),0)</f>
        <v>26955106.77</v>
      </c>
      <c r="BC122" s="77">
        <f>IFERROR(INDEX('Combined (Adjust here)'!$E$3:$BB$189,MATCH('Tenant Analysis (Formulas) '!$D122,'Combined (Adjust here)'!$E$3:$E$189,0),MATCH('Tenant Analysis (Formulas) '!BC$5,'Combined (Adjust here)'!$E$3:$BB$3,0)),0)</f>
        <v>0</v>
      </c>
      <c r="BD122" s="77">
        <f>IFERROR(INDEX('Combined (Adjust here)'!$E$3:$BB$189,MATCH('Tenant Analysis (Formulas) '!$D122,'Combined (Adjust here)'!$E$3:$E$189,0),MATCH('Tenant Analysis (Formulas) '!BD$5,'Combined (Adjust here)'!$E$3:$BB$3,0)),0)</f>
        <v>0</v>
      </c>
      <c r="BE122" s="77">
        <f>IFERROR(INDEX('Combined (Adjust here)'!$E$3:$BB$189,MATCH('Tenant Analysis (Formulas) '!$D122,'Combined (Adjust here)'!$E$3:$E$189,0),MATCH('Tenant Analysis (Formulas) '!BE$5,'Combined (Adjust here)'!$E$3:$BB$3,0)),0)</f>
        <v>0</v>
      </c>
      <c r="BF122" s="77">
        <f>IFERROR(INDEX('Combined (Adjust here)'!$E$3:$BB$189,MATCH('Tenant Analysis (Formulas) '!$D122,'Combined (Adjust here)'!$E$3:$E$189,0),MATCH('Tenant Analysis (Formulas) '!BF$5,'Combined (Adjust here)'!$E$3:$BB$3,0)),0)</f>
        <v>0</v>
      </c>
      <c r="BG122" s="77">
        <f>IFERROR(INDEX('Combined (Adjust here)'!$E$3:$BB$189,MATCH('Tenant Analysis (Formulas) '!$D122,'Combined (Adjust here)'!$E$3:$E$189,0),MATCH('Tenant Analysis (Formulas) '!BG$5,'Combined (Adjust here)'!$E$3:$BB$3,0)),0)</f>
        <v>0</v>
      </c>
      <c r="BH122" s="77">
        <f>IFERROR(INDEX('Combined (Adjust here)'!$E$3:$BB$189,MATCH('Tenant Analysis (Formulas) '!$D122,'Combined (Adjust here)'!$E$3:$E$189,0),MATCH('Tenant Analysis (Formulas) '!BH$5,'Combined (Adjust here)'!$E$3:$BB$3,0)),0)</f>
        <v>0</v>
      </c>
      <c r="BI122" s="77">
        <f>IFERROR(INDEX('Combined (Adjust here)'!$E$3:$BB$189,MATCH('Tenant Analysis (Formulas) '!$D122,'Combined (Adjust here)'!$E$3:$E$189,0),MATCH('Tenant Analysis (Formulas) '!BI$5,'Combined (Adjust here)'!$E$3:$BB$3,0)),0)</f>
        <v>0</v>
      </c>
      <c r="BJ122" s="77">
        <f>IFERROR(INDEX('Combined (Adjust here)'!$E$3:$BB$189,MATCH('Tenant Analysis (Formulas) '!$D122,'Combined (Adjust here)'!$E$3:$E$189,0),MATCH('Tenant Analysis (Formulas) '!BJ$5,'Combined (Adjust here)'!$E$3:$BB$3,0)),0)</f>
        <v>0</v>
      </c>
      <c r="BK122" s="77">
        <f>IFERROR(INDEX('Combined (Adjust here)'!$E$3:$BB$189,MATCH('Tenant Analysis (Formulas) '!$D122,'Combined (Adjust here)'!$E$3:$E$189,0),MATCH('Tenant Analysis (Formulas) '!BK$5,'Combined (Adjust here)'!$E$3:$BB$3,0)),0)</f>
        <v>0</v>
      </c>
      <c r="BL122" s="77">
        <f>IFERROR(INDEX('Combined (Adjust here)'!$E$3:$BB$189,MATCH('Tenant Analysis (Formulas) '!$D122,'Combined (Adjust here)'!$E$3:$E$189,0),MATCH('Tenant Analysis (Formulas) '!BL$5,'Combined (Adjust here)'!$E$3:$BB$3,0)),0)</f>
        <v>0</v>
      </c>
      <c r="BM122" s="77">
        <f>IFERROR(INDEX('Combined (Adjust here)'!$E$3:$BB$189,MATCH('Tenant Analysis (Formulas) '!$D122,'Combined (Adjust here)'!$E$3:$E$189,0),MATCH('Tenant Analysis (Formulas) '!BM$5,'Combined (Adjust here)'!$E$3:$BB$3,0)),0)</f>
        <v>0</v>
      </c>
    </row>
    <row r="123" spans="1:65" hidden="1">
      <c r="A123" s="48" t="s">
        <v>159</v>
      </c>
      <c r="B123" s="48" t="s">
        <v>175</v>
      </c>
      <c r="C123" s="46" t="s">
        <v>728</v>
      </c>
      <c r="D123" s="49" t="s">
        <v>83</v>
      </c>
      <c r="E123" s="75">
        <f t="shared" si="27"/>
        <v>402943</v>
      </c>
      <c r="F123" s="75">
        <f t="shared" si="29"/>
        <v>541551.0199999999</v>
      </c>
      <c r="G123" s="75">
        <f t="shared" si="29"/>
        <v>830080.89999999991</v>
      </c>
      <c r="H123" s="75">
        <f t="shared" si="29"/>
        <v>296822.29000000004</v>
      </c>
      <c r="I123" s="67">
        <f t="shared" si="26"/>
        <v>0.53278429795959037</v>
      </c>
      <c r="J123" s="82"/>
      <c r="L123" s="75">
        <f t="shared" si="30"/>
        <v>160783.32</v>
      </c>
      <c r="M123" s="75">
        <f t="shared" si="30"/>
        <v>296822.29000000004</v>
      </c>
      <c r="N123" s="67">
        <f t="shared" si="28"/>
        <v>0.84610126224536242</v>
      </c>
      <c r="R123" s="77">
        <f>IFERROR(INDEX('Combined (Adjust here)'!$E$3:$BB$189,MATCH('Tenant Analysis (Formulas) '!$D123,'Combined (Adjust here)'!$E$3:$E$189,0),MATCH('Tenant Analysis (Formulas) '!R$5,'Combined (Adjust here)'!$E$3:$BB$3,0)),0)</f>
        <v>26926</v>
      </c>
      <c r="S123" s="77">
        <f>IFERROR(INDEX('Combined (Adjust here)'!$E$3:$BB$189,MATCH('Tenant Analysis (Formulas) '!$D123,'Combined (Adjust here)'!$E$3:$E$189,0),MATCH('Tenant Analysis (Formulas) '!S$5,'Combined (Adjust here)'!$E$3:$BB$3,0)),0)</f>
        <v>28919</v>
      </c>
      <c r="T123" s="77">
        <f>IFERROR(INDEX('Combined (Adjust here)'!$E$3:$BB$189,MATCH('Tenant Analysis (Formulas) '!$D123,'Combined (Adjust here)'!$E$3:$E$189,0),MATCH('Tenant Analysis (Formulas) '!T$5,'Combined (Adjust here)'!$E$3:$BB$3,0)),0)</f>
        <v>35619</v>
      </c>
      <c r="U123" s="77">
        <f>IFERROR(INDEX('Combined (Adjust here)'!$E$3:$BB$189,MATCH('Tenant Analysis (Formulas) '!$D123,'Combined (Adjust here)'!$E$3:$E$189,0),MATCH('Tenant Analysis (Formulas) '!U$5,'Combined (Adjust here)'!$E$3:$BB$3,0)),0)</f>
        <v>33649</v>
      </c>
      <c r="V123" s="77">
        <f>IFERROR(INDEX('Combined (Adjust here)'!$E$3:$BB$189,MATCH('Tenant Analysis (Formulas) '!$D123,'Combined (Adjust here)'!$E$3:$E$189,0),MATCH('Tenant Analysis (Formulas) '!V$5,'Combined (Adjust here)'!$E$3:$BB$3,0)),0)</f>
        <v>33433</v>
      </c>
      <c r="W123" s="77">
        <f>IFERROR(INDEX('Combined (Adjust here)'!$E$3:$BB$189,MATCH('Tenant Analysis (Formulas) '!$D123,'Combined (Adjust here)'!$E$3:$E$189,0),MATCH('Tenant Analysis (Formulas) '!W$5,'Combined (Adjust here)'!$E$3:$BB$3,0)),0)</f>
        <v>32556</v>
      </c>
      <c r="X123" s="77">
        <f>IFERROR(INDEX('Combined (Adjust here)'!$E$3:$BB$189,MATCH('Tenant Analysis (Formulas) '!$D123,'Combined (Adjust here)'!$E$3:$E$189,0),MATCH('Tenant Analysis (Formulas) '!X$5,'Combined (Adjust here)'!$E$3:$BB$3,0)),0)</f>
        <v>34008</v>
      </c>
      <c r="Y123" s="77">
        <f>IFERROR(INDEX('Combined (Adjust here)'!$E$3:$BB$189,MATCH('Tenant Analysis (Formulas) '!$D123,'Combined (Adjust here)'!$E$3:$E$189,0),MATCH('Tenant Analysis (Formulas) '!Y$5,'Combined (Adjust here)'!$E$3:$BB$3,0)),0)</f>
        <v>34227</v>
      </c>
      <c r="Z123" s="77">
        <f>IFERROR(INDEX('Combined (Adjust here)'!$E$3:$BB$189,MATCH('Tenant Analysis (Formulas) '!$D123,'Combined (Adjust here)'!$E$3:$E$189,0),MATCH('Tenant Analysis (Formulas) '!Z$5,'Combined (Adjust here)'!$E$3:$BB$3,0)),0)</f>
        <v>34224</v>
      </c>
      <c r="AA123" s="77">
        <f>IFERROR(INDEX('Combined (Adjust here)'!$E$3:$BB$189,MATCH('Tenant Analysis (Formulas) '!$D123,'Combined (Adjust here)'!$E$3:$E$189,0),MATCH('Tenant Analysis (Formulas) '!AA$5,'Combined (Adjust here)'!$E$3:$BB$3,0)),0)</f>
        <v>34480</v>
      </c>
      <c r="AB123" s="77">
        <f>IFERROR(INDEX('Combined (Adjust here)'!$E$3:$BB$189,MATCH('Tenant Analysis (Formulas) '!$D123,'Combined (Adjust here)'!$E$3:$E$189,0),MATCH('Tenant Analysis (Formulas) '!AB$5,'Combined (Adjust here)'!$E$3:$BB$3,0)),0)</f>
        <v>35069</v>
      </c>
      <c r="AC123" s="77">
        <f>IFERROR(INDEX('Combined (Adjust here)'!$E$3:$BB$189,MATCH('Tenant Analysis (Formulas) '!$D123,'Combined (Adjust here)'!$E$3:$E$189,0),MATCH('Tenant Analysis (Formulas) '!AC$5,'Combined (Adjust here)'!$E$3:$BB$3,0)),0)</f>
        <v>39833</v>
      </c>
      <c r="AD123" s="77">
        <f>IFERROR(INDEX('Combined (Adjust here)'!$E$3:$BB$189,MATCH('Tenant Analysis (Formulas) '!$D123,'Combined (Adjust here)'!$E$3:$E$189,0),MATCH('Tenant Analysis (Formulas) '!AD$5,'Combined (Adjust here)'!$E$3:$BB$3,0)),0)</f>
        <v>46382</v>
      </c>
      <c r="AE123" s="77">
        <f>IFERROR(INDEX('Combined (Adjust here)'!$E$3:$BB$189,MATCH('Tenant Analysis (Formulas) '!$D123,'Combined (Adjust here)'!$E$3:$E$189,0),MATCH('Tenant Analysis (Formulas) '!AE$5,'Combined (Adjust here)'!$E$3:$BB$3,0)),0)</f>
        <v>47032</v>
      </c>
      <c r="AF123" s="77">
        <f>IFERROR(INDEX('Combined (Adjust here)'!$E$3:$BB$189,MATCH('Tenant Analysis (Formulas) '!$D123,'Combined (Adjust here)'!$E$3:$E$189,0),MATCH('Tenant Analysis (Formulas) '!AF$5,'Combined (Adjust here)'!$E$3:$BB$3,0)),0)</f>
        <v>53012</v>
      </c>
      <c r="AG123" s="77">
        <f>IFERROR(INDEX('Combined (Adjust here)'!$E$3:$BB$189,MATCH('Tenant Analysis (Formulas) '!$D123,'Combined (Adjust here)'!$E$3:$E$189,0),MATCH('Tenant Analysis (Formulas) '!AG$5,'Combined (Adjust here)'!$E$3:$BB$3,0)),0)</f>
        <v>47147.15</v>
      </c>
      <c r="AH123" s="77">
        <f>IFERROR(INDEX('Combined (Adjust here)'!$E$3:$BB$189,MATCH('Tenant Analysis (Formulas) '!$D123,'Combined (Adjust here)'!$E$3:$E$189,0),MATCH('Tenant Analysis (Formulas) '!AH$5,'Combined (Adjust here)'!$E$3:$BB$3,0)),0)</f>
        <v>47148.98</v>
      </c>
      <c r="AI123" s="77">
        <f>IFERROR(INDEX('Combined (Adjust here)'!$E$3:$BB$189,MATCH('Tenant Analysis (Formulas) '!$D123,'Combined (Adjust here)'!$E$3:$E$189,0),MATCH('Tenant Analysis (Formulas) '!AI$5,'Combined (Adjust here)'!$E$3:$BB$3,0)),0)</f>
        <v>41849.1</v>
      </c>
      <c r="AJ123" s="77">
        <f>IFERROR(INDEX('Combined (Adjust here)'!$E$3:$BB$189,MATCH('Tenant Analysis (Formulas) '!$D123,'Combined (Adjust here)'!$E$3:$E$189,0),MATCH('Tenant Analysis (Formulas) '!AJ$5,'Combined (Adjust here)'!$E$3:$BB$3,0)),0)</f>
        <v>45114.55</v>
      </c>
      <c r="AK123" s="77">
        <f>IFERROR(INDEX('Combined (Adjust here)'!$E$3:$BB$189,MATCH('Tenant Analysis (Formulas) '!$D123,'Combined (Adjust here)'!$E$3:$E$189,0),MATCH('Tenant Analysis (Formulas) '!AK$5,'Combined (Adjust here)'!$E$3:$BB$3,0)),0)</f>
        <v>48356.06</v>
      </c>
      <c r="AL123" s="77">
        <f>IFERROR(INDEX('Combined (Adjust here)'!$E$3:$BB$189,MATCH('Tenant Analysis (Formulas) '!$D123,'Combined (Adjust here)'!$E$3:$E$189,0),MATCH('Tenant Analysis (Formulas) '!AL$5,'Combined (Adjust here)'!$E$3:$BB$3,0)),0)</f>
        <v>40433.550000000003</v>
      </c>
      <c r="AM123" s="77">
        <f>IFERROR(INDEX('Combined (Adjust here)'!$E$3:$BB$189,MATCH('Tenant Analysis (Formulas) '!$D123,'Combined (Adjust here)'!$E$3:$E$189,0),MATCH('Tenant Analysis (Formulas) '!AM$5,'Combined (Adjust here)'!$E$3:$BB$3,0)),0)</f>
        <v>37712.239999999998</v>
      </c>
      <c r="AN123" s="77">
        <f>IFERROR(INDEX('Combined (Adjust here)'!$E$3:$BB$189,MATCH('Tenant Analysis (Formulas) '!$D123,'Combined (Adjust here)'!$E$3:$E$189,0),MATCH('Tenant Analysis (Formulas) '!AN$5,'Combined (Adjust here)'!$E$3:$BB$3,0)),0)</f>
        <v>40351.870000000003</v>
      </c>
      <c r="AO123" s="77">
        <f>IFERROR(INDEX('Combined (Adjust here)'!$E$3:$BB$189,MATCH('Tenant Analysis (Formulas) '!$D123,'Combined (Adjust here)'!$E$3:$E$189,0),MATCH('Tenant Analysis (Formulas) '!AO$5,'Combined (Adjust here)'!$E$3:$BB$3,0)),0)</f>
        <v>47011.519999999997</v>
      </c>
      <c r="AP123" s="77">
        <f>IFERROR(INDEX('Combined (Adjust here)'!$E$3:$BB$189,MATCH('Tenant Analysis (Formulas) '!$D123,'Combined (Adjust here)'!$E$3:$E$189,0),MATCH('Tenant Analysis (Formulas) '!AP$5,'Combined (Adjust here)'!$E$3:$BB$3,0)),0)</f>
        <v>48382.71</v>
      </c>
      <c r="AQ123" s="77">
        <f>IFERROR(INDEX('Combined (Adjust here)'!$E$3:$BB$189,MATCH('Tenant Analysis (Formulas) '!$D123,'Combined (Adjust here)'!$E$3:$E$189,0),MATCH('Tenant Analysis (Formulas) '!AQ$5,'Combined (Adjust here)'!$E$3:$BB$3,0)),0)</f>
        <v>51442.87</v>
      </c>
      <c r="AR123" s="77">
        <f>IFERROR(INDEX('Combined (Adjust here)'!$E$3:$BB$189,MATCH('Tenant Analysis (Formulas) '!$D123,'Combined (Adjust here)'!$E$3:$E$189,0),MATCH('Tenant Analysis (Formulas) '!AR$5,'Combined (Adjust here)'!$E$3:$BB$3,0)),0)</f>
        <v>60957.74</v>
      </c>
      <c r="AS123" s="77">
        <f>IFERROR(INDEX('Combined (Adjust here)'!$E$3:$BB$189,MATCH('Tenant Analysis (Formulas) '!$D123,'Combined (Adjust here)'!$E$3:$E$189,0),MATCH('Tenant Analysis (Formulas) '!AS$5,'Combined (Adjust here)'!$E$3:$BB$3,0)),0)</f>
        <v>61245.26</v>
      </c>
      <c r="AT123" s="77">
        <f>IFERROR(INDEX('Combined (Adjust here)'!$E$3:$BB$189,MATCH('Tenant Analysis (Formulas) '!$D123,'Combined (Adjust here)'!$E$3:$E$189,0),MATCH('Tenant Analysis (Formulas) '!AT$5,'Combined (Adjust here)'!$E$3:$BB$3,0)),0)</f>
        <v>74104.960000000006</v>
      </c>
      <c r="AU123" s="77">
        <f>IFERROR(INDEX('Combined (Adjust here)'!$E$3:$BB$189,MATCH('Tenant Analysis (Formulas) '!$D123,'Combined (Adjust here)'!$E$3:$E$189,0),MATCH('Tenant Analysis (Formulas) '!AU$5,'Combined (Adjust here)'!$E$3:$BB$3,0)),0)</f>
        <v>51041.440000000002</v>
      </c>
      <c r="AV123" s="77">
        <f>IFERROR(INDEX('Combined (Adjust here)'!$E$3:$BB$189,MATCH('Tenant Analysis (Formulas) '!$D123,'Combined (Adjust here)'!$E$3:$E$189,0),MATCH('Tenant Analysis (Formulas) '!AV$5,'Combined (Adjust here)'!$E$3:$BB$3,0)),0)</f>
        <v>79524.899999999994</v>
      </c>
      <c r="AW123" s="77">
        <f>IFERROR(INDEX('Combined (Adjust here)'!$E$3:$BB$189,MATCH('Tenant Analysis (Formulas) '!$D123,'Combined (Adjust here)'!$E$3:$E$189,0),MATCH('Tenant Analysis (Formulas) '!AW$5,'Combined (Adjust here)'!$E$3:$BB$3,0)),0)</f>
        <v>72444.17</v>
      </c>
      <c r="AX123" s="77">
        <f>IFERROR(INDEX('Combined (Adjust here)'!$E$3:$BB$189,MATCH('Tenant Analysis (Formulas) '!$D123,'Combined (Adjust here)'!$E$3:$E$189,0),MATCH('Tenant Analysis (Formulas) '!AX$5,'Combined (Adjust here)'!$E$3:$BB$3,0)),0)</f>
        <v>79589.919999999998</v>
      </c>
      <c r="AY123" s="77">
        <f>IFERROR(INDEX('Combined (Adjust here)'!$E$3:$BB$189,MATCH('Tenant Analysis (Formulas) '!$D123,'Combined (Adjust here)'!$E$3:$E$189,0),MATCH('Tenant Analysis (Formulas) '!AY$5,'Combined (Adjust here)'!$E$3:$BB$3,0)),0)</f>
        <v>81978.7</v>
      </c>
      <c r="AZ123" s="77">
        <f>IFERROR(INDEX('Combined (Adjust here)'!$E$3:$BB$189,MATCH('Tenant Analysis (Formulas) '!$D123,'Combined (Adjust here)'!$E$3:$E$189,0),MATCH('Tenant Analysis (Formulas) '!AZ$5,'Combined (Adjust here)'!$E$3:$BB$3,0)),0)</f>
        <v>83329.429999999993</v>
      </c>
      <c r="BA123" s="77">
        <f>IFERROR(INDEX('Combined (Adjust here)'!$E$3:$BB$189,MATCH('Tenant Analysis (Formulas) '!$D123,'Combined (Adjust here)'!$E$3:$E$189,0),MATCH('Tenant Analysis (Formulas) '!BA$5,'Combined (Adjust here)'!$E$3:$BB$3,0)),0)</f>
        <v>86038.8</v>
      </c>
      <c r="BB123" s="77">
        <f>IFERROR(INDEX('Combined (Adjust here)'!$E$3:$BB$189,MATCH('Tenant Analysis (Formulas) '!$D123,'Combined (Adjust here)'!$E$3:$E$189,0),MATCH('Tenant Analysis (Formulas) '!BB$5,'Combined (Adjust here)'!$E$3:$BB$3,0)),0)</f>
        <v>95521.82</v>
      </c>
      <c r="BC123" s="77">
        <f>IFERROR(INDEX('Combined (Adjust here)'!$E$3:$BB$189,MATCH('Tenant Analysis (Formulas) '!$D123,'Combined (Adjust here)'!$E$3:$E$189,0),MATCH('Tenant Analysis (Formulas) '!BC$5,'Combined (Adjust here)'!$E$3:$BB$3,0)),0)</f>
        <v>85596.12</v>
      </c>
      <c r="BD123" s="77">
        <f>IFERROR(INDEX('Combined (Adjust here)'!$E$3:$BB$189,MATCH('Tenant Analysis (Formulas) '!$D123,'Combined (Adjust here)'!$E$3:$E$189,0),MATCH('Tenant Analysis (Formulas) '!BD$5,'Combined (Adjust here)'!$E$3:$BB$3,0)),0)</f>
        <v>115704.35</v>
      </c>
      <c r="BE123" s="77">
        <f>IFERROR(INDEX('Combined (Adjust here)'!$E$3:$BB$189,MATCH('Tenant Analysis (Formulas) '!$D123,'Combined (Adjust here)'!$E$3:$E$189,0),MATCH('Tenant Analysis (Formulas) '!BE$5,'Combined (Adjust here)'!$E$3:$BB$3,0)),0)</f>
        <v>0</v>
      </c>
      <c r="BF123" s="77">
        <f>IFERROR(INDEX('Combined (Adjust here)'!$E$3:$BB$189,MATCH('Tenant Analysis (Formulas) '!$D123,'Combined (Adjust here)'!$E$3:$E$189,0),MATCH('Tenant Analysis (Formulas) '!BF$5,'Combined (Adjust here)'!$E$3:$BB$3,0)),0)</f>
        <v>0</v>
      </c>
      <c r="BG123" s="77">
        <f>IFERROR(INDEX('Combined (Adjust here)'!$E$3:$BB$189,MATCH('Tenant Analysis (Formulas) '!$D123,'Combined (Adjust here)'!$E$3:$E$189,0),MATCH('Tenant Analysis (Formulas) '!BG$5,'Combined (Adjust here)'!$E$3:$BB$3,0)),0)</f>
        <v>0</v>
      </c>
      <c r="BH123" s="77">
        <f>IFERROR(INDEX('Combined (Adjust here)'!$E$3:$BB$189,MATCH('Tenant Analysis (Formulas) '!$D123,'Combined (Adjust here)'!$E$3:$E$189,0),MATCH('Tenant Analysis (Formulas) '!BH$5,'Combined (Adjust here)'!$E$3:$BB$3,0)),0)</f>
        <v>0</v>
      </c>
      <c r="BI123" s="77">
        <f>IFERROR(INDEX('Combined (Adjust here)'!$E$3:$BB$189,MATCH('Tenant Analysis (Formulas) '!$D123,'Combined (Adjust here)'!$E$3:$E$189,0),MATCH('Tenant Analysis (Formulas) '!BI$5,'Combined (Adjust here)'!$E$3:$BB$3,0)),0)</f>
        <v>0</v>
      </c>
      <c r="BJ123" s="77">
        <f>IFERROR(INDEX('Combined (Adjust here)'!$E$3:$BB$189,MATCH('Tenant Analysis (Formulas) '!$D123,'Combined (Adjust here)'!$E$3:$E$189,0),MATCH('Tenant Analysis (Formulas) '!BJ$5,'Combined (Adjust here)'!$E$3:$BB$3,0)),0)</f>
        <v>0</v>
      </c>
      <c r="BK123" s="77">
        <f>IFERROR(INDEX('Combined (Adjust here)'!$E$3:$BB$189,MATCH('Tenant Analysis (Formulas) '!$D123,'Combined (Adjust here)'!$E$3:$E$189,0),MATCH('Tenant Analysis (Formulas) '!BK$5,'Combined (Adjust here)'!$E$3:$BB$3,0)),0)</f>
        <v>0</v>
      </c>
      <c r="BL123" s="77">
        <f>IFERROR(INDEX('Combined (Adjust here)'!$E$3:$BB$189,MATCH('Tenant Analysis (Formulas) '!$D123,'Combined (Adjust here)'!$E$3:$E$189,0),MATCH('Tenant Analysis (Formulas) '!BL$5,'Combined (Adjust here)'!$E$3:$BB$3,0)),0)</f>
        <v>0</v>
      </c>
      <c r="BM123" s="77">
        <f>IFERROR(INDEX('Combined (Adjust here)'!$E$3:$BB$189,MATCH('Tenant Analysis (Formulas) '!$D123,'Combined (Adjust here)'!$E$3:$E$189,0),MATCH('Tenant Analysis (Formulas) '!BM$5,'Combined (Adjust here)'!$E$3:$BB$3,0)),0)</f>
        <v>0</v>
      </c>
    </row>
    <row r="124" spans="1:65" hidden="1">
      <c r="A124" s="48" t="s">
        <v>159</v>
      </c>
      <c r="B124" s="48" t="s">
        <v>175</v>
      </c>
      <c r="C124" s="46" t="s">
        <v>189</v>
      </c>
      <c r="D124" s="169" t="s">
        <v>827</v>
      </c>
      <c r="E124" s="75">
        <f t="shared" si="27"/>
        <v>0</v>
      </c>
      <c r="F124" s="75">
        <f>+SUMIF($R$4:$BM$4,F$5,$R124:$BM124)</f>
        <v>0</v>
      </c>
      <c r="G124" s="75">
        <f t="shared" si="29"/>
        <v>326302.15000000002</v>
      </c>
      <c r="H124" s="75">
        <f t="shared" si="29"/>
        <v>154351.87</v>
      </c>
      <c r="I124" s="67">
        <f t="shared" si="26"/>
        <v>0</v>
      </c>
      <c r="J124" s="82"/>
      <c r="L124" s="75">
        <f t="shared" si="30"/>
        <v>0</v>
      </c>
      <c r="M124" s="75">
        <f>+SUMIFS($R124:$BM124,$R$5:$BM$5,"&gt;="&amp;M$4,$R$5:$BM$5,"&lt;="&amp;M$5)</f>
        <v>110727.44</v>
      </c>
      <c r="N124" s="67">
        <f t="shared" ref="N124" si="31">IFERROR(IF(M124=0,0,(M124-L124)/L124),0)</f>
        <v>0</v>
      </c>
      <c r="R124" s="77">
        <f>IFERROR(INDEX('Combined (Adjust here)'!$E$3:$BB$189,MATCH('Tenant Analysis (Formulas) '!$D124,'Combined (Adjust here)'!$E$3:$E$189,0),MATCH('Tenant Analysis (Formulas) '!R$5,'Combined (Adjust here)'!$E$3:$BB$3,0)),0)</f>
        <v>0</v>
      </c>
      <c r="S124" s="77">
        <f>IFERROR(INDEX('Combined (Adjust here)'!$E$3:$BB$189,MATCH('Tenant Analysis (Formulas) '!$D124,'Combined (Adjust here)'!$E$3:$E$189,0),MATCH('Tenant Analysis (Formulas) '!S$5,'Combined (Adjust here)'!$E$3:$BB$3,0)),0)</f>
        <v>0</v>
      </c>
      <c r="T124" s="77">
        <f>IFERROR(INDEX('Combined (Adjust here)'!$E$3:$BB$189,MATCH('Tenant Analysis (Formulas) '!$D124,'Combined (Adjust here)'!$E$3:$E$189,0),MATCH('Tenant Analysis (Formulas) '!T$5,'Combined (Adjust here)'!$E$3:$BB$3,0)),0)</f>
        <v>0</v>
      </c>
      <c r="U124" s="77">
        <f>IFERROR(INDEX('Combined (Adjust here)'!$E$3:$BB$189,MATCH('Tenant Analysis (Formulas) '!$D124,'Combined (Adjust here)'!$E$3:$E$189,0),MATCH('Tenant Analysis (Formulas) '!U$5,'Combined (Adjust here)'!$E$3:$BB$3,0)),0)</f>
        <v>0</v>
      </c>
      <c r="V124" s="77">
        <f>IFERROR(INDEX('Combined (Adjust here)'!$E$3:$BB$189,MATCH('Tenant Analysis (Formulas) '!$D124,'Combined (Adjust here)'!$E$3:$E$189,0),MATCH('Tenant Analysis (Formulas) '!V$5,'Combined (Adjust here)'!$E$3:$BB$3,0)),0)</f>
        <v>0</v>
      </c>
      <c r="W124" s="77">
        <f>IFERROR(INDEX('Combined (Adjust here)'!$E$3:$BB$189,MATCH('Tenant Analysis (Formulas) '!$D124,'Combined (Adjust here)'!$E$3:$E$189,0),MATCH('Tenant Analysis (Formulas) '!W$5,'Combined (Adjust here)'!$E$3:$BB$3,0)),0)</f>
        <v>0</v>
      </c>
      <c r="X124" s="77">
        <f>IFERROR(INDEX('Combined (Adjust here)'!$E$3:$BB$189,MATCH('Tenant Analysis (Formulas) '!$D124,'Combined (Adjust here)'!$E$3:$E$189,0),MATCH('Tenant Analysis (Formulas) '!X$5,'Combined (Adjust here)'!$E$3:$BB$3,0)),0)</f>
        <v>0</v>
      </c>
      <c r="Y124" s="77">
        <f>IFERROR(INDEX('Combined (Adjust here)'!$E$3:$BB$189,MATCH('Tenant Analysis (Formulas) '!$D124,'Combined (Adjust here)'!$E$3:$E$189,0),MATCH('Tenant Analysis (Formulas) '!Y$5,'Combined (Adjust here)'!$E$3:$BB$3,0)),0)</f>
        <v>0</v>
      </c>
      <c r="Z124" s="77">
        <f>IFERROR(INDEX('Combined (Adjust here)'!$E$3:$BB$189,MATCH('Tenant Analysis (Formulas) '!$D124,'Combined (Adjust here)'!$E$3:$E$189,0),MATCH('Tenant Analysis (Formulas) '!Z$5,'Combined (Adjust here)'!$E$3:$BB$3,0)),0)</f>
        <v>0</v>
      </c>
      <c r="AA124" s="77">
        <f>IFERROR(INDEX('Combined (Adjust here)'!$E$3:$BB$189,MATCH('Tenant Analysis (Formulas) '!$D124,'Combined (Adjust here)'!$E$3:$E$189,0),MATCH('Tenant Analysis (Formulas) '!AA$5,'Combined (Adjust here)'!$E$3:$BB$3,0)),0)</f>
        <v>0</v>
      </c>
      <c r="AB124" s="77">
        <f>IFERROR(INDEX('Combined (Adjust here)'!$E$3:$BB$189,MATCH('Tenant Analysis (Formulas) '!$D124,'Combined (Adjust here)'!$E$3:$E$189,0),MATCH('Tenant Analysis (Formulas) '!AB$5,'Combined (Adjust here)'!$E$3:$BB$3,0)),0)</f>
        <v>0</v>
      </c>
      <c r="AC124" s="77">
        <f>IFERROR(INDEX('Combined (Adjust here)'!$E$3:$BB$189,MATCH('Tenant Analysis (Formulas) '!$D124,'Combined (Adjust here)'!$E$3:$E$189,0),MATCH('Tenant Analysis (Formulas) '!AC$5,'Combined (Adjust here)'!$E$3:$BB$3,0)),0)</f>
        <v>0</v>
      </c>
      <c r="AD124" s="77">
        <f>IFERROR(INDEX('Combined (Adjust here)'!$E$3:$BB$189,MATCH('Tenant Analysis (Formulas) '!$D124,'Combined (Adjust here)'!$E$3:$E$189,0),MATCH('Tenant Analysis (Formulas) '!AD$5,'Combined (Adjust here)'!$E$3:$BB$3,0)),0)</f>
        <v>0</v>
      </c>
      <c r="AE124" s="77">
        <f>IFERROR(INDEX('Combined (Adjust here)'!$E$3:$BB$189,MATCH('Tenant Analysis (Formulas) '!$D124,'Combined (Adjust here)'!$E$3:$E$189,0),MATCH('Tenant Analysis (Formulas) '!AE$5,'Combined (Adjust here)'!$E$3:$BB$3,0)),0)</f>
        <v>0</v>
      </c>
      <c r="AF124" s="77">
        <f>IFERROR(INDEX('Combined (Adjust here)'!$E$3:$BB$189,MATCH('Tenant Analysis (Formulas) '!$D124,'Combined (Adjust here)'!$E$3:$E$189,0),MATCH('Tenant Analysis (Formulas) '!AF$5,'Combined (Adjust here)'!$E$3:$BB$3,0)),0)</f>
        <v>0</v>
      </c>
      <c r="AG124" s="77">
        <f>IFERROR(INDEX('Combined (Adjust here)'!$E$3:$BB$189,MATCH('Tenant Analysis (Formulas) '!$D124,'Combined (Adjust here)'!$E$3:$E$189,0),MATCH('Tenant Analysis (Formulas) '!AG$5,'Combined (Adjust here)'!$E$3:$BB$3,0)),0)</f>
        <v>0</v>
      </c>
      <c r="AH124" s="77">
        <f>IFERROR(INDEX('Combined (Adjust here)'!$E$3:$BB$189,MATCH('Tenant Analysis (Formulas) '!$D124,'Combined (Adjust here)'!$E$3:$E$189,0),MATCH('Tenant Analysis (Formulas) '!AH$5,'Combined (Adjust here)'!$E$3:$BB$3,0)),0)</f>
        <v>0</v>
      </c>
      <c r="AI124" s="77">
        <f>IFERROR(INDEX('Combined (Adjust here)'!$E$3:$BB$189,MATCH('Tenant Analysis (Formulas) '!$D124,'Combined (Adjust here)'!$E$3:$E$189,0),MATCH('Tenant Analysis (Formulas) '!AI$5,'Combined (Adjust here)'!$E$3:$BB$3,0)),0)</f>
        <v>0</v>
      </c>
      <c r="AJ124" s="77">
        <f>IFERROR(INDEX('Combined (Adjust here)'!$E$3:$BB$189,MATCH('Tenant Analysis (Formulas) '!$D124,'Combined (Adjust here)'!$E$3:$E$189,0),MATCH('Tenant Analysis (Formulas) '!AJ$5,'Combined (Adjust here)'!$E$3:$BB$3,0)),0)</f>
        <v>0</v>
      </c>
      <c r="AK124" s="77">
        <f>IFERROR(INDEX('Combined (Adjust here)'!$E$3:$BB$189,MATCH('Tenant Analysis (Formulas) '!$D124,'Combined (Adjust here)'!$E$3:$E$189,0),MATCH('Tenant Analysis (Formulas) '!AK$5,'Combined (Adjust here)'!$E$3:$BB$3,0)),0)</f>
        <v>0</v>
      </c>
      <c r="AL124" s="77">
        <f>IFERROR(INDEX('Combined (Adjust here)'!$E$3:$BB$189,MATCH('Tenant Analysis (Formulas) '!$D124,'Combined (Adjust here)'!$E$3:$E$189,0),MATCH('Tenant Analysis (Formulas) '!AL$5,'Combined (Adjust here)'!$E$3:$BB$3,0)),0)</f>
        <v>0</v>
      </c>
      <c r="AM124" s="77">
        <f>IFERROR(INDEX('Combined (Adjust here)'!$E$3:$BB$189,MATCH('Tenant Analysis (Formulas) '!$D124,'Combined (Adjust here)'!$E$3:$E$189,0),MATCH('Tenant Analysis (Formulas) '!AM$5,'Combined (Adjust here)'!$E$3:$BB$3,0)),0)</f>
        <v>0</v>
      </c>
      <c r="AN124" s="77">
        <f>IFERROR(INDEX('Combined (Adjust here)'!$E$3:$BB$189,MATCH('Tenant Analysis (Formulas) '!$D124,'Combined (Adjust here)'!$E$3:$E$189,0),MATCH('Tenant Analysis (Formulas) '!AN$5,'Combined (Adjust here)'!$E$3:$BB$3,0)),0)</f>
        <v>0</v>
      </c>
      <c r="AO124" s="77">
        <f>IFERROR(INDEX('Combined (Adjust here)'!$E$3:$BB$189,MATCH('Tenant Analysis (Formulas) '!$D124,'Combined (Adjust here)'!$E$3:$E$189,0),MATCH('Tenant Analysis (Formulas) '!AO$5,'Combined (Adjust here)'!$E$3:$BB$3,0)),0)</f>
        <v>0</v>
      </c>
      <c r="AP124" s="77">
        <f>IFERROR(INDEX('Combined (Adjust here)'!$E$3:$BB$189,MATCH('Tenant Analysis (Formulas) '!$D124,'Combined (Adjust here)'!$E$3:$E$189,0),MATCH('Tenant Analysis (Formulas) '!AP$5,'Combined (Adjust here)'!$E$3:$BB$3,0)),0)</f>
        <v>0</v>
      </c>
      <c r="AQ124" s="77">
        <f>IFERROR(INDEX('Combined (Adjust here)'!$E$3:$BB$189,MATCH('Tenant Analysis (Formulas) '!$D124,'Combined (Adjust here)'!$E$3:$E$189,0),MATCH('Tenant Analysis (Formulas) '!AQ$5,'Combined (Adjust here)'!$E$3:$BB$3,0)),0)</f>
        <v>0</v>
      </c>
      <c r="AR124" s="77">
        <f>IFERROR(INDEX('Combined (Adjust here)'!$E$3:$BB$189,MATCH('Tenant Analysis (Formulas) '!$D124,'Combined (Adjust here)'!$E$3:$E$189,0),MATCH('Tenant Analysis (Formulas) '!AR$5,'Combined (Adjust here)'!$E$3:$BB$3,0)),0)</f>
        <v>0</v>
      </c>
      <c r="AS124" s="77">
        <f>IFERROR(INDEX('Combined (Adjust here)'!$E$3:$BB$189,MATCH('Tenant Analysis (Formulas) '!$D124,'Combined (Adjust here)'!$E$3:$E$189,0),MATCH('Tenant Analysis (Formulas) '!AS$5,'Combined (Adjust here)'!$E$3:$BB$3,0)),0)</f>
        <v>0</v>
      </c>
      <c r="AT124" s="77">
        <f>IFERROR(INDEX('Combined (Adjust here)'!$E$3:$BB$189,MATCH('Tenant Analysis (Formulas) '!$D124,'Combined (Adjust here)'!$E$3:$E$189,0),MATCH('Tenant Analysis (Formulas) '!AT$5,'Combined (Adjust here)'!$E$3:$BB$3,0)),0)</f>
        <v>0</v>
      </c>
      <c r="AU124" s="77">
        <f>IFERROR(INDEX('Combined (Adjust here)'!$E$3:$BB$189,MATCH('Tenant Analysis (Formulas) '!$D124,'Combined (Adjust here)'!$E$3:$E$189,0),MATCH('Tenant Analysis (Formulas) '!AU$5,'Combined (Adjust here)'!$E$3:$BB$3,0)),0)</f>
        <v>0</v>
      </c>
      <c r="AV124" s="77">
        <f>IFERROR(INDEX('Combined (Adjust here)'!$E$3:$BB$189,MATCH('Tenant Analysis (Formulas) '!$D124,'Combined (Adjust here)'!$E$3:$E$189,0),MATCH('Tenant Analysis (Formulas) '!AV$5,'Combined (Adjust here)'!$E$3:$BB$3,0)),0)</f>
        <v>0</v>
      </c>
      <c r="AW124" s="77">
        <f>IFERROR(INDEX('Combined (Adjust here)'!$E$3:$BB$189,MATCH('Tenant Analysis (Formulas) '!$D124,'Combined (Adjust here)'!$E$3:$E$189,0),MATCH('Tenant Analysis (Formulas) '!AW$5,'Combined (Adjust here)'!$E$3:$BB$3,0)),0)</f>
        <v>0</v>
      </c>
      <c r="AX124" s="77">
        <f>IFERROR(INDEX('Combined (Adjust here)'!$E$3:$BB$189,MATCH('Tenant Analysis (Formulas) '!$D124,'Combined (Adjust here)'!$E$3:$E$189,0),MATCH('Tenant Analysis (Formulas) '!AX$5,'Combined (Adjust here)'!$E$3:$BB$3,0)),0)</f>
        <v>0</v>
      </c>
      <c r="AY124" s="77">
        <f>IFERROR(INDEX('Combined (Adjust here)'!$E$3:$BB$189,MATCH('Tenant Analysis (Formulas) '!$D124,'Combined (Adjust here)'!$E$3:$E$189,0),MATCH('Tenant Analysis (Formulas) '!AY$5,'Combined (Adjust here)'!$E$3:$BB$3,0)),0)</f>
        <v>0</v>
      </c>
      <c r="AZ124" s="77">
        <f>IFERROR(INDEX('Combined (Adjust here)'!$E$3:$BB$189,MATCH('Tenant Analysis (Formulas) '!$D124,'Combined (Adjust here)'!$E$3:$E$189,0),MATCH('Tenant Analysis (Formulas) '!AZ$5,'Combined (Adjust here)'!$E$3:$BB$3,0)),0)</f>
        <v>0</v>
      </c>
      <c r="BA124" s="77">
        <f>IFERROR(INDEX('Combined (Adjust here)'!$E$3:$BB$189,MATCH('Tenant Analysis (Formulas) '!$D124,'Combined (Adjust here)'!$E$3:$E$189,0),MATCH('Tenant Analysis (Formulas) '!BA$5,'Combined (Adjust here)'!$E$3:$BB$3,0)),0)</f>
        <v>326302.15000000002</v>
      </c>
      <c r="BB124" s="77">
        <f>IFERROR(INDEX('Combined (Adjust here)'!$E$3:$BB$189,MATCH('Tenant Analysis (Formulas) '!$D124,'Combined (Adjust here)'!$E$3:$E$189,0),MATCH('Tenant Analysis (Formulas) '!BB$5,'Combined (Adjust here)'!$E$3:$BB$3,0)),0)</f>
        <v>39894</v>
      </c>
      <c r="BC124" s="77">
        <f>IFERROR(INDEX('Combined (Adjust here)'!$E$3:$BB$189,MATCH('Tenant Analysis (Formulas) '!$D124,'Combined (Adjust here)'!$E$3:$E$189,0),MATCH('Tenant Analysis (Formulas) '!BC$5,'Combined (Adjust here)'!$E$3:$BB$3,0)),0)</f>
        <v>29442.06</v>
      </c>
      <c r="BD124" s="77">
        <f>IFERROR(INDEX('Combined (Adjust here)'!$E$3:$BB$189,MATCH('Tenant Analysis (Formulas) '!$D124,'Combined (Adjust here)'!$E$3:$E$189,0),MATCH('Tenant Analysis (Formulas) '!BD$5,'Combined (Adjust here)'!$E$3:$BB$3,0)),0)</f>
        <v>41391.379999999997</v>
      </c>
      <c r="BE124" s="77">
        <f>IFERROR(INDEX('Combined (Adjust here)'!$E$3:$BB$189,MATCH('Tenant Analysis (Formulas) '!$D124,'Combined (Adjust here)'!$E$3:$E$189,0),MATCH('Tenant Analysis (Formulas) '!BE$5,'Combined (Adjust here)'!$E$3:$BB$3,0)),0)</f>
        <v>43624.43</v>
      </c>
      <c r="BF124" s="77">
        <f>IFERROR(INDEX('Combined (Adjust here)'!$E$3:$BB$189,MATCH('Tenant Analysis (Formulas) '!$D124,'Combined (Adjust here)'!$E$3:$E$189,0),MATCH('Tenant Analysis (Formulas) '!BF$5,'Combined (Adjust here)'!$E$3:$BB$3,0)),0)</f>
        <v>0</v>
      </c>
      <c r="BG124" s="77">
        <f>IFERROR(INDEX('Combined (Adjust here)'!$E$3:$BB$189,MATCH('Tenant Analysis (Formulas) '!$D124,'Combined (Adjust here)'!$E$3:$E$189,0),MATCH('Tenant Analysis (Formulas) '!BG$5,'Combined (Adjust here)'!$E$3:$BB$3,0)),0)</f>
        <v>0</v>
      </c>
      <c r="BH124" s="77">
        <f>IFERROR(INDEX('Combined (Adjust here)'!$E$3:$BB$189,MATCH('Tenant Analysis (Formulas) '!$D124,'Combined (Adjust here)'!$E$3:$E$189,0),MATCH('Tenant Analysis (Formulas) '!BH$5,'Combined (Adjust here)'!$E$3:$BB$3,0)),0)</f>
        <v>0</v>
      </c>
      <c r="BI124" s="77">
        <f>IFERROR(INDEX('Combined (Adjust here)'!$E$3:$BB$189,MATCH('Tenant Analysis (Formulas) '!$D124,'Combined (Adjust here)'!$E$3:$E$189,0),MATCH('Tenant Analysis (Formulas) '!BI$5,'Combined (Adjust here)'!$E$3:$BB$3,0)),0)</f>
        <v>0</v>
      </c>
      <c r="BJ124" s="77">
        <f>IFERROR(INDEX('Combined (Adjust here)'!$E$3:$BB$189,MATCH('Tenant Analysis (Formulas) '!$D124,'Combined (Adjust here)'!$E$3:$E$189,0),MATCH('Tenant Analysis (Formulas) '!BJ$5,'Combined (Adjust here)'!$E$3:$BB$3,0)),0)</f>
        <v>0</v>
      </c>
      <c r="BK124" s="77">
        <f>IFERROR(INDEX('Combined (Adjust here)'!$E$3:$BB$189,MATCH('Tenant Analysis (Formulas) '!$D124,'Combined (Adjust here)'!$E$3:$E$189,0),MATCH('Tenant Analysis (Formulas) '!BK$5,'Combined (Adjust here)'!$E$3:$BB$3,0)),0)</f>
        <v>0</v>
      </c>
      <c r="BL124" s="77">
        <f>IFERROR(INDEX('Combined (Adjust here)'!$E$3:$BB$189,MATCH('Tenant Analysis (Formulas) '!$D124,'Combined (Adjust here)'!$E$3:$E$189,0),MATCH('Tenant Analysis (Formulas) '!BL$5,'Combined (Adjust here)'!$E$3:$BB$3,0)),0)</f>
        <v>0</v>
      </c>
      <c r="BM124" s="77">
        <f>IFERROR(INDEX('Combined (Adjust here)'!$E$3:$BB$189,MATCH('Tenant Analysis (Formulas) '!$D124,'Combined (Adjust here)'!$E$3:$E$189,0),MATCH('Tenant Analysis (Formulas) '!BM$5,'Combined (Adjust here)'!$E$3:$BB$3,0)),0)</f>
        <v>0</v>
      </c>
    </row>
    <row r="125" spans="1:65" hidden="1">
      <c r="A125" s="48" t="s">
        <v>159</v>
      </c>
      <c r="B125" s="48" t="s">
        <v>175</v>
      </c>
      <c r="C125" s="46" t="s">
        <v>728</v>
      </c>
      <c r="D125" s="49" t="s">
        <v>84</v>
      </c>
      <c r="E125" s="75">
        <f t="shared" si="27"/>
        <v>172622</v>
      </c>
      <c r="F125" s="75">
        <f t="shared" si="29"/>
        <v>134570.87000000002</v>
      </c>
      <c r="G125" s="75">
        <f t="shared" si="29"/>
        <v>0</v>
      </c>
      <c r="H125" s="75">
        <f t="shared" si="29"/>
        <v>0</v>
      </c>
      <c r="I125" s="67">
        <f t="shared" si="26"/>
        <v>0</v>
      </c>
      <c r="J125" s="82"/>
      <c r="L125" s="75">
        <f t="shared" si="30"/>
        <v>0</v>
      </c>
      <c r="M125" s="75">
        <f t="shared" si="30"/>
        <v>0</v>
      </c>
      <c r="N125" s="67">
        <f t="shared" si="28"/>
        <v>0</v>
      </c>
      <c r="R125" s="77">
        <f>IFERROR(INDEX('Combined (Adjust here)'!$E$3:$BB$189,MATCH('Tenant Analysis (Formulas) '!$D125,'Combined (Adjust here)'!$E$3:$E$189,0),MATCH('Tenant Analysis (Formulas) '!R$5,'Combined (Adjust here)'!$E$3:$BB$3,0)),0)</f>
        <v>16941</v>
      </c>
      <c r="S125" s="77">
        <f>IFERROR(INDEX('Combined (Adjust here)'!$E$3:$BB$189,MATCH('Tenant Analysis (Formulas) '!$D125,'Combined (Adjust here)'!$E$3:$E$189,0),MATCH('Tenant Analysis (Formulas) '!S$5,'Combined (Adjust here)'!$E$3:$BB$3,0)),0)</f>
        <v>16420</v>
      </c>
      <c r="T125" s="77">
        <f>IFERROR(INDEX('Combined (Adjust here)'!$E$3:$BB$189,MATCH('Tenant Analysis (Formulas) '!$D125,'Combined (Adjust here)'!$E$3:$E$189,0),MATCH('Tenant Analysis (Formulas) '!T$5,'Combined (Adjust here)'!$E$3:$BB$3,0)),0)</f>
        <v>16597</v>
      </c>
      <c r="U125" s="77">
        <f>IFERROR(INDEX('Combined (Adjust here)'!$E$3:$BB$189,MATCH('Tenant Analysis (Formulas) '!$D125,'Combined (Adjust here)'!$E$3:$E$189,0),MATCH('Tenant Analysis (Formulas) '!U$5,'Combined (Adjust here)'!$E$3:$BB$3,0)),0)</f>
        <v>11960</v>
      </c>
      <c r="V125" s="77">
        <f>IFERROR(INDEX('Combined (Adjust here)'!$E$3:$BB$189,MATCH('Tenant Analysis (Formulas) '!$D125,'Combined (Adjust here)'!$E$3:$E$189,0),MATCH('Tenant Analysis (Formulas) '!V$5,'Combined (Adjust here)'!$E$3:$BB$3,0)),0)</f>
        <v>16890</v>
      </c>
      <c r="W125" s="77">
        <f>IFERROR(INDEX('Combined (Adjust here)'!$E$3:$BB$189,MATCH('Tenant Analysis (Formulas) '!$D125,'Combined (Adjust here)'!$E$3:$E$189,0),MATCH('Tenant Analysis (Formulas) '!W$5,'Combined (Adjust here)'!$E$3:$BB$3,0)),0)</f>
        <v>13792</v>
      </c>
      <c r="X125" s="77">
        <f>IFERROR(INDEX('Combined (Adjust here)'!$E$3:$BB$189,MATCH('Tenant Analysis (Formulas) '!$D125,'Combined (Adjust here)'!$E$3:$E$189,0),MATCH('Tenant Analysis (Formulas) '!X$5,'Combined (Adjust here)'!$E$3:$BB$3,0)),0)</f>
        <v>11701</v>
      </c>
      <c r="Y125" s="77">
        <f>IFERROR(INDEX('Combined (Adjust here)'!$E$3:$BB$189,MATCH('Tenant Analysis (Formulas) '!$D125,'Combined (Adjust here)'!$E$3:$E$189,0),MATCH('Tenant Analysis (Formulas) '!Y$5,'Combined (Adjust here)'!$E$3:$BB$3,0)),0)</f>
        <v>11701</v>
      </c>
      <c r="Z125" s="77">
        <f>IFERROR(INDEX('Combined (Adjust here)'!$E$3:$BB$189,MATCH('Tenant Analysis (Formulas) '!$D125,'Combined (Adjust here)'!$E$3:$E$189,0),MATCH('Tenant Analysis (Formulas) '!Z$5,'Combined (Adjust here)'!$E$3:$BB$3,0)),0)</f>
        <v>13859</v>
      </c>
      <c r="AA125" s="77">
        <f>IFERROR(INDEX('Combined (Adjust here)'!$E$3:$BB$189,MATCH('Tenant Analysis (Formulas) '!$D125,'Combined (Adjust here)'!$E$3:$E$189,0),MATCH('Tenant Analysis (Formulas) '!AA$5,'Combined (Adjust here)'!$E$3:$BB$3,0)),0)</f>
        <v>15749</v>
      </c>
      <c r="AB125" s="77">
        <f>IFERROR(INDEX('Combined (Adjust here)'!$E$3:$BB$189,MATCH('Tenant Analysis (Formulas) '!$D125,'Combined (Adjust here)'!$E$3:$E$189,0),MATCH('Tenant Analysis (Formulas) '!AB$5,'Combined (Adjust here)'!$E$3:$BB$3,0)),0)</f>
        <v>12892</v>
      </c>
      <c r="AC125" s="77">
        <f>IFERROR(INDEX('Combined (Adjust here)'!$E$3:$BB$189,MATCH('Tenant Analysis (Formulas) '!$D125,'Combined (Adjust here)'!$E$3:$E$189,0),MATCH('Tenant Analysis (Formulas) '!AC$5,'Combined (Adjust here)'!$E$3:$BB$3,0)),0)</f>
        <v>14120</v>
      </c>
      <c r="AD125" s="77">
        <f>IFERROR(INDEX('Combined (Adjust here)'!$E$3:$BB$189,MATCH('Tenant Analysis (Formulas) '!$D125,'Combined (Adjust here)'!$E$3:$E$189,0),MATCH('Tenant Analysis (Formulas) '!AD$5,'Combined (Adjust here)'!$E$3:$BB$3,0)),0)</f>
        <v>15653</v>
      </c>
      <c r="AE125" s="77">
        <f>IFERROR(INDEX('Combined (Adjust here)'!$E$3:$BB$189,MATCH('Tenant Analysis (Formulas) '!$D125,'Combined (Adjust here)'!$E$3:$E$189,0),MATCH('Tenant Analysis (Formulas) '!AE$5,'Combined (Adjust here)'!$E$3:$BB$3,0)),0)</f>
        <v>13753</v>
      </c>
      <c r="AF125" s="77">
        <f>IFERROR(INDEX('Combined (Adjust here)'!$E$3:$BB$189,MATCH('Tenant Analysis (Formulas) '!$D125,'Combined (Adjust here)'!$E$3:$E$189,0),MATCH('Tenant Analysis (Formulas) '!AF$5,'Combined (Adjust here)'!$E$3:$BB$3,0)),0)</f>
        <v>13272.5</v>
      </c>
      <c r="AG125" s="77">
        <f>IFERROR(INDEX('Combined (Adjust here)'!$E$3:$BB$189,MATCH('Tenant Analysis (Formulas) '!$D125,'Combined (Adjust here)'!$E$3:$E$189,0),MATCH('Tenant Analysis (Formulas) '!AG$5,'Combined (Adjust here)'!$E$3:$BB$3,0)),0)</f>
        <v>15981.44</v>
      </c>
      <c r="AH125" s="77">
        <f>IFERROR(INDEX('Combined (Adjust here)'!$E$3:$BB$189,MATCH('Tenant Analysis (Formulas) '!$D125,'Combined (Adjust here)'!$E$3:$E$189,0),MATCH('Tenant Analysis (Formulas) '!AH$5,'Combined (Adjust here)'!$E$3:$BB$3,0)),0)</f>
        <v>17229.2</v>
      </c>
      <c r="AI125" s="77">
        <f>IFERROR(INDEX('Combined (Adjust here)'!$E$3:$BB$189,MATCH('Tenant Analysis (Formulas) '!$D125,'Combined (Adjust here)'!$E$3:$E$189,0),MATCH('Tenant Analysis (Formulas) '!AI$5,'Combined (Adjust here)'!$E$3:$BB$3,0)),0)</f>
        <v>14778.18</v>
      </c>
      <c r="AJ125" s="77">
        <f>IFERROR(INDEX('Combined (Adjust here)'!$E$3:$BB$189,MATCH('Tenant Analysis (Formulas) '!$D125,'Combined (Adjust here)'!$E$3:$E$189,0),MATCH('Tenant Analysis (Formulas) '!AJ$5,'Combined (Adjust here)'!$E$3:$BB$3,0)),0)</f>
        <v>13837.63</v>
      </c>
      <c r="AK125" s="77">
        <f>IFERROR(INDEX('Combined (Adjust here)'!$E$3:$BB$189,MATCH('Tenant Analysis (Formulas) '!$D125,'Combined (Adjust here)'!$E$3:$E$189,0),MATCH('Tenant Analysis (Formulas) '!AK$5,'Combined (Adjust here)'!$E$3:$BB$3,0)),0)</f>
        <v>15837.63</v>
      </c>
      <c r="AL125" s="77">
        <f>IFERROR(INDEX('Combined (Adjust here)'!$E$3:$BB$189,MATCH('Tenant Analysis (Formulas) '!$D125,'Combined (Adjust here)'!$E$3:$E$189,0),MATCH('Tenant Analysis (Formulas) '!AL$5,'Combined (Adjust here)'!$E$3:$BB$3,0)),0)</f>
        <v>14228.29</v>
      </c>
      <c r="AM125" s="77">
        <f>IFERROR(INDEX('Combined (Adjust here)'!$E$3:$BB$189,MATCH('Tenant Analysis (Formulas) '!$D125,'Combined (Adjust here)'!$E$3:$E$189,0),MATCH('Tenant Analysis (Formulas) '!AM$5,'Combined (Adjust here)'!$E$3:$BB$3,0)),0)</f>
        <v>0</v>
      </c>
      <c r="AN125" s="77">
        <f>IFERROR(INDEX('Combined (Adjust here)'!$E$3:$BB$189,MATCH('Tenant Analysis (Formulas) '!$D125,'Combined (Adjust here)'!$E$3:$E$189,0),MATCH('Tenant Analysis (Formulas) '!AN$5,'Combined (Adjust here)'!$E$3:$BB$3,0)),0)</f>
        <v>0</v>
      </c>
      <c r="AO125" s="77">
        <f>IFERROR(INDEX('Combined (Adjust here)'!$E$3:$BB$189,MATCH('Tenant Analysis (Formulas) '!$D125,'Combined (Adjust here)'!$E$3:$E$189,0),MATCH('Tenant Analysis (Formulas) '!AO$5,'Combined (Adjust here)'!$E$3:$BB$3,0)),0)</f>
        <v>0</v>
      </c>
      <c r="AP125" s="77">
        <f>IFERROR(INDEX('Combined (Adjust here)'!$E$3:$BB$189,MATCH('Tenant Analysis (Formulas) '!$D125,'Combined (Adjust here)'!$E$3:$E$189,0),MATCH('Tenant Analysis (Formulas) '!AP$5,'Combined (Adjust here)'!$E$3:$BB$3,0)),0)</f>
        <v>0</v>
      </c>
      <c r="AQ125" s="77">
        <f>IFERROR(INDEX('Combined (Adjust here)'!$E$3:$BB$189,MATCH('Tenant Analysis (Formulas) '!$D125,'Combined (Adjust here)'!$E$3:$E$189,0),MATCH('Tenant Analysis (Formulas) '!AQ$5,'Combined (Adjust here)'!$E$3:$BB$3,0)),0)</f>
        <v>0</v>
      </c>
      <c r="AR125" s="77">
        <f>IFERROR(INDEX('Combined (Adjust here)'!$E$3:$BB$189,MATCH('Tenant Analysis (Formulas) '!$D125,'Combined (Adjust here)'!$E$3:$E$189,0),MATCH('Tenant Analysis (Formulas) '!AR$5,'Combined (Adjust here)'!$E$3:$BB$3,0)),0)</f>
        <v>0</v>
      </c>
      <c r="AS125" s="77">
        <f>IFERROR(INDEX('Combined (Adjust here)'!$E$3:$BB$189,MATCH('Tenant Analysis (Formulas) '!$D125,'Combined (Adjust here)'!$E$3:$E$189,0),MATCH('Tenant Analysis (Formulas) '!AS$5,'Combined (Adjust here)'!$E$3:$BB$3,0)),0)</f>
        <v>0</v>
      </c>
      <c r="AT125" s="77">
        <f>IFERROR(INDEX('Combined (Adjust here)'!$E$3:$BB$189,MATCH('Tenant Analysis (Formulas) '!$D125,'Combined (Adjust here)'!$E$3:$E$189,0),MATCH('Tenant Analysis (Formulas) '!AT$5,'Combined (Adjust here)'!$E$3:$BB$3,0)),0)</f>
        <v>0</v>
      </c>
      <c r="AU125" s="77">
        <f>IFERROR(INDEX('Combined (Adjust here)'!$E$3:$BB$189,MATCH('Tenant Analysis (Formulas) '!$D125,'Combined (Adjust here)'!$E$3:$E$189,0),MATCH('Tenant Analysis (Formulas) '!AU$5,'Combined (Adjust here)'!$E$3:$BB$3,0)),0)</f>
        <v>0</v>
      </c>
      <c r="AV125" s="77">
        <f>IFERROR(INDEX('Combined (Adjust here)'!$E$3:$BB$189,MATCH('Tenant Analysis (Formulas) '!$D125,'Combined (Adjust here)'!$E$3:$E$189,0),MATCH('Tenant Analysis (Formulas) '!AV$5,'Combined (Adjust here)'!$E$3:$BB$3,0)),0)</f>
        <v>0</v>
      </c>
      <c r="AW125" s="77">
        <f>IFERROR(INDEX('Combined (Adjust here)'!$E$3:$BB$189,MATCH('Tenant Analysis (Formulas) '!$D125,'Combined (Adjust here)'!$E$3:$E$189,0),MATCH('Tenant Analysis (Formulas) '!AW$5,'Combined (Adjust here)'!$E$3:$BB$3,0)),0)</f>
        <v>0</v>
      </c>
      <c r="AX125" s="77">
        <f>IFERROR(INDEX('Combined (Adjust here)'!$E$3:$BB$189,MATCH('Tenant Analysis (Formulas) '!$D125,'Combined (Adjust here)'!$E$3:$E$189,0),MATCH('Tenant Analysis (Formulas) '!AX$5,'Combined (Adjust here)'!$E$3:$BB$3,0)),0)</f>
        <v>0</v>
      </c>
      <c r="AY125" s="77">
        <f>IFERROR(INDEX('Combined (Adjust here)'!$E$3:$BB$189,MATCH('Tenant Analysis (Formulas) '!$D125,'Combined (Adjust here)'!$E$3:$E$189,0),MATCH('Tenant Analysis (Formulas) '!AY$5,'Combined (Adjust here)'!$E$3:$BB$3,0)),0)</f>
        <v>0</v>
      </c>
      <c r="AZ125" s="77">
        <f>IFERROR(INDEX('Combined (Adjust here)'!$E$3:$BB$189,MATCH('Tenant Analysis (Formulas) '!$D125,'Combined (Adjust here)'!$E$3:$E$189,0),MATCH('Tenant Analysis (Formulas) '!AZ$5,'Combined (Adjust here)'!$E$3:$BB$3,0)),0)</f>
        <v>0</v>
      </c>
      <c r="BA125" s="77">
        <f>IFERROR(INDEX('Combined (Adjust here)'!$E$3:$BB$189,MATCH('Tenant Analysis (Formulas) '!$D125,'Combined (Adjust here)'!$E$3:$E$189,0),MATCH('Tenant Analysis (Formulas) '!BA$5,'Combined (Adjust here)'!$E$3:$BB$3,0)),0)</f>
        <v>0</v>
      </c>
      <c r="BB125" s="77">
        <f>IFERROR(INDEX('Combined (Adjust here)'!$E$3:$BB$189,MATCH('Tenant Analysis (Formulas) '!$D125,'Combined (Adjust here)'!$E$3:$E$189,0),MATCH('Tenant Analysis (Formulas) '!BB$5,'Combined (Adjust here)'!$E$3:$BB$3,0)),0)</f>
        <v>0</v>
      </c>
      <c r="BC125" s="77">
        <f>IFERROR(INDEX('Combined (Adjust here)'!$E$3:$BB$189,MATCH('Tenant Analysis (Formulas) '!$D125,'Combined (Adjust here)'!$E$3:$E$189,0),MATCH('Tenant Analysis (Formulas) '!BC$5,'Combined (Adjust here)'!$E$3:$BB$3,0)),0)</f>
        <v>0</v>
      </c>
      <c r="BD125" s="77">
        <f>IFERROR(INDEX('Combined (Adjust here)'!$E$3:$BB$189,MATCH('Tenant Analysis (Formulas) '!$D125,'Combined (Adjust here)'!$E$3:$E$189,0),MATCH('Tenant Analysis (Formulas) '!BD$5,'Combined (Adjust here)'!$E$3:$BB$3,0)),0)</f>
        <v>0</v>
      </c>
      <c r="BE125" s="77">
        <f>IFERROR(INDEX('Combined (Adjust here)'!$E$3:$BB$189,MATCH('Tenant Analysis (Formulas) '!$D125,'Combined (Adjust here)'!$E$3:$E$189,0),MATCH('Tenant Analysis (Formulas) '!BE$5,'Combined (Adjust here)'!$E$3:$BB$3,0)),0)</f>
        <v>0</v>
      </c>
      <c r="BF125" s="77">
        <f>IFERROR(INDEX('Combined (Adjust here)'!$E$3:$BB$189,MATCH('Tenant Analysis (Formulas) '!$D125,'Combined (Adjust here)'!$E$3:$E$189,0),MATCH('Tenant Analysis (Formulas) '!BF$5,'Combined (Adjust here)'!$E$3:$BB$3,0)),0)</f>
        <v>0</v>
      </c>
      <c r="BG125" s="77">
        <f>IFERROR(INDEX('Combined (Adjust here)'!$E$3:$BB$189,MATCH('Tenant Analysis (Formulas) '!$D125,'Combined (Adjust here)'!$E$3:$E$189,0),MATCH('Tenant Analysis (Formulas) '!BG$5,'Combined (Adjust here)'!$E$3:$BB$3,0)),0)</f>
        <v>0</v>
      </c>
      <c r="BH125" s="77">
        <f>IFERROR(INDEX('Combined (Adjust here)'!$E$3:$BB$189,MATCH('Tenant Analysis (Formulas) '!$D125,'Combined (Adjust here)'!$E$3:$E$189,0),MATCH('Tenant Analysis (Formulas) '!BH$5,'Combined (Adjust here)'!$E$3:$BB$3,0)),0)</f>
        <v>0</v>
      </c>
      <c r="BI125" s="77">
        <f>IFERROR(INDEX('Combined (Adjust here)'!$E$3:$BB$189,MATCH('Tenant Analysis (Formulas) '!$D125,'Combined (Adjust here)'!$E$3:$E$189,0),MATCH('Tenant Analysis (Formulas) '!BI$5,'Combined (Adjust here)'!$E$3:$BB$3,0)),0)</f>
        <v>0</v>
      </c>
      <c r="BJ125" s="77">
        <f>IFERROR(INDEX('Combined (Adjust here)'!$E$3:$BB$189,MATCH('Tenant Analysis (Formulas) '!$D125,'Combined (Adjust here)'!$E$3:$E$189,0),MATCH('Tenant Analysis (Formulas) '!BJ$5,'Combined (Adjust here)'!$E$3:$BB$3,0)),0)</f>
        <v>0</v>
      </c>
      <c r="BK125" s="77">
        <f>IFERROR(INDEX('Combined (Adjust here)'!$E$3:$BB$189,MATCH('Tenant Analysis (Formulas) '!$D125,'Combined (Adjust here)'!$E$3:$E$189,0),MATCH('Tenant Analysis (Formulas) '!BK$5,'Combined (Adjust here)'!$E$3:$BB$3,0)),0)</f>
        <v>0</v>
      </c>
      <c r="BL125" s="77">
        <f>IFERROR(INDEX('Combined (Adjust here)'!$E$3:$BB$189,MATCH('Tenant Analysis (Formulas) '!$D125,'Combined (Adjust here)'!$E$3:$E$189,0),MATCH('Tenant Analysis (Formulas) '!BL$5,'Combined (Adjust here)'!$E$3:$BB$3,0)),0)</f>
        <v>0</v>
      </c>
      <c r="BM125" s="77">
        <f>IFERROR(INDEX('Combined (Adjust here)'!$E$3:$BB$189,MATCH('Tenant Analysis (Formulas) '!$D125,'Combined (Adjust here)'!$E$3:$E$189,0),MATCH('Tenant Analysis (Formulas) '!BM$5,'Combined (Adjust here)'!$E$3:$BB$3,0)),0)</f>
        <v>0</v>
      </c>
    </row>
    <row r="126" spans="1:65" hidden="1">
      <c r="A126" s="48" t="s">
        <v>159</v>
      </c>
      <c r="B126" s="48" t="s">
        <v>175</v>
      </c>
      <c r="C126" s="46" t="s">
        <v>728</v>
      </c>
      <c r="D126" s="49" t="s">
        <v>85</v>
      </c>
      <c r="E126" s="75">
        <f t="shared" si="27"/>
        <v>508127</v>
      </c>
      <c r="F126" s="75">
        <f t="shared" si="29"/>
        <v>637816.47000000009</v>
      </c>
      <c r="G126" s="75">
        <f t="shared" si="29"/>
        <v>711806.54</v>
      </c>
      <c r="H126" s="75">
        <f t="shared" si="29"/>
        <v>229195.41</v>
      </c>
      <c r="I126" s="67">
        <f t="shared" si="26"/>
        <v>0.11600526715780786</v>
      </c>
      <c r="J126" s="82"/>
      <c r="L126" s="75">
        <f t="shared" si="30"/>
        <v>128665.61</v>
      </c>
      <c r="M126" s="75">
        <f t="shared" si="30"/>
        <v>229195.41</v>
      </c>
      <c r="N126" s="67">
        <f t="shared" si="28"/>
        <v>0.78132610570921013</v>
      </c>
      <c r="R126" s="77">
        <f>IFERROR(INDEX('Combined (Adjust here)'!$E$3:$BB$189,MATCH('Tenant Analysis (Formulas) '!$D126,'Combined (Adjust here)'!$E$3:$E$189,0),MATCH('Tenant Analysis (Formulas) '!R$5,'Combined (Adjust here)'!$E$3:$BB$3,0)),0)</f>
        <v>0</v>
      </c>
      <c r="S126" s="77">
        <f>IFERROR(INDEX('Combined (Adjust here)'!$E$3:$BB$189,MATCH('Tenant Analysis (Formulas) '!$D126,'Combined (Adjust here)'!$E$3:$E$189,0),MATCH('Tenant Analysis (Formulas) '!S$5,'Combined (Adjust here)'!$E$3:$BB$3,0)),0)</f>
        <v>0</v>
      </c>
      <c r="T126" s="77">
        <f>IFERROR(INDEX('Combined (Adjust here)'!$E$3:$BB$189,MATCH('Tenant Analysis (Formulas) '!$D126,'Combined (Adjust here)'!$E$3:$E$189,0),MATCH('Tenant Analysis (Formulas) '!T$5,'Combined (Adjust here)'!$E$3:$BB$3,0)),0)</f>
        <v>123450</v>
      </c>
      <c r="U126" s="77">
        <f>IFERROR(INDEX('Combined (Adjust here)'!$E$3:$BB$189,MATCH('Tenant Analysis (Formulas) '!$D126,'Combined (Adjust here)'!$E$3:$E$189,0),MATCH('Tenant Analysis (Formulas) '!U$5,'Combined (Adjust here)'!$E$3:$BB$3,0)),0)</f>
        <v>0</v>
      </c>
      <c r="V126" s="77">
        <f>IFERROR(INDEX('Combined (Adjust here)'!$E$3:$BB$189,MATCH('Tenant Analysis (Formulas) '!$D126,'Combined (Adjust here)'!$E$3:$E$189,0),MATCH('Tenant Analysis (Formulas) '!V$5,'Combined (Adjust here)'!$E$3:$BB$3,0)),0)</f>
        <v>0</v>
      </c>
      <c r="W126" s="77">
        <f>IFERROR(INDEX('Combined (Adjust here)'!$E$3:$BB$189,MATCH('Tenant Analysis (Formulas) '!$D126,'Combined (Adjust here)'!$E$3:$E$189,0),MATCH('Tenant Analysis (Formulas) '!W$5,'Combined (Adjust here)'!$E$3:$BB$3,0)),0)</f>
        <v>122486</v>
      </c>
      <c r="X126" s="77">
        <f>IFERROR(INDEX('Combined (Adjust here)'!$E$3:$BB$189,MATCH('Tenant Analysis (Formulas) '!$D126,'Combined (Adjust here)'!$E$3:$E$189,0),MATCH('Tenant Analysis (Formulas) '!X$5,'Combined (Adjust here)'!$E$3:$BB$3,0)),0)</f>
        <v>0</v>
      </c>
      <c r="Y126" s="77">
        <f>IFERROR(INDEX('Combined (Adjust here)'!$E$3:$BB$189,MATCH('Tenant Analysis (Formulas) '!$D126,'Combined (Adjust here)'!$E$3:$E$189,0),MATCH('Tenant Analysis (Formulas) '!Y$5,'Combined (Adjust here)'!$E$3:$BB$3,0)),0)</f>
        <v>0</v>
      </c>
      <c r="Z126" s="77">
        <f>IFERROR(INDEX('Combined (Adjust here)'!$E$3:$BB$189,MATCH('Tenant Analysis (Formulas) '!$D126,'Combined (Adjust here)'!$E$3:$E$189,0),MATCH('Tenant Analysis (Formulas) '!Z$5,'Combined (Adjust here)'!$E$3:$BB$3,0)),0)</f>
        <v>126296</v>
      </c>
      <c r="AA126" s="77">
        <f>IFERROR(INDEX('Combined (Adjust here)'!$E$3:$BB$189,MATCH('Tenant Analysis (Formulas) '!$D126,'Combined (Adjust here)'!$E$3:$E$189,0),MATCH('Tenant Analysis (Formulas) '!AA$5,'Combined (Adjust here)'!$E$3:$BB$3,0)),0)</f>
        <v>0</v>
      </c>
      <c r="AB126" s="77">
        <f>IFERROR(INDEX('Combined (Adjust here)'!$E$3:$BB$189,MATCH('Tenant Analysis (Formulas) '!$D126,'Combined (Adjust here)'!$E$3:$E$189,0),MATCH('Tenant Analysis (Formulas) '!AB$5,'Combined (Adjust here)'!$E$3:$BB$3,0)),0)</f>
        <v>0</v>
      </c>
      <c r="AC126" s="77">
        <f>IFERROR(INDEX('Combined (Adjust here)'!$E$3:$BB$189,MATCH('Tenant Analysis (Formulas) '!$D126,'Combined (Adjust here)'!$E$3:$E$189,0),MATCH('Tenant Analysis (Formulas) '!AC$5,'Combined (Adjust here)'!$E$3:$BB$3,0)),0)</f>
        <v>135895</v>
      </c>
      <c r="AD126" s="77">
        <f>IFERROR(INDEX('Combined (Adjust here)'!$E$3:$BB$189,MATCH('Tenant Analysis (Formulas) '!$D126,'Combined (Adjust here)'!$E$3:$E$189,0),MATCH('Tenant Analysis (Formulas) '!AD$5,'Combined (Adjust here)'!$E$3:$BB$3,0)),0)</f>
        <v>0</v>
      </c>
      <c r="AE126" s="77">
        <f>IFERROR(INDEX('Combined (Adjust here)'!$E$3:$BB$189,MATCH('Tenant Analysis (Formulas) '!$D126,'Combined (Adjust here)'!$E$3:$E$189,0),MATCH('Tenant Analysis (Formulas) '!AE$5,'Combined (Adjust here)'!$E$3:$BB$3,0)),0)</f>
        <v>0</v>
      </c>
      <c r="AF126" s="77">
        <f>IFERROR(INDEX('Combined (Adjust here)'!$E$3:$BB$189,MATCH('Tenant Analysis (Formulas) '!$D126,'Combined (Adjust here)'!$E$3:$E$189,0),MATCH('Tenant Analysis (Formulas) '!AF$5,'Combined (Adjust here)'!$E$3:$BB$3,0)),0)</f>
        <v>178049.66</v>
      </c>
      <c r="AG126" s="77">
        <f>IFERROR(INDEX('Combined (Adjust here)'!$E$3:$BB$189,MATCH('Tenant Analysis (Formulas) '!$D126,'Combined (Adjust here)'!$E$3:$E$189,0),MATCH('Tenant Analysis (Formulas) '!AG$5,'Combined (Adjust here)'!$E$3:$BB$3,0)),0)</f>
        <v>0</v>
      </c>
      <c r="AH126" s="77">
        <f>IFERROR(INDEX('Combined (Adjust here)'!$E$3:$BB$189,MATCH('Tenant Analysis (Formulas) '!$D126,'Combined (Adjust here)'!$E$3:$E$189,0),MATCH('Tenant Analysis (Formulas) '!AH$5,'Combined (Adjust here)'!$E$3:$BB$3,0)),0)</f>
        <v>0</v>
      </c>
      <c r="AI126" s="77">
        <f>IFERROR(INDEX('Combined (Adjust here)'!$E$3:$BB$189,MATCH('Tenant Analysis (Formulas) '!$D126,'Combined (Adjust here)'!$E$3:$E$189,0),MATCH('Tenant Analysis (Formulas) '!AI$5,'Combined (Adjust here)'!$E$3:$BB$3,0)),0)</f>
        <v>172890.41</v>
      </c>
      <c r="AJ126" s="77">
        <f>IFERROR(INDEX('Combined (Adjust here)'!$E$3:$BB$189,MATCH('Tenant Analysis (Formulas) '!$D126,'Combined (Adjust here)'!$E$3:$E$189,0),MATCH('Tenant Analysis (Formulas) '!AJ$5,'Combined (Adjust here)'!$E$3:$BB$3,0)),0)</f>
        <v>0</v>
      </c>
      <c r="AK126" s="77">
        <f>IFERROR(INDEX('Combined (Adjust here)'!$E$3:$BB$189,MATCH('Tenant Analysis (Formulas) '!$D126,'Combined (Adjust here)'!$E$3:$E$189,0),MATCH('Tenant Analysis (Formulas) '!AK$5,'Combined (Adjust here)'!$E$3:$BB$3,0)),0)</f>
        <v>0</v>
      </c>
      <c r="AL126" s="77">
        <f>IFERROR(INDEX('Combined (Adjust here)'!$E$3:$BB$189,MATCH('Tenant Analysis (Formulas) '!$D126,'Combined (Adjust here)'!$E$3:$E$189,0),MATCH('Tenant Analysis (Formulas) '!AL$5,'Combined (Adjust here)'!$E$3:$BB$3,0)),0)</f>
        <v>156730.35</v>
      </c>
      <c r="AM126" s="77">
        <f>IFERROR(INDEX('Combined (Adjust here)'!$E$3:$BB$189,MATCH('Tenant Analysis (Formulas) '!$D126,'Combined (Adjust here)'!$E$3:$E$189,0),MATCH('Tenant Analysis (Formulas) '!AM$5,'Combined (Adjust here)'!$E$3:$BB$3,0)),0)</f>
        <v>0</v>
      </c>
      <c r="AN126" s="77">
        <f>IFERROR(INDEX('Combined (Adjust here)'!$E$3:$BB$189,MATCH('Tenant Analysis (Formulas) '!$D126,'Combined (Adjust here)'!$E$3:$E$189,0),MATCH('Tenant Analysis (Formulas) '!AN$5,'Combined (Adjust here)'!$E$3:$BB$3,0)),0)</f>
        <v>0</v>
      </c>
      <c r="AO126" s="77">
        <f>IFERROR(INDEX('Combined (Adjust here)'!$E$3:$BB$189,MATCH('Tenant Analysis (Formulas) '!$D126,'Combined (Adjust here)'!$E$3:$E$189,0),MATCH('Tenant Analysis (Formulas) '!AO$5,'Combined (Adjust here)'!$E$3:$BB$3,0)),0)</f>
        <v>130146.05</v>
      </c>
      <c r="AP126" s="77">
        <f>IFERROR(INDEX('Combined (Adjust here)'!$E$3:$BB$189,MATCH('Tenant Analysis (Formulas) '!$D126,'Combined (Adjust here)'!$E$3:$E$189,0),MATCH('Tenant Analysis (Formulas) '!AP$5,'Combined (Adjust here)'!$E$3:$BB$3,0)),0)</f>
        <v>0</v>
      </c>
      <c r="AQ126" s="77">
        <f>IFERROR(INDEX('Combined (Adjust here)'!$E$3:$BB$189,MATCH('Tenant Analysis (Formulas) '!$D126,'Combined (Adjust here)'!$E$3:$E$189,0),MATCH('Tenant Analysis (Formulas) '!AQ$5,'Combined (Adjust here)'!$E$3:$BB$3,0)),0)</f>
        <v>0</v>
      </c>
      <c r="AR126" s="77">
        <f>IFERROR(INDEX('Combined (Adjust here)'!$E$3:$BB$189,MATCH('Tenant Analysis (Formulas) '!$D126,'Combined (Adjust here)'!$E$3:$E$189,0),MATCH('Tenant Analysis (Formulas) '!AR$5,'Combined (Adjust here)'!$E$3:$BB$3,0)),0)</f>
        <v>128665.61</v>
      </c>
      <c r="AS126" s="77">
        <f>IFERROR(INDEX('Combined (Adjust here)'!$E$3:$BB$189,MATCH('Tenant Analysis (Formulas) '!$D126,'Combined (Adjust here)'!$E$3:$E$189,0),MATCH('Tenant Analysis (Formulas) '!AS$5,'Combined (Adjust here)'!$E$3:$BB$3,0)),0)</f>
        <v>0</v>
      </c>
      <c r="AT126" s="77">
        <f>IFERROR(INDEX('Combined (Adjust here)'!$E$3:$BB$189,MATCH('Tenant Analysis (Formulas) '!$D126,'Combined (Adjust here)'!$E$3:$E$189,0),MATCH('Tenant Analysis (Formulas) '!AT$5,'Combined (Adjust here)'!$E$3:$BB$3,0)),0)</f>
        <v>0</v>
      </c>
      <c r="AU126" s="77">
        <f>IFERROR(INDEX('Combined (Adjust here)'!$E$3:$BB$189,MATCH('Tenant Analysis (Formulas) '!$D126,'Combined (Adjust here)'!$E$3:$E$189,0),MATCH('Tenant Analysis (Formulas) '!AU$5,'Combined (Adjust here)'!$E$3:$BB$3,0)),0)</f>
        <v>176367.1</v>
      </c>
      <c r="AV126" s="77">
        <f>IFERROR(INDEX('Combined (Adjust here)'!$E$3:$BB$189,MATCH('Tenant Analysis (Formulas) '!$D126,'Combined (Adjust here)'!$E$3:$E$189,0),MATCH('Tenant Analysis (Formulas) '!AV$5,'Combined (Adjust here)'!$E$3:$BB$3,0)),0)</f>
        <v>0</v>
      </c>
      <c r="AW126" s="77">
        <f>IFERROR(INDEX('Combined (Adjust here)'!$E$3:$BB$189,MATCH('Tenant Analysis (Formulas) '!$D126,'Combined (Adjust here)'!$E$3:$E$189,0),MATCH('Tenant Analysis (Formulas) '!AW$5,'Combined (Adjust here)'!$E$3:$BB$3,0)),0)</f>
        <v>0</v>
      </c>
      <c r="AX126" s="77">
        <f>IFERROR(INDEX('Combined (Adjust here)'!$E$3:$BB$189,MATCH('Tenant Analysis (Formulas) '!$D126,'Combined (Adjust here)'!$E$3:$E$189,0),MATCH('Tenant Analysis (Formulas) '!AX$5,'Combined (Adjust here)'!$E$3:$BB$3,0)),0)</f>
        <v>221597.95</v>
      </c>
      <c r="AY126" s="77">
        <f>IFERROR(INDEX('Combined (Adjust here)'!$E$3:$BB$189,MATCH('Tenant Analysis (Formulas) '!$D126,'Combined (Adjust here)'!$E$3:$E$189,0),MATCH('Tenant Analysis (Formulas) '!AY$5,'Combined (Adjust here)'!$E$3:$BB$3,0)),0)</f>
        <v>0</v>
      </c>
      <c r="AZ126" s="77">
        <f>IFERROR(INDEX('Combined (Adjust here)'!$E$3:$BB$189,MATCH('Tenant Analysis (Formulas) '!$D126,'Combined (Adjust here)'!$E$3:$E$189,0),MATCH('Tenant Analysis (Formulas) '!AZ$5,'Combined (Adjust here)'!$E$3:$BB$3,0)),0)</f>
        <v>0</v>
      </c>
      <c r="BA126" s="77">
        <f>IFERROR(INDEX('Combined (Adjust here)'!$E$3:$BB$189,MATCH('Tenant Analysis (Formulas) '!$D126,'Combined (Adjust here)'!$E$3:$E$189,0),MATCH('Tenant Analysis (Formulas) '!BA$5,'Combined (Adjust here)'!$E$3:$BB$3,0)),0)</f>
        <v>185175.88</v>
      </c>
      <c r="BB126" s="77">
        <f>IFERROR(INDEX('Combined (Adjust here)'!$E$3:$BB$189,MATCH('Tenant Analysis (Formulas) '!$D126,'Combined (Adjust here)'!$E$3:$E$189,0),MATCH('Tenant Analysis (Formulas) '!BB$5,'Combined (Adjust here)'!$E$3:$BB$3,0)),0)</f>
        <v>0</v>
      </c>
      <c r="BC126" s="77">
        <f>IFERROR(INDEX('Combined (Adjust here)'!$E$3:$BB$189,MATCH('Tenant Analysis (Formulas) '!$D126,'Combined (Adjust here)'!$E$3:$E$189,0),MATCH('Tenant Analysis (Formulas) '!BC$5,'Combined (Adjust here)'!$E$3:$BB$3,0)),0)</f>
        <v>0</v>
      </c>
      <c r="BD126" s="77">
        <f>IFERROR(INDEX('Combined (Adjust here)'!$E$3:$BB$189,MATCH('Tenant Analysis (Formulas) '!$D126,'Combined (Adjust here)'!$E$3:$E$189,0),MATCH('Tenant Analysis (Formulas) '!BD$5,'Combined (Adjust here)'!$E$3:$BB$3,0)),0)</f>
        <v>229195.41</v>
      </c>
      <c r="BE126" s="77">
        <f>IFERROR(INDEX('Combined (Adjust here)'!$E$3:$BB$189,MATCH('Tenant Analysis (Formulas) '!$D126,'Combined (Adjust here)'!$E$3:$E$189,0),MATCH('Tenant Analysis (Formulas) '!BE$5,'Combined (Adjust here)'!$E$3:$BB$3,0)),0)</f>
        <v>0</v>
      </c>
      <c r="BF126" s="77">
        <f>IFERROR(INDEX('Combined (Adjust here)'!$E$3:$BB$189,MATCH('Tenant Analysis (Formulas) '!$D126,'Combined (Adjust here)'!$E$3:$E$189,0),MATCH('Tenant Analysis (Formulas) '!BF$5,'Combined (Adjust here)'!$E$3:$BB$3,0)),0)</f>
        <v>0</v>
      </c>
      <c r="BG126" s="77">
        <f>IFERROR(INDEX('Combined (Adjust here)'!$E$3:$BB$189,MATCH('Tenant Analysis (Formulas) '!$D126,'Combined (Adjust here)'!$E$3:$E$189,0),MATCH('Tenant Analysis (Formulas) '!BG$5,'Combined (Adjust here)'!$E$3:$BB$3,0)),0)</f>
        <v>0</v>
      </c>
      <c r="BH126" s="77">
        <f>IFERROR(INDEX('Combined (Adjust here)'!$E$3:$BB$189,MATCH('Tenant Analysis (Formulas) '!$D126,'Combined (Adjust here)'!$E$3:$E$189,0),MATCH('Tenant Analysis (Formulas) '!BH$5,'Combined (Adjust here)'!$E$3:$BB$3,0)),0)</f>
        <v>0</v>
      </c>
      <c r="BI126" s="77">
        <f>IFERROR(INDEX('Combined (Adjust here)'!$E$3:$BB$189,MATCH('Tenant Analysis (Formulas) '!$D126,'Combined (Adjust here)'!$E$3:$E$189,0),MATCH('Tenant Analysis (Formulas) '!BI$5,'Combined (Adjust here)'!$E$3:$BB$3,0)),0)</f>
        <v>0</v>
      </c>
      <c r="BJ126" s="77">
        <f>IFERROR(INDEX('Combined (Adjust here)'!$E$3:$BB$189,MATCH('Tenant Analysis (Formulas) '!$D126,'Combined (Adjust here)'!$E$3:$E$189,0),MATCH('Tenant Analysis (Formulas) '!BJ$5,'Combined (Adjust here)'!$E$3:$BB$3,0)),0)</f>
        <v>0</v>
      </c>
      <c r="BK126" s="77">
        <f>IFERROR(INDEX('Combined (Adjust here)'!$E$3:$BB$189,MATCH('Tenant Analysis (Formulas) '!$D126,'Combined (Adjust here)'!$E$3:$E$189,0),MATCH('Tenant Analysis (Formulas) '!BK$5,'Combined (Adjust here)'!$E$3:$BB$3,0)),0)</f>
        <v>0</v>
      </c>
      <c r="BL126" s="77">
        <f>IFERROR(INDEX('Combined (Adjust here)'!$E$3:$BB$189,MATCH('Tenant Analysis (Formulas) '!$D126,'Combined (Adjust here)'!$E$3:$E$189,0),MATCH('Tenant Analysis (Formulas) '!BL$5,'Combined (Adjust here)'!$E$3:$BB$3,0)),0)</f>
        <v>0</v>
      </c>
      <c r="BM126" s="77">
        <f>IFERROR(INDEX('Combined (Adjust here)'!$E$3:$BB$189,MATCH('Tenant Analysis (Formulas) '!$D126,'Combined (Adjust here)'!$E$3:$E$189,0),MATCH('Tenant Analysis (Formulas) '!BM$5,'Combined (Adjust here)'!$E$3:$BB$3,0)),0)</f>
        <v>0</v>
      </c>
    </row>
    <row r="127" spans="1:65" hidden="1">
      <c r="A127" s="48" t="s">
        <v>159</v>
      </c>
      <c r="B127" s="48" t="s">
        <v>175</v>
      </c>
      <c r="C127" s="46" t="s">
        <v>728</v>
      </c>
      <c r="D127" s="49" t="s">
        <v>86</v>
      </c>
      <c r="E127" s="75">
        <f t="shared" si="27"/>
        <v>494900</v>
      </c>
      <c r="F127" s="75">
        <f t="shared" si="29"/>
        <v>519591.63</v>
      </c>
      <c r="G127" s="75">
        <f t="shared" si="29"/>
        <v>626741.11</v>
      </c>
      <c r="H127" s="75">
        <f t="shared" si="29"/>
        <v>292620.94</v>
      </c>
      <c r="I127" s="67">
        <f t="shared" si="26"/>
        <v>0.20621864135879167</v>
      </c>
      <c r="J127" s="82"/>
      <c r="L127" s="75">
        <f t="shared" si="30"/>
        <v>115543.65999999999</v>
      </c>
      <c r="M127" s="75">
        <f t="shared" si="30"/>
        <v>221919.93</v>
      </c>
      <c r="N127" s="67">
        <f t="shared" si="28"/>
        <v>0.92065864972599976</v>
      </c>
      <c r="R127" s="77">
        <f>IFERROR(INDEX('Combined (Adjust here)'!$E$3:$BB$189,MATCH('Tenant Analysis (Formulas) '!$D127,'Combined (Adjust here)'!$E$3:$E$189,0),MATCH('Tenant Analysis (Formulas) '!R$5,'Combined (Adjust here)'!$E$3:$BB$3,0)),0)</f>
        <v>40327</v>
      </c>
      <c r="S127" s="77">
        <f>IFERROR(INDEX('Combined (Adjust here)'!$E$3:$BB$189,MATCH('Tenant Analysis (Formulas) '!$D127,'Combined (Adjust here)'!$E$3:$E$189,0),MATCH('Tenant Analysis (Formulas) '!S$5,'Combined (Adjust here)'!$E$3:$BB$3,0)),0)</f>
        <v>37480</v>
      </c>
      <c r="T127" s="77">
        <f>IFERROR(INDEX('Combined (Adjust here)'!$E$3:$BB$189,MATCH('Tenant Analysis (Formulas) '!$D127,'Combined (Adjust here)'!$E$3:$E$189,0),MATCH('Tenant Analysis (Formulas) '!T$5,'Combined (Adjust here)'!$E$3:$BB$3,0)),0)</f>
        <v>42322</v>
      </c>
      <c r="U127" s="77">
        <f>IFERROR(INDEX('Combined (Adjust here)'!$E$3:$BB$189,MATCH('Tenant Analysis (Formulas) '!$D127,'Combined (Adjust here)'!$E$3:$E$189,0),MATCH('Tenant Analysis (Formulas) '!U$5,'Combined (Adjust here)'!$E$3:$BB$3,0)),0)</f>
        <v>35610</v>
      </c>
      <c r="V127" s="77">
        <f>IFERROR(INDEX('Combined (Adjust here)'!$E$3:$BB$189,MATCH('Tenant Analysis (Formulas) '!$D127,'Combined (Adjust here)'!$E$3:$E$189,0),MATCH('Tenant Analysis (Formulas) '!V$5,'Combined (Adjust here)'!$E$3:$BB$3,0)),0)</f>
        <v>37833</v>
      </c>
      <c r="W127" s="77">
        <f>IFERROR(INDEX('Combined (Adjust here)'!$E$3:$BB$189,MATCH('Tenant Analysis (Formulas) '!$D127,'Combined (Adjust here)'!$E$3:$E$189,0),MATCH('Tenant Analysis (Formulas) '!W$5,'Combined (Adjust here)'!$E$3:$BB$3,0)),0)</f>
        <v>39153</v>
      </c>
      <c r="X127" s="77">
        <f>IFERROR(INDEX('Combined (Adjust here)'!$E$3:$BB$189,MATCH('Tenant Analysis (Formulas) '!$D127,'Combined (Adjust here)'!$E$3:$E$189,0),MATCH('Tenant Analysis (Formulas) '!X$5,'Combined (Adjust here)'!$E$3:$BB$3,0)),0)</f>
        <v>39842</v>
      </c>
      <c r="Y127" s="77">
        <f>IFERROR(INDEX('Combined (Adjust here)'!$E$3:$BB$189,MATCH('Tenant Analysis (Formulas) '!$D127,'Combined (Adjust here)'!$E$3:$E$189,0),MATCH('Tenant Analysis (Formulas) '!Y$5,'Combined (Adjust here)'!$E$3:$BB$3,0)),0)</f>
        <v>41891</v>
      </c>
      <c r="Z127" s="77">
        <f>IFERROR(INDEX('Combined (Adjust here)'!$E$3:$BB$189,MATCH('Tenant Analysis (Formulas) '!$D127,'Combined (Adjust here)'!$E$3:$E$189,0),MATCH('Tenant Analysis (Formulas) '!Z$5,'Combined (Adjust here)'!$E$3:$BB$3,0)),0)</f>
        <v>38857</v>
      </c>
      <c r="AA127" s="77">
        <f>IFERROR(INDEX('Combined (Adjust here)'!$E$3:$BB$189,MATCH('Tenant Analysis (Formulas) '!$D127,'Combined (Adjust here)'!$E$3:$E$189,0),MATCH('Tenant Analysis (Formulas) '!AA$5,'Combined (Adjust here)'!$E$3:$BB$3,0)),0)</f>
        <v>38605</v>
      </c>
      <c r="AB127" s="77">
        <f>IFERROR(INDEX('Combined (Adjust here)'!$E$3:$BB$189,MATCH('Tenant Analysis (Formulas) '!$D127,'Combined (Adjust here)'!$E$3:$E$189,0),MATCH('Tenant Analysis (Formulas) '!AB$5,'Combined (Adjust here)'!$E$3:$BB$3,0)),0)</f>
        <v>36281</v>
      </c>
      <c r="AC127" s="77">
        <f>IFERROR(INDEX('Combined (Adjust here)'!$E$3:$BB$189,MATCH('Tenant Analysis (Formulas) '!$D127,'Combined (Adjust here)'!$E$3:$E$189,0),MATCH('Tenant Analysis (Formulas) '!AC$5,'Combined (Adjust here)'!$E$3:$BB$3,0)),0)</f>
        <v>66699</v>
      </c>
      <c r="AD127" s="77">
        <f>IFERROR(INDEX('Combined (Adjust here)'!$E$3:$BB$189,MATCH('Tenant Analysis (Formulas) '!$D127,'Combined (Adjust here)'!$E$3:$E$189,0),MATCH('Tenant Analysis (Formulas) '!AD$5,'Combined (Adjust here)'!$E$3:$BB$3,0)),0)</f>
        <v>37845</v>
      </c>
      <c r="AE127" s="77">
        <f>IFERROR(INDEX('Combined (Adjust here)'!$E$3:$BB$189,MATCH('Tenant Analysis (Formulas) '!$D127,'Combined (Adjust here)'!$E$3:$E$189,0),MATCH('Tenant Analysis (Formulas) '!AE$5,'Combined (Adjust here)'!$E$3:$BB$3,0)),0)</f>
        <v>35289</v>
      </c>
      <c r="AF127" s="77">
        <f>IFERROR(INDEX('Combined (Adjust here)'!$E$3:$BB$189,MATCH('Tenant Analysis (Formulas) '!$D127,'Combined (Adjust here)'!$E$3:$E$189,0),MATCH('Tenant Analysis (Formulas) '!AF$5,'Combined (Adjust here)'!$E$3:$BB$3,0)),0)</f>
        <v>45210</v>
      </c>
      <c r="AG127" s="77">
        <f>IFERROR(INDEX('Combined (Adjust here)'!$E$3:$BB$189,MATCH('Tenant Analysis (Formulas) '!$D127,'Combined (Adjust here)'!$E$3:$E$189,0),MATCH('Tenant Analysis (Formulas) '!AG$5,'Combined (Adjust here)'!$E$3:$BB$3,0)),0)</f>
        <v>40099</v>
      </c>
      <c r="AH127" s="77">
        <f>IFERROR(INDEX('Combined (Adjust here)'!$E$3:$BB$189,MATCH('Tenant Analysis (Formulas) '!$D127,'Combined (Adjust here)'!$E$3:$E$189,0),MATCH('Tenant Analysis (Formulas) '!AH$5,'Combined (Adjust here)'!$E$3:$BB$3,0)),0)</f>
        <v>37819.49</v>
      </c>
      <c r="AI127" s="77">
        <f>IFERROR(INDEX('Combined (Adjust here)'!$E$3:$BB$189,MATCH('Tenant Analysis (Formulas) '!$D127,'Combined (Adjust here)'!$E$3:$E$189,0),MATCH('Tenant Analysis (Formulas) '!AI$5,'Combined (Adjust here)'!$E$3:$BB$3,0)),0)</f>
        <v>46230.400000000001</v>
      </c>
      <c r="AJ127" s="77">
        <f>IFERROR(INDEX('Combined (Adjust here)'!$E$3:$BB$189,MATCH('Tenant Analysis (Formulas) '!$D127,'Combined (Adjust here)'!$E$3:$E$189,0),MATCH('Tenant Analysis (Formulas) '!AJ$5,'Combined (Adjust here)'!$E$3:$BB$3,0)),0)</f>
        <v>42475.360000000001</v>
      </c>
      <c r="AK127" s="77">
        <f>IFERROR(INDEX('Combined (Adjust here)'!$E$3:$BB$189,MATCH('Tenant Analysis (Formulas) '!$D127,'Combined (Adjust here)'!$E$3:$E$189,0),MATCH('Tenant Analysis (Formulas) '!AK$5,'Combined (Adjust here)'!$E$3:$BB$3,0)),0)</f>
        <v>43200.3</v>
      </c>
      <c r="AL127" s="77">
        <f>IFERROR(INDEX('Combined (Adjust here)'!$E$3:$BB$189,MATCH('Tenant Analysis (Formulas) '!$D127,'Combined (Adjust here)'!$E$3:$E$189,0),MATCH('Tenant Analysis (Formulas) '!AL$5,'Combined (Adjust here)'!$E$3:$BB$3,0)),0)</f>
        <v>41828.839999999997</v>
      </c>
      <c r="AM127" s="77">
        <f>IFERROR(INDEX('Combined (Adjust here)'!$E$3:$BB$189,MATCH('Tenant Analysis (Formulas) '!$D127,'Combined (Adjust here)'!$E$3:$E$189,0),MATCH('Tenant Analysis (Formulas) '!AM$5,'Combined (Adjust here)'!$E$3:$BB$3,0)),0)</f>
        <v>40678.29</v>
      </c>
      <c r="AN127" s="77">
        <f>IFERROR(INDEX('Combined (Adjust here)'!$E$3:$BB$189,MATCH('Tenant Analysis (Formulas) '!$D127,'Combined (Adjust here)'!$E$3:$E$189,0),MATCH('Tenant Analysis (Formulas) '!AN$5,'Combined (Adjust here)'!$E$3:$BB$3,0)),0)</f>
        <v>40588.97</v>
      </c>
      <c r="AO127" s="77">
        <f>IFERROR(INDEX('Combined (Adjust here)'!$E$3:$BB$189,MATCH('Tenant Analysis (Formulas) '!$D127,'Combined (Adjust here)'!$E$3:$E$189,0),MATCH('Tenant Analysis (Formulas) '!AO$5,'Combined (Adjust here)'!$E$3:$BB$3,0)),0)</f>
        <v>68326.98</v>
      </c>
      <c r="AP127" s="77">
        <f>IFERROR(INDEX('Combined (Adjust here)'!$E$3:$BB$189,MATCH('Tenant Analysis (Formulas) '!$D127,'Combined (Adjust here)'!$E$3:$E$189,0),MATCH('Tenant Analysis (Formulas) '!AP$5,'Combined (Adjust here)'!$E$3:$BB$3,0)),0)</f>
        <v>45577.25</v>
      </c>
      <c r="AQ127" s="77">
        <f>IFERROR(INDEX('Combined (Adjust here)'!$E$3:$BB$189,MATCH('Tenant Analysis (Formulas) '!$D127,'Combined (Adjust here)'!$E$3:$E$189,0),MATCH('Tenant Analysis (Formulas) '!AQ$5,'Combined (Adjust here)'!$E$3:$BB$3,0)),0)</f>
        <v>43459.77</v>
      </c>
      <c r="AR127" s="77">
        <f>IFERROR(INDEX('Combined (Adjust here)'!$E$3:$BB$189,MATCH('Tenant Analysis (Formulas) '!$D127,'Combined (Adjust here)'!$E$3:$E$189,0),MATCH('Tenant Analysis (Formulas) '!AR$5,'Combined (Adjust here)'!$E$3:$BB$3,0)),0)</f>
        <v>26506.639999999999</v>
      </c>
      <c r="AS127" s="77">
        <f>IFERROR(INDEX('Combined (Adjust here)'!$E$3:$BB$189,MATCH('Tenant Analysis (Formulas) '!$D127,'Combined (Adjust here)'!$E$3:$E$189,0),MATCH('Tenant Analysis (Formulas) '!AS$5,'Combined (Adjust here)'!$E$3:$BB$3,0)),0)</f>
        <v>2977.45</v>
      </c>
      <c r="AT127" s="77">
        <f>IFERROR(INDEX('Combined (Adjust here)'!$E$3:$BB$189,MATCH('Tenant Analysis (Formulas) '!$D127,'Combined (Adjust here)'!$E$3:$E$189,0),MATCH('Tenant Analysis (Formulas) '!AT$5,'Combined (Adjust here)'!$E$3:$BB$3,0)),0)</f>
        <v>37603.94</v>
      </c>
      <c r="AU127" s="77">
        <f>IFERROR(INDEX('Combined (Adjust here)'!$E$3:$BB$189,MATCH('Tenant Analysis (Formulas) '!$D127,'Combined (Adjust here)'!$E$3:$E$189,0),MATCH('Tenant Analysis (Formulas) '!AU$5,'Combined (Adjust here)'!$E$3:$BB$3,0)),0)</f>
        <v>55878.33</v>
      </c>
      <c r="AV127" s="77">
        <f>IFERROR(INDEX('Combined (Adjust here)'!$E$3:$BB$189,MATCH('Tenant Analysis (Formulas) '!$D127,'Combined (Adjust here)'!$E$3:$E$189,0),MATCH('Tenant Analysis (Formulas) '!AV$5,'Combined (Adjust here)'!$E$3:$BB$3,0)),0)</f>
        <v>70622.490000000005</v>
      </c>
      <c r="AW127" s="77">
        <f>IFERROR(INDEX('Combined (Adjust here)'!$E$3:$BB$189,MATCH('Tenant Analysis (Formulas) '!$D127,'Combined (Adjust here)'!$E$3:$E$189,0),MATCH('Tenant Analysis (Formulas) '!AW$5,'Combined (Adjust here)'!$E$3:$BB$3,0)),0)</f>
        <v>64105.45</v>
      </c>
      <c r="AX127" s="77">
        <f>IFERROR(INDEX('Combined (Adjust here)'!$E$3:$BB$189,MATCH('Tenant Analysis (Formulas) '!$D127,'Combined (Adjust here)'!$E$3:$E$189,0),MATCH('Tenant Analysis (Formulas) '!AX$5,'Combined (Adjust here)'!$E$3:$BB$3,0)),0)</f>
        <v>66948.91</v>
      </c>
      <c r="AY127" s="77">
        <f>IFERROR(INDEX('Combined (Adjust here)'!$E$3:$BB$189,MATCH('Tenant Analysis (Formulas) '!$D127,'Combined (Adjust here)'!$E$3:$E$189,0),MATCH('Tenant Analysis (Formulas) '!AY$5,'Combined (Adjust here)'!$E$3:$BB$3,0)),0)</f>
        <v>63180.35</v>
      </c>
      <c r="AZ127" s="77">
        <f>IFERROR(INDEX('Combined (Adjust here)'!$E$3:$BB$189,MATCH('Tenant Analysis (Formulas) '!$D127,'Combined (Adjust here)'!$E$3:$E$189,0),MATCH('Tenant Analysis (Formulas) '!AZ$5,'Combined (Adjust here)'!$E$3:$BB$3,0)),0)</f>
        <v>50630.63</v>
      </c>
      <c r="BA127" s="77">
        <f>IFERROR(INDEX('Combined (Adjust here)'!$E$3:$BB$189,MATCH('Tenant Analysis (Formulas) '!$D127,'Combined (Adjust here)'!$E$3:$E$189,0),MATCH('Tenant Analysis (Formulas) '!BA$5,'Combined (Adjust here)'!$E$3:$BB$3,0)),0)</f>
        <v>99249.9</v>
      </c>
      <c r="BB127" s="77">
        <f>IFERROR(INDEX('Combined (Adjust here)'!$E$3:$BB$189,MATCH('Tenant Analysis (Formulas) '!$D127,'Combined (Adjust here)'!$E$3:$E$189,0),MATCH('Tenant Analysis (Formulas) '!BB$5,'Combined (Adjust here)'!$E$3:$BB$3,0)),0)</f>
        <v>69400.289999999994</v>
      </c>
      <c r="BC127" s="77">
        <f>IFERROR(INDEX('Combined (Adjust here)'!$E$3:$BB$189,MATCH('Tenant Analysis (Formulas) '!$D127,'Combined (Adjust here)'!$E$3:$E$189,0),MATCH('Tenant Analysis (Formulas) '!BC$5,'Combined (Adjust here)'!$E$3:$BB$3,0)),0)</f>
        <v>64534.16</v>
      </c>
      <c r="BD127" s="77">
        <f>IFERROR(INDEX('Combined (Adjust here)'!$E$3:$BB$189,MATCH('Tenant Analysis (Formulas) '!$D127,'Combined (Adjust here)'!$E$3:$E$189,0),MATCH('Tenant Analysis (Formulas) '!BD$5,'Combined (Adjust here)'!$E$3:$BB$3,0)),0)</f>
        <v>87985.48</v>
      </c>
      <c r="BE127" s="77">
        <f>IFERROR(INDEX('Combined (Adjust here)'!$E$3:$BB$189,MATCH('Tenant Analysis (Formulas) '!$D127,'Combined (Adjust here)'!$E$3:$E$189,0),MATCH('Tenant Analysis (Formulas) '!BE$5,'Combined (Adjust here)'!$E$3:$BB$3,0)),0)</f>
        <v>70701.009999999995</v>
      </c>
      <c r="BF127" s="77">
        <f>IFERROR(INDEX('Combined (Adjust here)'!$E$3:$BB$189,MATCH('Tenant Analysis (Formulas) '!$D127,'Combined (Adjust here)'!$E$3:$E$189,0),MATCH('Tenant Analysis (Formulas) '!BF$5,'Combined (Adjust here)'!$E$3:$BB$3,0)),0)</f>
        <v>0</v>
      </c>
      <c r="BG127" s="77">
        <f>IFERROR(INDEX('Combined (Adjust here)'!$E$3:$BB$189,MATCH('Tenant Analysis (Formulas) '!$D127,'Combined (Adjust here)'!$E$3:$E$189,0),MATCH('Tenant Analysis (Formulas) '!BG$5,'Combined (Adjust here)'!$E$3:$BB$3,0)),0)</f>
        <v>0</v>
      </c>
      <c r="BH127" s="77">
        <f>IFERROR(INDEX('Combined (Adjust here)'!$E$3:$BB$189,MATCH('Tenant Analysis (Formulas) '!$D127,'Combined (Adjust here)'!$E$3:$E$189,0),MATCH('Tenant Analysis (Formulas) '!BH$5,'Combined (Adjust here)'!$E$3:$BB$3,0)),0)</f>
        <v>0</v>
      </c>
      <c r="BI127" s="77">
        <f>IFERROR(INDEX('Combined (Adjust here)'!$E$3:$BB$189,MATCH('Tenant Analysis (Formulas) '!$D127,'Combined (Adjust here)'!$E$3:$E$189,0),MATCH('Tenant Analysis (Formulas) '!BI$5,'Combined (Adjust here)'!$E$3:$BB$3,0)),0)</f>
        <v>0</v>
      </c>
      <c r="BJ127" s="77">
        <f>IFERROR(INDEX('Combined (Adjust here)'!$E$3:$BB$189,MATCH('Tenant Analysis (Formulas) '!$D127,'Combined (Adjust here)'!$E$3:$E$189,0),MATCH('Tenant Analysis (Formulas) '!BJ$5,'Combined (Adjust here)'!$E$3:$BB$3,0)),0)</f>
        <v>0</v>
      </c>
      <c r="BK127" s="77">
        <f>IFERROR(INDEX('Combined (Adjust here)'!$E$3:$BB$189,MATCH('Tenant Analysis (Formulas) '!$D127,'Combined (Adjust here)'!$E$3:$E$189,0),MATCH('Tenant Analysis (Formulas) '!BK$5,'Combined (Adjust here)'!$E$3:$BB$3,0)),0)</f>
        <v>0</v>
      </c>
      <c r="BL127" s="77">
        <f>IFERROR(INDEX('Combined (Adjust here)'!$E$3:$BB$189,MATCH('Tenant Analysis (Formulas) '!$D127,'Combined (Adjust here)'!$E$3:$E$189,0),MATCH('Tenant Analysis (Formulas) '!BL$5,'Combined (Adjust here)'!$E$3:$BB$3,0)),0)</f>
        <v>0</v>
      </c>
      <c r="BM127" s="77">
        <f>IFERROR(INDEX('Combined (Adjust here)'!$E$3:$BB$189,MATCH('Tenant Analysis (Formulas) '!$D127,'Combined (Adjust here)'!$E$3:$E$189,0),MATCH('Tenant Analysis (Formulas) '!BM$5,'Combined (Adjust here)'!$E$3:$BB$3,0)),0)</f>
        <v>0</v>
      </c>
    </row>
    <row r="128" spans="1:65" hidden="1">
      <c r="A128" s="48" t="s">
        <v>159</v>
      </c>
      <c r="B128" s="48" t="s">
        <v>175</v>
      </c>
      <c r="C128" s="46" t="s">
        <v>216</v>
      </c>
      <c r="D128" s="169" t="s">
        <v>558</v>
      </c>
      <c r="E128" s="75">
        <f t="shared" si="27"/>
        <v>908485</v>
      </c>
      <c r="F128" s="75">
        <f t="shared" si="29"/>
        <v>698988</v>
      </c>
      <c r="G128" s="75">
        <f t="shared" si="29"/>
        <v>398179</v>
      </c>
      <c r="H128" s="75">
        <f t="shared" si="29"/>
        <v>124527</v>
      </c>
      <c r="I128" s="67">
        <f t="shared" si="26"/>
        <v>-0.43034930499522167</v>
      </c>
      <c r="J128" s="82"/>
      <c r="L128" s="75">
        <f t="shared" si="30"/>
        <v>205397</v>
      </c>
      <c r="M128" s="75">
        <f t="shared" si="30"/>
        <v>93811</v>
      </c>
      <c r="N128" s="67">
        <f t="shared" si="28"/>
        <v>-0.54326986275359423</v>
      </c>
      <c r="R128" s="77">
        <f>IFERROR(INDEX('Combined (Adjust here)'!$E$3:$BB$189,MATCH('Tenant Analysis (Formulas) '!$D128,'Combined (Adjust here)'!$E$3:$E$189,0),MATCH('Tenant Analysis (Formulas) '!R$5,'Combined (Adjust here)'!$E$3:$BB$3,0)),0)</f>
        <v>82025</v>
      </c>
      <c r="S128" s="77">
        <f>IFERROR(INDEX('Combined (Adjust here)'!$E$3:$BB$189,MATCH('Tenant Analysis (Formulas) '!$D128,'Combined (Adjust here)'!$E$3:$E$189,0),MATCH('Tenant Analysis (Formulas) '!S$5,'Combined (Adjust here)'!$E$3:$BB$3,0)),0)</f>
        <v>85980</v>
      </c>
      <c r="T128" s="77">
        <f>IFERROR(INDEX('Combined (Adjust here)'!$E$3:$BB$189,MATCH('Tenant Analysis (Formulas) '!$D128,'Combined (Adjust here)'!$E$3:$E$189,0),MATCH('Tenant Analysis (Formulas) '!T$5,'Combined (Adjust here)'!$E$3:$BB$3,0)),0)</f>
        <v>79095</v>
      </c>
      <c r="U128" s="77">
        <f>IFERROR(INDEX('Combined (Adjust here)'!$E$3:$BB$189,MATCH('Tenant Analysis (Formulas) '!$D128,'Combined (Adjust here)'!$E$3:$E$189,0),MATCH('Tenant Analysis (Formulas) '!U$5,'Combined (Adjust here)'!$E$3:$BB$3,0)),0)</f>
        <v>67625</v>
      </c>
      <c r="V128" s="77">
        <f>IFERROR(INDEX('Combined (Adjust here)'!$E$3:$BB$189,MATCH('Tenant Analysis (Formulas) '!$D128,'Combined (Adjust here)'!$E$3:$E$189,0),MATCH('Tenant Analysis (Formulas) '!V$5,'Combined (Adjust here)'!$E$3:$BB$3,0)),0)</f>
        <v>65580</v>
      </c>
      <c r="W128" s="77">
        <f>IFERROR(INDEX('Combined (Adjust here)'!$E$3:$BB$189,MATCH('Tenant Analysis (Formulas) '!$D128,'Combined (Adjust here)'!$E$3:$E$189,0),MATCH('Tenant Analysis (Formulas) '!W$5,'Combined (Adjust here)'!$E$3:$BB$3,0)),0)</f>
        <v>71070</v>
      </c>
      <c r="X128" s="77">
        <f>IFERROR(INDEX('Combined (Adjust here)'!$E$3:$BB$189,MATCH('Tenant Analysis (Formulas) '!$D128,'Combined (Adjust here)'!$E$3:$E$189,0),MATCH('Tenant Analysis (Formulas) '!X$5,'Combined (Adjust here)'!$E$3:$BB$3,0)),0)</f>
        <v>89731</v>
      </c>
      <c r="Y128" s="77">
        <f>IFERROR(INDEX('Combined (Adjust here)'!$E$3:$BB$189,MATCH('Tenant Analysis (Formulas) '!$D128,'Combined (Adjust here)'!$E$3:$E$189,0),MATCH('Tenant Analysis (Formulas) '!Y$5,'Combined (Adjust here)'!$E$3:$BB$3,0)),0)</f>
        <v>72299</v>
      </c>
      <c r="Z128" s="77">
        <f>IFERROR(INDEX('Combined (Adjust here)'!$E$3:$BB$189,MATCH('Tenant Analysis (Formulas) '!$D128,'Combined (Adjust here)'!$E$3:$E$189,0),MATCH('Tenant Analysis (Formulas) '!Z$5,'Combined (Adjust here)'!$E$3:$BB$3,0)),0)</f>
        <v>74745</v>
      </c>
      <c r="AA128" s="77">
        <f>IFERROR(INDEX('Combined (Adjust here)'!$E$3:$BB$189,MATCH('Tenant Analysis (Formulas) '!$D128,'Combined (Adjust here)'!$E$3:$E$189,0),MATCH('Tenant Analysis (Formulas) '!AA$5,'Combined (Adjust here)'!$E$3:$BB$3,0)),0)</f>
        <v>79745</v>
      </c>
      <c r="AB128" s="77">
        <f>IFERROR(INDEX('Combined (Adjust here)'!$E$3:$BB$189,MATCH('Tenant Analysis (Formulas) '!$D128,'Combined (Adjust here)'!$E$3:$E$189,0),MATCH('Tenant Analysis (Formulas) '!AB$5,'Combined (Adjust here)'!$E$3:$BB$3,0)),0)</f>
        <v>56575</v>
      </c>
      <c r="AC128" s="77">
        <f>IFERROR(INDEX('Combined (Adjust here)'!$E$3:$BB$189,MATCH('Tenant Analysis (Formulas) '!$D128,'Combined (Adjust here)'!$E$3:$E$189,0),MATCH('Tenant Analysis (Formulas) '!AC$5,'Combined (Adjust here)'!$E$3:$BB$3,0)),0)</f>
        <v>84015</v>
      </c>
      <c r="AD128" s="77">
        <f>IFERROR(INDEX('Combined (Adjust here)'!$E$3:$BB$189,MATCH('Tenant Analysis (Formulas) '!$D128,'Combined (Adjust here)'!$E$3:$E$189,0),MATCH('Tenant Analysis (Formulas) '!AD$5,'Combined (Adjust here)'!$E$3:$BB$3,0)),0)</f>
        <v>60440</v>
      </c>
      <c r="AE128" s="77">
        <f>IFERROR(INDEX('Combined (Adjust here)'!$E$3:$BB$189,MATCH('Tenant Analysis (Formulas) '!$D128,'Combined (Adjust here)'!$E$3:$E$189,0),MATCH('Tenant Analysis (Formulas) '!AE$5,'Combined (Adjust here)'!$E$3:$BB$3,0)),0)</f>
        <v>62885</v>
      </c>
      <c r="AF128" s="77">
        <f>IFERROR(INDEX('Combined (Adjust here)'!$E$3:$BB$189,MATCH('Tenant Analysis (Formulas) '!$D128,'Combined (Adjust here)'!$E$3:$E$189,0),MATCH('Tenant Analysis (Formulas) '!AF$5,'Combined (Adjust here)'!$E$3:$BB$3,0)),0)</f>
        <v>54772</v>
      </c>
      <c r="AG128" s="77">
        <f>IFERROR(INDEX('Combined (Adjust here)'!$E$3:$BB$189,MATCH('Tenant Analysis (Formulas) '!$D128,'Combined (Adjust here)'!$E$3:$E$189,0),MATCH('Tenant Analysis (Formulas) '!AG$5,'Combined (Adjust here)'!$E$3:$BB$3,0)),0)</f>
        <v>48970</v>
      </c>
      <c r="AH128" s="77">
        <f>IFERROR(INDEX('Combined (Adjust here)'!$E$3:$BB$189,MATCH('Tenant Analysis (Formulas) '!$D128,'Combined (Adjust here)'!$E$3:$E$189,0),MATCH('Tenant Analysis (Formulas) '!AH$5,'Combined (Adjust here)'!$E$3:$BB$3,0)),0)</f>
        <v>51140</v>
      </c>
      <c r="AI128" s="77">
        <f>IFERROR(INDEX('Combined (Adjust here)'!$E$3:$BB$189,MATCH('Tenant Analysis (Formulas) '!$D128,'Combined (Adjust here)'!$E$3:$E$189,0),MATCH('Tenant Analysis (Formulas) '!AI$5,'Combined (Adjust here)'!$E$3:$BB$3,0)),0)</f>
        <v>52310</v>
      </c>
      <c r="AJ128" s="77">
        <f>IFERROR(INDEX('Combined (Adjust here)'!$E$3:$BB$189,MATCH('Tenant Analysis (Formulas) '!$D128,'Combined (Adjust here)'!$E$3:$E$189,0),MATCH('Tenant Analysis (Formulas) '!AJ$5,'Combined (Adjust here)'!$E$3:$BB$3,0)),0)</f>
        <v>60495</v>
      </c>
      <c r="AK128" s="77">
        <f>IFERROR(INDEX('Combined (Adjust here)'!$E$3:$BB$189,MATCH('Tenant Analysis (Formulas) '!$D128,'Combined (Adjust here)'!$E$3:$E$189,0),MATCH('Tenant Analysis (Formulas) '!AK$5,'Combined (Adjust here)'!$E$3:$BB$3,0)),0)</f>
        <v>69880</v>
      </c>
      <c r="AL128" s="77">
        <f>IFERROR(INDEX('Combined (Adjust here)'!$E$3:$BB$189,MATCH('Tenant Analysis (Formulas) '!$D128,'Combined (Adjust here)'!$E$3:$E$189,0),MATCH('Tenant Analysis (Formulas) '!AL$5,'Combined (Adjust here)'!$E$3:$BB$3,0)),0)</f>
        <v>56700</v>
      </c>
      <c r="AM128" s="77">
        <f>IFERROR(INDEX('Combined (Adjust here)'!$E$3:$BB$189,MATCH('Tenant Analysis (Formulas) '!$D128,'Combined (Adjust here)'!$E$3:$E$189,0),MATCH('Tenant Analysis (Formulas) '!AM$5,'Combined (Adjust here)'!$E$3:$BB$3,0)),0)</f>
        <v>68240</v>
      </c>
      <c r="AN128" s="77">
        <f>IFERROR(INDEX('Combined (Adjust here)'!$E$3:$BB$189,MATCH('Tenant Analysis (Formulas) '!$D128,'Combined (Adjust here)'!$E$3:$E$189,0),MATCH('Tenant Analysis (Formulas) '!AN$5,'Combined (Adjust here)'!$E$3:$BB$3,0)),0)</f>
        <v>58525</v>
      </c>
      <c r="AO128" s="77">
        <f>IFERROR(INDEX('Combined (Adjust here)'!$E$3:$BB$189,MATCH('Tenant Analysis (Formulas) '!$D128,'Combined (Adjust here)'!$E$3:$E$189,0),MATCH('Tenant Analysis (Formulas) '!AO$5,'Combined (Adjust here)'!$E$3:$BB$3,0)),0)</f>
        <v>54631</v>
      </c>
      <c r="AP128" s="77">
        <f>IFERROR(INDEX('Combined (Adjust here)'!$E$3:$BB$189,MATCH('Tenant Analysis (Formulas) '!$D128,'Combined (Adjust here)'!$E$3:$E$189,0),MATCH('Tenant Analysis (Formulas) '!AP$5,'Combined (Adjust here)'!$E$3:$BB$3,0)),0)</f>
        <v>63110</v>
      </c>
      <c r="AQ128" s="77">
        <f>IFERROR(INDEX('Combined (Adjust here)'!$E$3:$BB$189,MATCH('Tenant Analysis (Formulas) '!$D128,'Combined (Adjust here)'!$E$3:$E$189,0),MATCH('Tenant Analysis (Formulas) '!AQ$5,'Combined (Adjust here)'!$E$3:$BB$3,0)),0)</f>
        <v>67952</v>
      </c>
      <c r="AR128" s="77">
        <f>IFERROR(INDEX('Combined (Adjust here)'!$E$3:$BB$189,MATCH('Tenant Analysis (Formulas) '!$D128,'Combined (Adjust here)'!$E$3:$E$189,0),MATCH('Tenant Analysis (Formulas) '!AR$5,'Combined (Adjust here)'!$E$3:$BB$3,0)),0)</f>
        <v>74335</v>
      </c>
      <c r="AS128" s="77">
        <f>IFERROR(INDEX('Combined (Adjust here)'!$E$3:$BB$189,MATCH('Tenant Analysis (Formulas) '!$D128,'Combined (Adjust here)'!$E$3:$E$189,0),MATCH('Tenant Analysis (Formulas) '!AS$5,'Combined (Adjust here)'!$E$3:$BB$3,0)),0)</f>
        <v>46550</v>
      </c>
      <c r="AT128" s="77">
        <f>IFERROR(INDEX('Combined (Adjust here)'!$E$3:$BB$189,MATCH('Tenant Analysis (Formulas) '!$D128,'Combined (Adjust here)'!$E$3:$E$189,0),MATCH('Tenant Analysis (Formulas) '!AT$5,'Combined (Adjust here)'!$E$3:$BB$3,0)),0)</f>
        <v>48420</v>
      </c>
      <c r="AU128" s="77">
        <f>IFERROR(INDEX('Combined (Adjust here)'!$E$3:$BB$189,MATCH('Tenant Analysis (Formulas) '!$D128,'Combined (Adjust here)'!$E$3:$E$189,0),MATCH('Tenant Analysis (Formulas) '!AU$5,'Combined (Adjust here)'!$E$3:$BB$3,0)),0)</f>
        <v>51220</v>
      </c>
      <c r="AV128" s="77">
        <f>IFERROR(INDEX('Combined (Adjust here)'!$E$3:$BB$189,MATCH('Tenant Analysis (Formulas) '!$D128,'Combined (Adjust here)'!$E$3:$E$189,0),MATCH('Tenant Analysis (Formulas) '!AV$5,'Combined (Adjust here)'!$E$3:$BB$3,0)),0)</f>
        <v>46592</v>
      </c>
      <c r="AW128" s="77">
        <f>IFERROR(INDEX('Combined (Adjust here)'!$E$3:$BB$189,MATCH('Tenant Analysis (Formulas) '!$D128,'Combined (Adjust here)'!$E$3:$E$189,0),MATCH('Tenant Analysis (Formulas) '!AW$5,'Combined (Adjust here)'!$E$3:$BB$3,0)),0)</f>
        <v>0</v>
      </c>
      <c r="AX128" s="77">
        <f>IFERROR(INDEX('Combined (Adjust here)'!$E$3:$BB$189,MATCH('Tenant Analysis (Formulas) '!$D128,'Combined (Adjust here)'!$E$3:$E$189,0),MATCH('Tenant Analysis (Formulas) '!AX$5,'Combined (Adjust here)'!$E$3:$BB$3,0)),0)</f>
        <v>0</v>
      </c>
      <c r="AY128" s="77">
        <f>IFERROR(INDEX('Combined (Adjust here)'!$E$3:$BB$189,MATCH('Tenant Analysis (Formulas) '!$D128,'Combined (Adjust here)'!$E$3:$E$189,0),MATCH('Tenant Analysis (Formulas) '!AY$5,'Combined (Adjust here)'!$E$3:$BB$3,0)),0)</f>
        <v>0</v>
      </c>
      <c r="AZ128" s="77">
        <f>IFERROR(INDEX('Combined (Adjust here)'!$E$3:$BB$189,MATCH('Tenant Analysis (Formulas) '!$D128,'Combined (Adjust here)'!$E$3:$E$189,0),MATCH('Tenant Analysis (Formulas) '!AZ$5,'Combined (Adjust here)'!$E$3:$BB$3,0)),0)</f>
        <v>0</v>
      </c>
      <c r="BA128" s="77">
        <f>IFERROR(INDEX('Combined (Adjust here)'!$E$3:$BB$189,MATCH('Tenant Analysis (Formulas) '!$D128,'Combined (Adjust here)'!$E$3:$E$189,0),MATCH('Tenant Analysis (Formulas) '!BA$5,'Combined (Adjust here)'!$E$3:$BB$3,0)),0)</f>
        <v>0</v>
      </c>
      <c r="BB128" s="77">
        <f>IFERROR(INDEX('Combined (Adjust here)'!$E$3:$BB$189,MATCH('Tenant Analysis (Formulas) '!$D128,'Combined (Adjust here)'!$E$3:$E$189,0),MATCH('Tenant Analysis (Formulas) '!BB$5,'Combined (Adjust here)'!$E$3:$BB$3,0)),0)</f>
        <v>31363</v>
      </c>
      <c r="BC128" s="77">
        <f>IFERROR(INDEX('Combined (Adjust here)'!$E$3:$BB$189,MATCH('Tenant Analysis (Formulas) '!$D128,'Combined (Adjust here)'!$E$3:$E$189,0),MATCH('Tenant Analysis (Formulas) '!BC$5,'Combined (Adjust here)'!$E$3:$BB$3,0)),0)</f>
        <v>30346</v>
      </c>
      <c r="BD128" s="77">
        <f>IFERROR(INDEX('Combined (Adjust here)'!$E$3:$BB$189,MATCH('Tenant Analysis (Formulas) '!$D128,'Combined (Adjust here)'!$E$3:$E$189,0),MATCH('Tenant Analysis (Formulas) '!BD$5,'Combined (Adjust here)'!$E$3:$BB$3,0)),0)</f>
        <v>32102</v>
      </c>
      <c r="BE128" s="77">
        <f>IFERROR(INDEX('Combined (Adjust here)'!$E$3:$BB$189,MATCH('Tenant Analysis (Formulas) '!$D128,'Combined (Adjust here)'!$E$3:$E$189,0),MATCH('Tenant Analysis (Formulas) '!BE$5,'Combined (Adjust here)'!$E$3:$BB$3,0)),0)</f>
        <v>30716</v>
      </c>
      <c r="BF128" s="77">
        <f>IFERROR(INDEX('Combined (Adjust here)'!$E$3:$BB$189,MATCH('Tenant Analysis (Formulas) '!$D128,'Combined (Adjust here)'!$E$3:$E$189,0),MATCH('Tenant Analysis (Formulas) '!BF$5,'Combined (Adjust here)'!$E$3:$BB$3,0)),0)</f>
        <v>0</v>
      </c>
      <c r="BG128" s="77">
        <f>IFERROR(INDEX('Combined (Adjust here)'!$E$3:$BB$189,MATCH('Tenant Analysis (Formulas) '!$D128,'Combined (Adjust here)'!$E$3:$E$189,0),MATCH('Tenant Analysis (Formulas) '!BG$5,'Combined (Adjust here)'!$E$3:$BB$3,0)),0)</f>
        <v>0</v>
      </c>
      <c r="BH128" s="77">
        <f>IFERROR(INDEX('Combined (Adjust here)'!$E$3:$BB$189,MATCH('Tenant Analysis (Formulas) '!$D128,'Combined (Adjust here)'!$E$3:$E$189,0),MATCH('Tenant Analysis (Formulas) '!BH$5,'Combined (Adjust here)'!$E$3:$BB$3,0)),0)</f>
        <v>0</v>
      </c>
      <c r="BI128" s="77">
        <f>IFERROR(INDEX('Combined (Adjust here)'!$E$3:$BB$189,MATCH('Tenant Analysis (Formulas) '!$D128,'Combined (Adjust here)'!$E$3:$E$189,0),MATCH('Tenant Analysis (Formulas) '!BI$5,'Combined (Adjust here)'!$E$3:$BB$3,0)),0)</f>
        <v>0</v>
      </c>
      <c r="BJ128" s="77">
        <f>IFERROR(INDEX('Combined (Adjust here)'!$E$3:$BB$189,MATCH('Tenant Analysis (Formulas) '!$D128,'Combined (Adjust here)'!$E$3:$E$189,0),MATCH('Tenant Analysis (Formulas) '!BJ$5,'Combined (Adjust here)'!$E$3:$BB$3,0)),0)</f>
        <v>0</v>
      </c>
      <c r="BK128" s="77">
        <f>IFERROR(INDEX('Combined (Adjust here)'!$E$3:$BB$189,MATCH('Tenant Analysis (Formulas) '!$D128,'Combined (Adjust here)'!$E$3:$E$189,0),MATCH('Tenant Analysis (Formulas) '!BK$5,'Combined (Adjust here)'!$E$3:$BB$3,0)),0)</f>
        <v>0</v>
      </c>
      <c r="BL128" s="77">
        <f>IFERROR(INDEX('Combined (Adjust here)'!$E$3:$BB$189,MATCH('Tenant Analysis (Formulas) '!$D128,'Combined (Adjust here)'!$E$3:$E$189,0),MATCH('Tenant Analysis (Formulas) '!BL$5,'Combined (Adjust here)'!$E$3:$BB$3,0)),0)</f>
        <v>0</v>
      </c>
      <c r="BM128" s="77">
        <f>IFERROR(INDEX('Combined (Adjust here)'!$E$3:$BB$189,MATCH('Tenant Analysis (Formulas) '!$D128,'Combined (Adjust here)'!$E$3:$E$189,0),MATCH('Tenant Analysis (Formulas) '!BM$5,'Combined (Adjust here)'!$E$3:$BB$3,0)),0)</f>
        <v>0</v>
      </c>
    </row>
    <row r="129" spans="1:65" hidden="1">
      <c r="A129" s="48" t="s">
        <v>159</v>
      </c>
      <c r="B129" s="48" t="s">
        <v>175</v>
      </c>
      <c r="C129" s="46" t="s">
        <v>728</v>
      </c>
      <c r="D129" s="169" t="s">
        <v>858</v>
      </c>
      <c r="E129" s="75">
        <f t="shared" si="27"/>
        <v>822929.91</v>
      </c>
      <c r="F129" s="75">
        <f t="shared" ref="F129:H144" si="32">+SUMIF($R$4:$BM$4,F$5,$R129:$BM129)</f>
        <v>863472.08000000007</v>
      </c>
      <c r="G129" s="75">
        <f t="shared" si="32"/>
        <v>741002.07</v>
      </c>
      <c r="H129" s="75">
        <f t="shared" si="32"/>
        <v>160687.22</v>
      </c>
      <c r="I129" s="67">
        <f t="shared" si="26"/>
        <v>-0.14183436017989154</v>
      </c>
      <c r="J129" s="82"/>
      <c r="L129" s="75">
        <f t="shared" si="30"/>
        <v>232820.28</v>
      </c>
      <c r="M129" s="75">
        <f t="shared" si="30"/>
        <v>160687.22</v>
      </c>
      <c r="N129" s="67">
        <f t="shared" si="28"/>
        <v>-0.30982292436036929</v>
      </c>
      <c r="R129" s="77">
        <f>IFERROR(INDEX('Combined (Adjust here)'!$E$3:$BB$189,MATCH('Tenant Analysis (Formulas) '!$D129,'Combined (Adjust here)'!$E$3:$E$189,0),MATCH('Tenant Analysis (Formulas) '!R$5,'Combined (Adjust here)'!$E$3:$BB$3,0)),0)</f>
        <v>0</v>
      </c>
      <c r="S129" s="77">
        <f>IFERROR(INDEX('Combined (Adjust here)'!$E$3:$BB$189,MATCH('Tenant Analysis (Formulas) '!$D129,'Combined (Adjust here)'!$E$3:$E$189,0),MATCH('Tenant Analysis (Formulas) '!S$5,'Combined (Adjust here)'!$E$3:$BB$3,0)),0)</f>
        <v>0</v>
      </c>
      <c r="T129" s="77">
        <f>IFERROR(INDEX('Combined (Adjust here)'!$E$3:$BB$189,MATCH('Tenant Analysis (Formulas) '!$D129,'Combined (Adjust here)'!$E$3:$E$189,0),MATCH('Tenant Analysis (Formulas) '!T$5,'Combined (Adjust here)'!$E$3:$BB$3,0)),0)</f>
        <v>200422.02</v>
      </c>
      <c r="U129" s="77">
        <f>IFERROR(INDEX('Combined (Adjust here)'!$E$3:$BB$189,MATCH('Tenant Analysis (Formulas) '!$D129,'Combined (Adjust here)'!$E$3:$E$189,0),MATCH('Tenant Analysis (Formulas) '!U$5,'Combined (Adjust here)'!$E$3:$BB$3,0)),0)</f>
        <v>0</v>
      </c>
      <c r="V129" s="77">
        <f>IFERROR(INDEX('Combined (Adjust here)'!$E$3:$BB$189,MATCH('Tenant Analysis (Formulas) '!$D129,'Combined (Adjust here)'!$E$3:$E$189,0),MATCH('Tenant Analysis (Formulas) '!V$5,'Combined (Adjust here)'!$E$3:$BB$3,0)),0)</f>
        <v>0</v>
      </c>
      <c r="W129" s="77">
        <f>IFERROR(INDEX('Combined (Adjust here)'!$E$3:$BB$189,MATCH('Tenant Analysis (Formulas) '!$D129,'Combined (Adjust here)'!$E$3:$E$189,0),MATCH('Tenant Analysis (Formulas) '!W$5,'Combined (Adjust here)'!$E$3:$BB$3,0)),0)</f>
        <v>189642.64</v>
      </c>
      <c r="X129" s="77">
        <f>IFERROR(INDEX('Combined (Adjust here)'!$E$3:$BB$189,MATCH('Tenant Analysis (Formulas) '!$D129,'Combined (Adjust here)'!$E$3:$E$189,0),MATCH('Tenant Analysis (Formulas) '!X$5,'Combined (Adjust here)'!$E$3:$BB$3,0)),0)</f>
        <v>0</v>
      </c>
      <c r="Y129" s="77">
        <f>IFERROR(INDEX('Combined (Adjust here)'!$E$3:$BB$189,MATCH('Tenant Analysis (Formulas) '!$D129,'Combined (Adjust here)'!$E$3:$E$189,0),MATCH('Tenant Analysis (Formulas) '!Y$5,'Combined (Adjust here)'!$E$3:$BB$3,0)),0)</f>
        <v>0</v>
      </c>
      <c r="Z129" s="77">
        <f>IFERROR(INDEX('Combined (Adjust here)'!$E$3:$BB$189,MATCH('Tenant Analysis (Formulas) '!$D129,'Combined (Adjust here)'!$E$3:$E$189,0),MATCH('Tenant Analysis (Formulas) '!Z$5,'Combined (Adjust here)'!$E$3:$BB$3,0)),0)</f>
        <v>202375.61</v>
      </c>
      <c r="AA129" s="77">
        <f>IFERROR(INDEX('Combined (Adjust here)'!$E$3:$BB$189,MATCH('Tenant Analysis (Formulas) '!$D129,'Combined (Adjust here)'!$E$3:$E$189,0),MATCH('Tenant Analysis (Formulas) '!AA$5,'Combined (Adjust here)'!$E$3:$BB$3,0)),0)</f>
        <v>0</v>
      </c>
      <c r="AB129" s="77">
        <f>IFERROR(INDEX('Combined (Adjust here)'!$E$3:$BB$189,MATCH('Tenant Analysis (Formulas) '!$D129,'Combined (Adjust here)'!$E$3:$E$189,0),MATCH('Tenant Analysis (Formulas) '!AB$5,'Combined (Adjust here)'!$E$3:$BB$3,0)),0)</f>
        <v>0</v>
      </c>
      <c r="AC129" s="77">
        <f>IFERROR(INDEX('Combined (Adjust here)'!$E$3:$BB$189,MATCH('Tenant Analysis (Formulas) '!$D129,'Combined (Adjust here)'!$E$3:$E$189,0),MATCH('Tenant Analysis (Formulas) '!AC$5,'Combined (Adjust here)'!$E$3:$BB$3,0)),0)</f>
        <v>230489.64</v>
      </c>
      <c r="AD129" s="77">
        <f>IFERROR(INDEX('Combined (Adjust here)'!$E$3:$BB$189,MATCH('Tenant Analysis (Formulas) '!$D129,'Combined (Adjust here)'!$E$3:$E$189,0),MATCH('Tenant Analysis (Formulas) '!AD$5,'Combined (Adjust here)'!$E$3:$BB$3,0)),0)</f>
        <v>0</v>
      </c>
      <c r="AE129" s="77">
        <f>IFERROR(INDEX('Combined (Adjust here)'!$E$3:$BB$189,MATCH('Tenant Analysis (Formulas) '!$D129,'Combined (Adjust here)'!$E$3:$E$189,0),MATCH('Tenant Analysis (Formulas) '!AE$5,'Combined (Adjust here)'!$E$3:$BB$3,0)),0)</f>
        <v>0</v>
      </c>
      <c r="AF129" s="77">
        <f>IFERROR(INDEX('Combined (Adjust here)'!$E$3:$BB$189,MATCH('Tenant Analysis (Formulas) '!$D129,'Combined (Adjust here)'!$E$3:$E$189,0),MATCH('Tenant Analysis (Formulas) '!AF$5,'Combined (Adjust here)'!$E$3:$BB$3,0)),0)</f>
        <v>188486.9</v>
      </c>
      <c r="AG129" s="77">
        <f>IFERROR(INDEX('Combined (Adjust here)'!$E$3:$BB$189,MATCH('Tenant Analysis (Formulas) '!$D129,'Combined (Adjust here)'!$E$3:$E$189,0),MATCH('Tenant Analysis (Formulas) '!AG$5,'Combined (Adjust here)'!$E$3:$BB$3,0)),0)</f>
        <v>0</v>
      </c>
      <c r="AH129" s="77">
        <f>IFERROR(INDEX('Combined (Adjust here)'!$E$3:$BB$189,MATCH('Tenant Analysis (Formulas) '!$D129,'Combined (Adjust here)'!$E$3:$E$189,0),MATCH('Tenant Analysis (Formulas) '!AH$5,'Combined (Adjust here)'!$E$3:$BB$3,0)),0)</f>
        <v>0</v>
      </c>
      <c r="AI129" s="77">
        <f>IFERROR(INDEX('Combined (Adjust here)'!$E$3:$BB$189,MATCH('Tenant Analysis (Formulas) '!$D129,'Combined (Adjust here)'!$E$3:$E$189,0),MATCH('Tenant Analysis (Formulas) '!AI$5,'Combined (Adjust here)'!$E$3:$BB$3,0)),0)</f>
        <v>162000.59</v>
      </c>
      <c r="AJ129" s="77">
        <f>IFERROR(INDEX('Combined (Adjust here)'!$E$3:$BB$189,MATCH('Tenant Analysis (Formulas) '!$D129,'Combined (Adjust here)'!$E$3:$E$189,0),MATCH('Tenant Analysis (Formulas) '!AJ$5,'Combined (Adjust here)'!$E$3:$BB$3,0)),0)</f>
        <v>0</v>
      </c>
      <c r="AK129" s="77">
        <f>IFERROR(INDEX('Combined (Adjust here)'!$E$3:$BB$189,MATCH('Tenant Analysis (Formulas) '!$D129,'Combined (Adjust here)'!$E$3:$E$189,0),MATCH('Tenant Analysis (Formulas) '!AK$5,'Combined (Adjust here)'!$E$3:$BB$3,0)),0)</f>
        <v>0</v>
      </c>
      <c r="AL129" s="77">
        <f>IFERROR(INDEX('Combined (Adjust here)'!$E$3:$BB$189,MATCH('Tenant Analysis (Formulas) '!$D129,'Combined (Adjust here)'!$E$3:$E$189,0),MATCH('Tenant Analysis (Formulas) '!AL$5,'Combined (Adjust here)'!$E$3:$BB$3,0)),0)</f>
        <v>253869.67</v>
      </c>
      <c r="AM129" s="77">
        <f>IFERROR(INDEX('Combined (Adjust here)'!$E$3:$BB$189,MATCH('Tenant Analysis (Formulas) '!$D129,'Combined (Adjust here)'!$E$3:$E$189,0),MATCH('Tenant Analysis (Formulas) '!AM$5,'Combined (Adjust here)'!$E$3:$BB$3,0)),0)</f>
        <v>0</v>
      </c>
      <c r="AN129" s="77">
        <f>IFERROR(INDEX('Combined (Adjust here)'!$E$3:$BB$189,MATCH('Tenant Analysis (Formulas) '!$D129,'Combined (Adjust here)'!$E$3:$E$189,0),MATCH('Tenant Analysis (Formulas) '!AN$5,'Combined (Adjust here)'!$E$3:$BB$3,0)),0)</f>
        <v>0</v>
      </c>
      <c r="AO129" s="77">
        <f>IFERROR(INDEX('Combined (Adjust here)'!$E$3:$BB$189,MATCH('Tenant Analysis (Formulas) '!$D129,'Combined (Adjust here)'!$E$3:$E$189,0),MATCH('Tenant Analysis (Formulas) '!AO$5,'Combined (Adjust here)'!$E$3:$BB$3,0)),0)</f>
        <v>259114.92</v>
      </c>
      <c r="AP129" s="77">
        <f>IFERROR(INDEX('Combined (Adjust here)'!$E$3:$BB$189,MATCH('Tenant Analysis (Formulas) '!$D129,'Combined (Adjust here)'!$E$3:$E$189,0),MATCH('Tenant Analysis (Formulas) '!AP$5,'Combined (Adjust here)'!$E$3:$BB$3,0)),0)</f>
        <v>0</v>
      </c>
      <c r="AQ129" s="77">
        <f>IFERROR(INDEX('Combined (Adjust here)'!$E$3:$BB$189,MATCH('Tenant Analysis (Formulas) '!$D129,'Combined (Adjust here)'!$E$3:$E$189,0),MATCH('Tenant Analysis (Formulas) '!AQ$5,'Combined (Adjust here)'!$E$3:$BB$3,0)),0)</f>
        <v>0</v>
      </c>
      <c r="AR129" s="77">
        <f>IFERROR(INDEX('Combined (Adjust here)'!$E$3:$BB$189,MATCH('Tenant Analysis (Formulas) '!$D129,'Combined (Adjust here)'!$E$3:$E$189,0),MATCH('Tenant Analysis (Formulas) '!AR$5,'Combined (Adjust here)'!$E$3:$BB$3,0)),0)</f>
        <v>232820.28</v>
      </c>
      <c r="AS129" s="77">
        <f>IFERROR(INDEX('Combined (Adjust here)'!$E$3:$BB$189,MATCH('Tenant Analysis (Formulas) '!$D129,'Combined (Adjust here)'!$E$3:$E$189,0),MATCH('Tenant Analysis (Formulas) '!AS$5,'Combined (Adjust here)'!$E$3:$BB$3,0)),0)</f>
        <v>0</v>
      </c>
      <c r="AT129" s="77">
        <f>IFERROR(INDEX('Combined (Adjust here)'!$E$3:$BB$189,MATCH('Tenant Analysis (Formulas) '!$D129,'Combined (Adjust here)'!$E$3:$E$189,0),MATCH('Tenant Analysis (Formulas) '!AT$5,'Combined (Adjust here)'!$E$3:$BB$3,0)),0)</f>
        <v>0</v>
      </c>
      <c r="AU129" s="77">
        <f>IFERROR(INDEX('Combined (Adjust here)'!$E$3:$BB$189,MATCH('Tenant Analysis (Formulas) '!$D129,'Combined (Adjust here)'!$E$3:$E$189,0),MATCH('Tenant Analysis (Formulas) '!AU$5,'Combined (Adjust here)'!$E$3:$BB$3,0)),0)</f>
        <v>158143.70000000001</v>
      </c>
      <c r="AV129" s="77">
        <f>IFERROR(INDEX('Combined (Adjust here)'!$E$3:$BB$189,MATCH('Tenant Analysis (Formulas) '!$D129,'Combined (Adjust here)'!$E$3:$E$189,0),MATCH('Tenant Analysis (Formulas) '!AV$5,'Combined (Adjust here)'!$E$3:$BB$3,0)),0)</f>
        <v>0</v>
      </c>
      <c r="AW129" s="77">
        <f>IFERROR(INDEX('Combined (Adjust here)'!$E$3:$BB$189,MATCH('Tenant Analysis (Formulas) '!$D129,'Combined (Adjust here)'!$E$3:$E$189,0),MATCH('Tenant Analysis (Formulas) '!AW$5,'Combined (Adjust here)'!$E$3:$BB$3,0)),0)</f>
        <v>0</v>
      </c>
      <c r="AX129" s="77">
        <f>IFERROR(INDEX('Combined (Adjust here)'!$E$3:$BB$189,MATCH('Tenant Analysis (Formulas) '!$D129,'Combined (Adjust here)'!$E$3:$E$189,0),MATCH('Tenant Analysis (Formulas) '!AX$5,'Combined (Adjust here)'!$E$3:$BB$3,0)),0)</f>
        <v>169286.09</v>
      </c>
      <c r="AY129" s="77">
        <f>IFERROR(INDEX('Combined (Adjust here)'!$E$3:$BB$189,MATCH('Tenant Analysis (Formulas) '!$D129,'Combined (Adjust here)'!$E$3:$E$189,0),MATCH('Tenant Analysis (Formulas) '!AY$5,'Combined (Adjust here)'!$E$3:$BB$3,0)),0)</f>
        <v>0</v>
      </c>
      <c r="AZ129" s="77">
        <f>IFERROR(INDEX('Combined (Adjust here)'!$E$3:$BB$189,MATCH('Tenant Analysis (Formulas) '!$D129,'Combined (Adjust here)'!$E$3:$E$189,0),MATCH('Tenant Analysis (Formulas) '!AZ$5,'Combined (Adjust here)'!$E$3:$BB$3,0)),0)</f>
        <v>0</v>
      </c>
      <c r="BA129" s="77">
        <f>IFERROR(INDEX('Combined (Adjust here)'!$E$3:$BB$189,MATCH('Tenant Analysis (Formulas) '!$D129,'Combined (Adjust here)'!$E$3:$E$189,0),MATCH('Tenant Analysis (Formulas) '!BA$5,'Combined (Adjust here)'!$E$3:$BB$3,0)),0)</f>
        <v>180752</v>
      </c>
      <c r="BB129" s="77">
        <f>IFERROR(INDEX('Combined (Adjust here)'!$E$3:$BB$189,MATCH('Tenant Analysis (Formulas) '!$D129,'Combined (Adjust here)'!$E$3:$E$189,0),MATCH('Tenant Analysis (Formulas) '!BB$5,'Combined (Adjust here)'!$E$3:$BB$3,0)),0)</f>
        <v>0</v>
      </c>
      <c r="BC129" s="77">
        <f>IFERROR(INDEX('Combined (Adjust here)'!$E$3:$BB$189,MATCH('Tenant Analysis (Formulas) '!$D129,'Combined (Adjust here)'!$E$3:$E$189,0),MATCH('Tenant Analysis (Formulas) '!BC$5,'Combined (Adjust here)'!$E$3:$BB$3,0)),0)</f>
        <v>0</v>
      </c>
      <c r="BD129" s="77">
        <f>IFERROR(INDEX('Combined (Adjust here)'!$E$3:$BB$189,MATCH('Tenant Analysis (Formulas) '!$D129,'Combined (Adjust here)'!$E$3:$E$189,0),MATCH('Tenant Analysis (Formulas) '!BD$5,'Combined (Adjust here)'!$E$3:$BB$3,0)),0)</f>
        <v>160687.22</v>
      </c>
      <c r="BE129" s="77">
        <f>IFERROR(INDEX('Combined (Adjust here)'!$E$3:$BB$189,MATCH('Tenant Analysis (Formulas) '!$D129,'Combined (Adjust here)'!$E$3:$E$189,0),MATCH('Tenant Analysis (Formulas) '!BE$5,'Combined (Adjust here)'!$E$3:$BB$3,0)),0)</f>
        <v>0</v>
      </c>
      <c r="BF129" s="77">
        <f>IFERROR(INDEX('Combined (Adjust here)'!$E$3:$BB$189,MATCH('Tenant Analysis (Formulas) '!$D129,'Combined (Adjust here)'!$E$3:$E$189,0),MATCH('Tenant Analysis (Formulas) '!BF$5,'Combined (Adjust here)'!$E$3:$BB$3,0)),0)</f>
        <v>0</v>
      </c>
      <c r="BG129" s="77">
        <f>IFERROR(INDEX('Combined (Adjust here)'!$E$3:$BB$189,MATCH('Tenant Analysis (Formulas) '!$D129,'Combined (Adjust here)'!$E$3:$E$189,0),MATCH('Tenant Analysis (Formulas) '!BG$5,'Combined (Adjust here)'!$E$3:$BB$3,0)),0)</f>
        <v>0</v>
      </c>
      <c r="BH129" s="77">
        <f>IFERROR(INDEX('Combined (Adjust here)'!$E$3:$BB$189,MATCH('Tenant Analysis (Formulas) '!$D129,'Combined (Adjust here)'!$E$3:$E$189,0),MATCH('Tenant Analysis (Formulas) '!BH$5,'Combined (Adjust here)'!$E$3:$BB$3,0)),0)</f>
        <v>0</v>
      </c>
      <c r="BI129" s="77">
        <f>IFERROR(INDEX('Combined (Adjust here)'!$E$3:$BB$189,MATCH('Tenant Analysis (Formulas) '!$D129,'Combined (Adjust here)'!$E$3:$E$189,0),MATCH('Tenant Analysis (Formulas) '!BI$5,'Combined (Adjust here)'!$E$3:$BB$3,0)),0)</f>
        <v>0</v>
      </c>
      <c r="BJ129" s="77">
        <f>IFERROR(INDEX('Combined (Adjust here)'!$E$3:$BB$189,MATCH('Tenant Analysis (Formulas) '!$D129,'Combined (Adjust here)'!$E$3:$E$189,0),MATCH('Tenant Analysis (Formulas) '!BJ$5,'Combined (Adjust here)'!$E$3:$BB$3,0)),0)</f>
        <v>0</v>
      </c>
      <c r="BK129" s="77">
        <f>IFERROR(INDEX('Combined (Adjust here)'!$E$3:$BB$189,MATCH('Tenant Analysis (Formulas) '!$D129,'Combined (Adjust here)'!$E$3:$E$189,0),MATCH('Tenant Analysis (Formulas) '!BK$5,'Combined (Adjust here)'!$E$3:$BB$3,0)),0)</f>
        <v>0</v>
      </c>
      <c r="BL129" s="77">
        <f>IFERROR(INDEX('Combined (Adjust here)'!$E$3:$BB$189,MATCH('Tenant Analysis (Formulas) '!$D129,'Combined (Adjust here)'!$E$3:$E$189,0),MATCH('Tenant Analysis (Formulas) '!BL$5,'Combined (Adjust here)'!$E$3:$BB$3,0)),0)</f>
        <v>0</v>
      </c>
      <c r="BM129" s="77">
        <f>IFERROR(INDEX('Combined (Adjust here)'!$E$3:$BB$189,MATCH('Tenant Analysis (Formulas) '!$D129,'Combined (Adjust here)'!$E$3:$E$189,0),MATCH('Tenant Analysis (Formulas) '!BM$5,'Combined (Adjust here)'!$E$3:$BB$3,0)),0)</f>
        <v>0</v>
      </c>
    </row>
    <row r="130" spans="1:65" hidden="1">
      <c r="A130" s="48" t="s">
        <v>159</v>
      </c>
      <c r="B130" s="48" t="s">
        <v>175</v>
      </c>
      <c r="C130" s="46" t="s">
        <v>728</v>
      </c>
      <c r="D130" s="49" t="s">
        <v>89</v>
      </c>
      <c r="E130" s="75">
        <f t="shared" si="27"/>
        <v>65363</v>
      </c>
      <c r="F130" s="75">
        <f t="shared" si="32"/>
        <v>0</v>
      </c>
      <c r="G130" s="75">
        <f t="shared" si="32"/>
        <v>0</v>
      </c>
      <c r="H130" s="75">
        <f t="shared" si="32"/>
        <v>0</v>
      </c>
      <c r="I130" s="67">
        <f t="shared" si="26"/>
        <v>0</v>
      </c>
      <c r="J130" s="82"/>
      <c r="L130" s="75">
        <f t="shared" si="30"/>
        <v>0</v>
      </c>
      <c r="M130" s="75">
        <f t="shared" si="30"/>
        <v>0</v>
      </c>
      <c r="N130" s="67">
        <f t="shared" si="28"/>
        <v>0</v>
      </c>
      <c r="R130" s="77">
        <f>IFERROR(INDEX('Combined (Adjust here)'!$E$3:$BB$189,MATCH('Tenant Analysis (Formulas) '!$D130,'Combined (Adjust here)'!$E$3:$E$189,0),MATCH('Tenant Analysis (Formulas) '!R$5,'Combined (Adjust here)'!$E$3:$BB$3,0)),0)</f>
        <v>6160</v>
      </c>
      <c r="S130" s="77">
        <f>IFERROR(INDEX('Combined (Adjust here)'!$E$3:$BB$189,MATCH('Tenant Analysis (Formulas) '!$D130,'Combined (Adjust here)'!$E$3:$E$189,0),MATCH('Tenant Analysis (Formulas) '!S$5,'Combined (Adjust here)'!$E$3:$BB$3,0)),0)</f>
        <v>7269</v>
      </c>
      <c r="T130" s="77">
        <f>IFERROR(INDEX('Combined (Adjust here)'!$E$3:$BB$189,MATCH('Tenant Analysis (Formulas) '!$D130,'Combined (Adjust here)'!$E$3:$E$189,0),MATCH('Tenant Analysis (Formulas) '!T$5,'Combined (Adjust here)'!$E$3:$BB$3,0)),0)</f>
        <v>8525</v>
      </c>
      <c r="U130" s="77">
        <f>IFERROR(INDEX('Combined (Adjust here)'!$E$3:$BB$189,MATCH('Tenant Analysis (Formulas) '!$D130,'Combined (Adjust here)'!$E$3:$E$189,0),MATCH('Tenant Analysis (Formulas) '!U$5,'Combined (Adjust here)'!$E$3:$BB$3,0)),0)</f>
        <v>8873</v>
      </c>
      <c r="V130" s="77">
        <f>IFERROR(INDEX('Combined (Adjust here)'!$E$3:$BB$189,MATCH('Tenant Analysis (Formulas) '!$D130,'Combined (Adjust here)'!$E$3:$E$189,0),MATCH('Tenant Analysis (Formulas) '!V$5,'Combined (Adjust here)'!$E$3:$BB$3,0)),0)</f>
        <v>7588</v>
      </c>
      <c r="W130" s="77">
        <f>IFERROR(INDEX('Combined (Adjust here)'!$E$3:$BB$189,MATCH('Tenant Analysis (Formulas) '!$D130,'Combined (Adjust here)'!$E$3:$E$189,0),MATCH('Tenant Analysis (Formulas) '!W$5,'Combined (Adjust here)'!$E$3:$BB$3,0)),0)</f>
        <v>4482</v>
      </c>
      <c r="X130" s="77">
        <f>IFERROR(INDEX('Combined (Adjust here)'!$E$3:$BB$189,MATCH('Tenant Analysis (Formulas) '!$D130,'Combined (Adjust here)'!$E$3:$E$189,0),MATCH('Tenant Analysis (Formulas) '!X$5,'Combined (Adjust here)'!$E$3:$BB$3,0)),0)</f>
        <v>8147</v>
      </c>
      <c r="Y130" s="77">
        <f>IFERROR(INDEX('Combined (Adjust here)'!$E$3:$BB$189,MATCH('Tenant Analysis (Formulas) '!$D130,'Combined (Adjust here)'!$E$3:$E$189,0),MATCH('Tenant Analysis (Formulas) '!Y$5,'Combined (Adjust here)'!$E$3:$BB$3,0)),0)</f>
        <v>6670</v>
      </c>
      <c r="Z130" s="77">
        <f>IFERROR(INDEX('Combined (Adjust here)'!$E$3:$BB$189,MATCH('Tenant Analysis (Formulas) '!$D130,'Combined (Adjust here)'!$E$3:$E$189,0),MATCH('Tenant Analysis (Formulas) '!Z$5,'Combined (Adjust here)'!$E$3:$BB$3,0)),0)</f>
        <v>4102</v>
      </c>
      <c r="AA130" s="77">
        <f>IFERROR(INDEX('Combined (Adjust here)'!$E$3:$BB$189,MATCH('Tenant Analysis (Formulas) '!$D130,'Combined (Adjust here)'!$E$3:$E$189,0),MATCH('Tenant Analysis (Formulas) '!AA$5,'Combined (Adjust here)'!$E$3:$BB$3,0)),0)</f>
        <v>307</v>
      </c>
      <c r="AB130" s="77">
        <f>IFERROR(INDEX('Combined (Adjust here)'!$E$3:$BB$189,MATCH('Tenant Analysis (Formulas) '!$D130,'Combined (Adjust here)'!$E$3:$E$189,0),MATCH('Tenant Analysis (Formulas) '!AB$5,'Combined (Adjust here)'!$E$3:$BB$3,0)),0)</f>
        <v>323</v>
      </c>
      <c r="AC130" s="77">
        <f>IFERROR(INDEX('Combined (Adjust here)'!$E$3:$BB$189,MATCH('Tenant Analysis (Formulas) '!$D130,'Combined (Adjust here)'!$E$3:$E$189,0),MATCH('Tenant Analysis (Formulas) '!AC$5,'Combined (Adjust here)'!$E$3:$BB$3,0)),0)</f>
        <v>2917</v>
      </c>
      <c r="AD130" s="77">
        <f>IFERROR(INDEX('Combined (Adjust here)'!$E$3:$BB$189,MATCH('Tenant Analysis (Formulas) '!$D130,'Combined (Adjust here)'!$E$3:$E$189,0),MATCH('Tenant Analysis (Formulas) '!AD$5,'Combined (Adjust here)'!$E$3:$BB$3,0)),0)</f>
        <v>0</v>
      </c>
      <c r="AE130" s="77">
        <f>IFERROR(INDEX('Combined (Adjust here)'!$E$3:$BB$189,MATCH('Tenant Analysis (Formulas) '!$D130,'Combined (Adjust here)'!$E$3:$E$189,0),MATCH('Tenant Analysis (Formulas) '!AE$5,'Combined (Adjust here)'!$E$3:$BB$3,0)),0)</f>
        <v>0</v>
      </c>
      <c r="AF130" s="77">
        <f>IFERROR(INDEX('Combined (Adjust here)'!$E$3:$BB$189,MATCH('Tenant Analysis (Formulas) '!$D130,'Combined (Adjust here)'!$E$3:$E$189,0),MATCH('Tenant Analysis (Formulas) '!AF$5,'Combined (Adjust here)'!$E$3:$BB$3,0)),0)</f>
        <v>0</v>
      </c>
      <c r="AG130" s="77">
        <f>IFERROR(INDEX('Combined (Adjust here)'!$E$3:$BB$189,MATCH('Tenant Analysis (Formulas) '!$D130,'Combined (Adjust here)'!$E$3:$E$189,0),MATCH('Tenant Analysis (Formulas) '!AG$5,'Combined (Adjust here)'!$E$3:$BB$3,0)),0)</f>
        <v>0</v>
      </c>
      <c r="AH130" s="77">
        <f>IFERROR(INDEX('Combined (Adjust here)'!$E$3:$BB$189,MATCH('Tenant Analysis (Formulas) '!$D130,'Combined (Adjust here)'!$E$3:$E$189,0),MATCH('Tenant Analysis (Formulas) '!AH$5,'Combined (Adjust here)'!$E$3:$BB$3,0)),0)</f>
        <v>0</v>
      </c>
      <c r="AI130" s="77">
        <f>IFERROR(INDEX('Combined (Adjust here)'!$E$3:$BB$189,MATCH('Tenant Analysis (Formulas) '!$D130,'Combined (Adjust here)'!$E$3:$E$189,0),MATCH('Tenant Analysis (Formulas) '!AI$5,'Combined (Adjust here)'!$E$3:$BB$3,0)),0)</f>
        <v>0</v>
      </c>
      <c r="AJ130" s="77">
        <f>IFERROR(INDEX('Combined (Adjust here)'!$E$3:$BB$189,MATCH('Tenant Analysis (Formulas) '!$D130,'Combined (Adjust here)'!$E$3:$E$189,0),MATCH('Tenant Analysis (Formulas) '!AJ$5,'Combined (Adjust here)'!$E$3:$BB$3,0)),0)</f>
        <v>0</v>
      </c>
      <c r="AK130" s="77">
        <f>IFERROR(INDEX('Combined (Adjust here)'!$E$3:$BB$189,MATCH('Tenant Analysis (Formulas) '!$D130,'Combined (Adjust here)'!$E$3:$E$189,0),MATCH('Tenant Analysis (Formulas) '!AK$5,'Combined (Adjust here)'!$E$3:$BB$3,0)),0)</f>
        <v>0</v>
      </c>
      <c r="AL130" s="77">
        <f>IFERROR(INDEX('Combined (Adjust here)'!$E$3:$BB$189,MATCH('Tenant Analysis (Formulas) '!$D130,'Combined (Adjust here)'!$E$3:$E$189,0),MATCH('Tenant Analysis (Formulas) '!AL$5,'Combined (Adjust here)'!$E$3:$BB$3,0)),0)</f>
        <v>0</v>
      </c>
      <c r="AM130" s="77">
        <f>IFERROR(INDEX('Combined (Adjust here)'!$E$3:$BB$189,MATCH('Tenant Analysis (Formulas) '!$D130,'Combined (Adjust here)'!$E$3:$E$189,0),MATCH('Tenant Analysis (Formulas) '!AM$5,'Combined (Adjust here)'!$E$3:$BB$3,0)),0)</f>
        <v>0</v>
      </c>
      <c r="AN130" s="77">
        <f>IFERROR(INDEX('Combined (Adjust here)'!$E$3:$BB$189,MATCH('Tenant Analysis (Formulas) '!$D130,'Combined (Adjust here)'!$E$3:$E$189,0),MATCH('Tenant Analysis (Formulas) '!AN$5,'Combined (Adjust here)'!$E$3:$BB$3,0)),0)</f>
        <v>0</v>
      </c>
      <c r="AO130" s="77">
        <f>IFERROR(INDEX('Combined (Adjust here)'!$E$3:$BB$189,MATCH('Tenant Analysis (Formulas) '!$D130,'Combined (Adjust here)'!$E$3:$E$189,0),MATCH('Tenant Analysis (Formulas) '!AO$5,'Combined (Adjust here)'!$E$3:$BB$3,0)),0)</f>
        <v>0</v>
      </c>
      <c r="AP130" s="77">
        <f>IFERROR(INDEX('Combined (Adjust here)'!$E$3:$BB$189,MATCH('Tenant Analysis (Formulas) '!$D130,'Combined (Adjust here)'!$E$3:$E$189,0),MATCH('Tenant Analysis (Formulas) '!AP$5,'Combined (Adjust here)'!$E$3:$BB$3,0)),0)</f>
        <v>0</v>
      </c>
      <c r="AQ130" s="77">
        <f>IFERROR(INDEX('Combined (Adjust here)'!$E$3:$BB$189,MATCH('Tenant Analysis (Formulas) '!$D130,'Combined (Adjust here)'!$E$3:$E$189,0),MATCH('Tenant Analysis (Formulas) '!AQ$5,'Combined (Adjust here)'!$E$3:$BB$3,0)),0)</f>
        <v>0</v>
      </c>
      <c r="AR130" s="77">
        <f>IFERROR(INDEX('Combined (Adjust here)'!$E$3:$BB$189,MATCH('Tenant Analysis (Formulas) '!$D130,'Combined (Adjust here)'!$E$3:$E$189,0),MATCH('Tenant Analysis (Formulas) '!AR$5,'Combined (Adjust here)'!$E$3:$BB$3,0)),0)</f>
        <v>0</v>
      </c>
      <c r="AS130" s="77">
        <f>IFERROR(INDEX('Combined (Adjust here)'!$E$3:$BB$189,MATCH('Tenant Analysis (Formulas) '!$D130,'Combined (Adjust here)'!$E$3:$E$189,0),MATCH('Tenant Analysis (Formulas) '!AS$5,'Combined (Adjust here)'!$E$3:$BB$3,0)),0)</f>
        <v>0</v>
      </c>
      <c r="AT130" s="77">
        <f>IFERROR(INDEX('Combined (Adjust here)'!$E$3:$BB$189,MATCH('Tenant Analysis (Formulas) '!$D130,'Combined (Adjust here)'!$E$3:$E$189,0),MATCH('Tenant Analysis (Formulas) '!AT$5,'Combined (Adjust here)'!$E$3:$BB$3,0)),0)</f>
        <v>0</v>
      </c>
      <c r="AU130" s="77">
        <f>IFERROR(INDEX('Combined (Adjust here)'!$E$3:$BB$189,MATCH('Tenant Analysis (Formulas) '!$D130,'Combined (Adjust here)'!$E$3:$E$189,0),MATCH('Tenant Analysis (Formulas) '!AU$5,'Combined (Adjust here)'!$E$3:$BB$3,0)),0)</f>
        <v>0</v>
      </c>
      <c r="AV130" s="77">
        <f>IFERROR(INDEX('Combined (Adjust here)'!$E$3:$BB$189,MATCH('Tenant Analysis (Formulas) '!$D130,'Combined (Adjust here)'!$E$3:$E$189,0),MATCH('Tenant Analysis (Formulas) '!AV$5,'Combined (Adjust here)'!$E$3:$BB$3,0)),0)</f>
        <v>0</v>
      </c>
      <c r="AW130" s="77">
        <f>IFERROR(INDEX('Combined (Adjust here)'!$E$3:$BB$189,MATCH('Tenant Analysis (Formulas) '!$D130,'Combined (Adjust here)'!$E$3:$E$189,0),MATCH('Tenant Analysis (Formulas) '!AW$5,'Combined (Adjust here)'!$E$3:$BB$3,0)),0)</f>
        <v>0</v>
      </c>
      <c r="AX130" s="77">
        <f>IFERROR(INDEX('Combined (Adjust here)'!$E$3:$BB$189,MATCH('Tenant Analysis (Formulas) '!$D130,'Combined (Adjust here)'!$E$3:$E$189,0),MATCH('Tenant Analysis (Formulas) '!AX$5,'Combined (Adjust here)'!$E$3:$BB$3,0)),0)</f>
        <v>0</v>
      </c>
      <c r="AY130" s="77">
        <f>IFERROR(INDEX('Combined (Adjust here)'!$E$3:$BB$189,MATCH('Tenant Analysis (Formulas) '!$D130,'Combined (Adjust here)'!$E$3:$E$189,0),MATCH('Tenant Analysis (Formulas) '!AY$5,'Combined (Adjust here)'!$E$3:$BB$3,0)),0)</f>
        <v>0</v>
      </c>
      <c r="AZ130" s="77">
        <f>IFERROR(INDEX('Combined (Adjust here)'!$E$3:$BB$189,MATCH('Tenant Analysis (Formulas) '!$D130,'Combined (Adjust here)'!$E$3:$E$189,0),MATCH('Tenant Analysis (Formulas) '!AZ$5,'Combined (Adjust here)'!$E$3:$BB$3,0)),0)</f>
        <v>0</v>
      </c>
      <c r="BA130" s="77">
        <f>IFERROR(INDEX('Combined (Adjust here)'!$E$3:$BB$189,MATCH('Tenant Analysis (Formulas) '!$D130,'Combined (Adjust here)'!$E$3:$E$189,0),MATCH('Tenant Analysis (Formulas) '!BA$5,'Combined (Adjust here)'!$E$3:$BB$3,0)),0)</f>
        <v>0</v>
      </c>
      <c r="BB130" s="77">
        <f>IFERROR(INDEX('Combined (Adjust here)'!$E$3:$BB$189,MATCH('Tenant Analysis (Formulas) '!$D130,'Combined (Adjust here)'!$E$3:$E$189,0),MATCH('Tenant Analysis (Formulas) '!BB$5,'Combined (Adjust here)'!$E$3:$BB$3,0)),0)</f>
        <v>0</v>
      </c>
      <c r="BC130" s="77">
        <f>IFERROR(INDEX('Combined (Adjust here)'!$E$3:$BB$189,MATCH('Tenant Analysis (Formulas) '!$D130,'Combined (Adjust here)'!$E$3:$E$189,0),MATCH('Tenant Analysis (Formulas) '!BC$5,'Combined (Adjust here)'!$E$3:$BB$3,0)),0)</f>
        <v>0</v>
      </c>
      <c r="BD130" s="77">
        <f>IFERROR(INDEX('Combined (Adjust here)'!$E$3:$BB$189,MATCH('Tenant Analysis (Formulas) '!$D130,'Combined (Adjust here)'!$E$3:$E$189,0),MATCH('Tenant Analysis (Formulas) '!BD$5,'Combined (Adjust here)'!$E$3:$BB$3,0)),0)</f>
        <v>0</v>
      </c>
      <c r="BE130" s="77">
        <f>IFERROR(INDEX('Combined (Adjust here)'!$E$3:$BB$189,MATCH('Tenant Analysis (Formulas) '!$D130,'Combined (Adjust here)'!$E$3:$E$189,0),MATCH('Tenant Analysis (Formulas) '!BE$5,'Combined (Adjust here)'!$E$3:$BB$3,0)),0)</f>
        <v>0</v>
      </c>
      <c r="BF130" s="77">
        <f>IFERROR(INDEX('Combined (Adjust here)'!$E$3:$BB$189,MATCH('Tenant Analysis (Formulas) '!$D130,'Combined (Adjust here)'!$E$3:$E$189,0),MATCH('Tenant Analysis (Formulas) '!BF$5,'Combined (Adjust here)'!$E$3:$BB$3,0)),0)</f>
        <v>0</v>
      </c>
      <c r="BG130" s="77">
        <f>IFERROR(INDEX('Combined (Adjust here)'!$E$3:$BB$189,MATCH('Tenant Analysis (Formulas) '!$D130,'Combined (Adjust here)'!$E$3:$E$189,0),MATCH('Tenant Analysis (Formulas) '!BG$5,'Combined (Adjust here)'!$E$3:$BB$3,0)),0)</f>
        <v>0</v>
      </c>
      <c r="BH130" s="77">
        <f>IFERROR(INDEX('Combined (Adjust here)'!$E$3:$BB$189,MATCH('Tenant Analysis (Formulas) '!$D130,'Combined (Adjust here)'!$E$3:$E$189,0),MATCH('Tenant Analysis (Formulas) '!BH$5,'Combined (Adjust here)'!$E$3:$BB$3,0)),0)</f>
        <v>0</v>
      </c>
      <c r="BI130" s="77">
        <f>IFERROR(INDEX('Combined (Adjust here)'!$E$3:$BB$189,MATCH('Tenant Analysis (Formulas) '!$D130,'Combined (Adjust here)'!$E$3:$E$189,0),MATCH('Tenant Analysis (Formulas) '!BI$5,'Combined (Adjust here)'!$E$3:$BB$3,0)),0)</f>
        <v>0</v>
      </c>
      <c r="BJ130" s="77">
        <f>IFERROR(INDEX('Combined (Adjust here)'!$E$3:$BB$189,MATCH('Tenant Analysis (Formulas) '!$D130,'Combined (Adjust here)'!$E$3:$E$189,0),MATCH('Tenant Analysis (Formulas) '!BJ$5,'Combined (Adjust here)'!$E$3:$BB$3,0)),0)</f>
        <v>0</v>
      </c>
      <c r="BK130" s="77">
        <f>IFERROR(INDEX('Combined (Adjust here)'!$E$3:$BB$189,MATCH('Tenant Analysis (Formulas) '!$D130,'Combined (Adjust here)'!$E$3:$E$189,0),MATCH('Tenant Analysis (Formulas) '!BK$5,'Combined (Adjust here)'!$E$3:$BB$3,0)),0)</f>
        <v>0</v>
      </c>
      <c r="BL130" s="77">
        <f>IFERROR(INDEX('Combined (Adjust here)'!$E$3:$BB$189,MATCH('Tenant Analysis (Formulas) '!$D130,'Combined (Adjust here)'!$E$3:$E$189,0),MATCH('Tenant Analysis (Formulas) '!BL$5,'Combined (Adjust here)'!$E$3:$BB$3,0)),0)</f>
        <v>0</v>
      </c>
      <c r="BM130" s="77">
        <f>IFERROR(INDEX('Combined (Adjust here)'!$E$3:$BB$189,MATCH('Tenant Analysis (Formulas) '!$D130,'Combined (Adjust here)'!$E$3:$E$189,0),MATCH('Tenant Analysis (Formulas) '!BM$5,'Combined (Adjust here)'!$E$3:$BB$3,0)),0)</f>
        <v>0</v>
      </c>
    </row>
    <row r="131" spans="1:65" hidden="1">
      <c r="A131" s="48" t="s">
        <v>159</v>
      </c>
      <c r="B131" s="48" t="s">
        <v>175</v>
      </c>
      <c r="C131" s="46" t="s">
        <v>193</v>
      </c>
      <c r="D131" s="49" t="s">
        <v>90</v>
      </c>
      <c r="E131" s="75">
        <f t="shared" si="27"/>
        <v>84215</v>
      </c>
      <c r="F131" s="75">
        <f t="shared" si="32"/>
        <v>85170.989999999991</v>
      </c>
      <c r="G131" s="75">
        <f t="shared" si="32"/>
        <v>91626.39</v>
      </c>
      <c r="H131" s="75">
        <f t="shared" si="32"/>
        <v>26819.99</v>
      </c>
      <c r="I131" s="67">
        <f t="shared" si="26"/>
        <v>7.5793412757090284E-2</v>
      </c>
      <c r="J131" s="82"/>
      <c r="L131" s="75">
        <f t="shared" si="30"/>
        <v>16266.34</v>
      </c>
      <c r="M131" s="75">
        <f t="shared" si="30"/>
        <v>26819.99</v>
      </c>
      <c r="N131" s="67">
        <f t="shared" si="28"/>
        <v>0.64880298825673144</v>
      </c>
      <c r="R131" s="77">
        <f>IFERROR(INDEX('Combined (Adjust here)'!$E$3:$BB$189,MATCH('Tenant Analysis (Formulas) '!$D131,'Combined (Adjust here)'!$E$3:$E$189,0),MATCH('Tenant Analysis (Formulas) '!R$5,'Combined (Adjust here)'!$E$3:$BB$3,0)),0)</f>
        <v>0</v>
      </c>
      <c r="S131" s="77">
        <f>IFERROR(INDEX('Combined (Adjust here)'!$E$3:$BB$189,MATCH('Tenant Analysis (Formulas) '!$D131,'Combined (Adjust here)'!$E$3:$E$189,0),MATCH('Tenant Analysis (Formulas) '!S$5,'Combined (Adjust here)'!$E$3:$BB$3,0)),0)</f>
        <v>0</v>
      </c>
      <c r="T131" s="77">
        <f>IFERROR(INDEX('Combined (Adjust here)'!$E$3:$BB$189,MATCH('Tenant Analysis (Formulas) '!$D131,'Combined (Adjust here)'!$E$3:$E$189,0),MATCH('Tenant Analysis (Formulas) '!T$5,'Combined (Adjust here)'!$E$3:$BB$3,0)),0)</f>
        <v>22902</v>
      </c>
      <c r="U131" s="77">
        <f>IFERROR(INDEX('Combined (Adjust here)'!$E$3:$BB$189,MATCH('Tenant Analysis (Formulas) '!$D131,'Combined (Adjust here)'!$E$3:$E$189,0),MATCH('Tenant Analysis (Formulas) '!U$5,'Combined (Adjust here)'!$E$3:$BB$3,0)),0)</f>
        <v>0</v>
      </c>
      <c r="V131" s="77">
        <f>IFERROR(INDEX('Combined (Adjust here)'!$E$3:$BB$189,MATCH('Tenant Analysis (Formulas) '!$D131,'Combined (Adjust here)'!$E$3:$E$189,0),MATCH('Tenant Analysis (Formulas) '!V$5,'Combined (Adjust here)'!$E$3:$BB$3,0)),0)</f>
        <v>0</v>
      </c>
      <c r="W131" s="77">
        <f>IFERROR(INDEX('Combined (Adjust here)'!$E$3:$BB$189,MATCH('Tenant Analysis (Formulas) '!$D131,'Combined (Adjust here)'!$E$3:$E$189,0),MATCH('Tenant Analysis (Formulas) '!W$5,'Combined (Adjust here)'!$E$3:$BB$3,0)),0)</f>
        <v>25132</v>
      </c>
      <c r="X131" s="77">
        <f>IFERROR(INDEX('Combined (Adjust here)'!$E$3:$BB$189,MATCH('Tenant Analysis (Formulas) '!$D131,'Combined (Adjust here)'!$E$3:$E$189,0),MATCH('Tenant Analysis (Formulas) '!X$5,'Combined (Adjust here)'!$E$3:$BB$3,0)),0)</f>
        <v>0</v>
      </c>
      <c r="Y131" s="77">
        <f>IFERROR(INDEX('Combined (Adjust here)'!$E$3:$BB$189,MATCH('Tenant Analysis (Formulas) '!$D131,'Combined (Adjust here)'!$E$3:$E$189,0),MATCH('Tenant Analysis (Formulas) '!Y$5,'Combined (Adjust here)'!$E$3:$BB$3,0)),0)</f>
        <v>0</v>
      </c>
      <c r="Z131" s="77">
        <f>IFERROR(INDEX('Combined (Adjust here)'!$E$3:$BB$189,MATCH('Tenant Analysis (Formulas) '!$D131,'Combined (Adjust here)'!$E$3:$E$189,0),MATCH('Tenant Analysis (Formulas) '!Z$5,'Combined (Adjust here)'!$E$3:$BB$3,0)),0)</f>
        <v>20643</v>
      </c>
      <c r="AA131" s="77">
        <f>IFERROR(INDEX('Combined (Adjust here)'!$E$3:$BB$189,MATCH('Tenant Analysis (Formulas) '!$D131,'Combined (Adjust here)'!$E$3:$E$189,0),MATCH('Tenant Analysis (Formulas) '!AA$5,'Combined (Adjust here)'!$E$3:$BB$3,0)),0)</f>
        <v>0</v>
      </c>
      <c r="AB131" s="77">
        <f>IFERROR(INDEX('Combined (Adjust here)'!$E$3:$BB$189,MATCH('Tenant Analysis (Formulas) '!$D131,'Combined (Adjust here)'!$E$3:$E$189,0),MATCH('Tenant Analysis (Formulas) '!AB$5,'Combined (Adjust here)'!$E$3:$BB$3,0)),0)</f>
        <v>0</v>
      </c>
      <c r="AC131" s="77">
        <f>IFERROR(INDEX('Combined (Adjust here)'!$E$3:$BB$189,MATCH('Tenant Analysis (Formulas) '!$D131,'Combined (Adjust here)'!$E$3:$E$189,0),MATCH('Tenant Analysis (Formulas) '!AC$5,'Combined (Adjust here)'!$E$3:$BB$3,0)),0)</f>
        <v>15538</v>
      </c>
      <c r="AD131" s="77">
        <f>IFERROR(INDEX('Combined (Adjust here)'!$E$3:$BB$189,MATCH('Tenant Analysis (Formulas) '!$D131,'Combined (Adjust here)'!$E$3:$E$189,0),MATCH('Tenant Analysis (Formulas) '!AD$5,'Combined (Adjust here)'!$E$3:$BB$3,0)),0)</f>
        <v>0</v>
      </c>
      <c r="AE131" s="77">
        <f>IFERROR(INDEX('Combined (Adjust here)'!$E$3:$BB$189,MATCH('Tenant Analysis (Formulas) '!$D131,'Combined (Adjust here)'!$E$3:$E$189,0),MATCH('Tenant Analysis (Formulas) '!AE$5,'Combined (Adjust here)'!$E$3:$BB$3,0)),0)</f>
        <v>0</v>
      </c>
      <c r="AF131" s="77">
        <f>IFERROR(INDEX('Combined (Adjust here)'!$E$3:$BB$189,MATCH('Tenant Analysis (Formulas) '!$D131,'Combined (Adjust here)'!$E$3:$E$189,0),MATCH('Tenant Analysis (Formulas) '!AF$5,'Combined (Adjust here)'!$E$3:$BB$3,0)),0)</f>
        <v>20572.080000000002</v>
      </c>
      <c r="AG131" s="77">
        <f>IFERROR(INDEX('Combined (Adjust here)'!$E$3:$BB$189,MATCH('Tenant Analysis (Formulas) '!$D131,'Combined (Adjust here)'!$E$3:$E$189,0),MATCH('Tenant Analysis (Formulas) '!AG$5,'Combined (Adjust here)'!$E$3:$BB$3,0)),0)</f>
        <v>0</v>
      </c>
      <c r="AH131" s="77">
        <f>IFERROR(INDEX('Combined (Adjust here)'!$E$3:$BB$189,MATCH('Tenant Analysis (Formulas) '!$D131,'Combined (Adjust here)'!$E$3:$E$189,0),MATCH('Tenant Analysis (Formulas) '!AH$5,'Combined (Adjust here)'!$E$3:$BB$3,0)),0)</f>
        <v>0</v>
      </c>
      <c r="AI131" s="77">
        <f>IFERROR(INDEX('Combined (Adjust here)'!$E$3:$BB$189,MATCH('Tenant Analysis (Formulas) '!$D131,'Combined (Adjust here)'!$E$3:$E$189,0),MATCH('Tenant Analysis (Formulas) '!AI$5,'Combined (Adjust here)'!$E$3:$BB$3,0)),0)</f>
        <v>27373.42</v>
      </c>
      <c r="AJ131" s="77">
        <f>IFERROR(INDEX('Combined (Adjust here)'!$E$3:$BB$189,MATCH('Tenant Analysis (Formulas) '!$D131,'Combined (Adjust here)'!$E$3:$E$189,0),MATCH('Tenant Analysis (Formulas) '!AJ$5,'Combined (Adjust here)'!$E$3:$BB$3,0)),0)</f>
        <v>0</v>
      </c>
      <c r="AK131" s="77">
        <f>IFERROR(INDEX('Combined (Adjust here)'!$E$3:$BB$189,MATCH('Tenant Analysis (Formulas) '!$D131,'Combined (Adjust here)'!$E$3:$E$189,0),MATCH('Tenant Analysis (Formulas) '!AK$5,'Combined (Adjust here)'!$E$3:$BB$3,0)),0)</f>
        <v>0</v>
      </c>
      <c r="AL131" s="77">
        <f>IFERROR(INDEX('Combined (Adjust here)'!$E$3:$BB$189,MATCH('Tenant Analysis (Formulas) '!$D131,'Combined (Adjust here)'!$E$3:$E$189,0),MATCH('Tenant Analysis (Formulas) '!AL$5,'Combined (Adjust here)'!$E$3:$BB$3,0)),0)</f>
        <v>22204.09</v>
      </c>
      <c r="AM131" s="77">
        <f>IFERROR(INDEX('Combined (Adjust here)'!$E$3:$BB$189,MATCH('Tenant Analysis (Formulas) '!$D131,'Combined (Adjust here)'!$E$3:$E$189,0),MATCH('Tenant Analysis (Formulas) '!AM$5,'Combined (Adjust here)'!$E$3:$BB$3,0)),0)</f>
        <v>0</v>
      </c>
      <c r="AN131" s="77">
        <f>IFERROR(INDEX('Combined (Adjust here)'!$E$3:$BB$189,MATCH('Tenant Analysis (Formulas) '!$D131,'Combined (Adjust here)'!$E$3:$E$189,0),MATCH('Tenant Analysis (Formulas) '!AN$5,'Combined (Adjust here)'!$E$3:$BB$3,0)),0)</f>
        <v>0</v>
      </c>
      <c r="AO131" s="77">
        <f>IFERROR(INDEX('Combined (Adjust here)'!$E$3:$BB$189,MATCH('Tenant Analysis (Formulas) '!$D131,'Combined (Adjust here)'!$E$3:$E$189,0),MATCH('Tenant Analysis (Formulas) '!AO$5,'Combined (Adjust here)'!$E$3:$BB$3,0)),0)</f>
        <v>15021.4</v>
      </c>
      <c r="AP131" s="77">
        <f>IFERROR(INDEX('Combined (Adjust here)'!$E$3:$BB$189,MATCH('Tenant Analysis (Formulas) '!$D131,'Combined (Adjust here)'!$E$3:$E$189,0),MATCH('Tenant Analysis (Formulas) '!AP$5,'Combined (Adjust here)'!$E$3:$BB$3,0)),0)</f>
        <v>0</v>
      </c>
      <c r="AQ131" s="77">
        <f>IFERROR(INDEX('Combined (Adjust here)'!$E$3:$BB$189,MATCH('Tenant Analysis (Formulas) '!$D131,'Combined (Adjust here)'!$E$3:$E$189,0),MATCH('Tenant Analysis (Formulas) '!AQ$5,'Combined (Adjust here)'!$E$3:$BB$3,0)),0)</f>
        <v>0</v>
      </c>
      <c r="AR131" s="77">
        <f>IFERROR(INDEX('Combined (Adjust here)'!$E$3:$BB$189,MATCH('Tenant Analysis (Formulas) '!$D131,'Combined (Adjust here)'!$E$3:$E$189,0),MATCH('Tenant Analysis (Formulas) '!AR$5,'Combined (Adjust here)'!$E$3:$BB$3,0)),0)</f>
        <v>16266.34</v>
      </c>
      <c r="AS131" s="77">
        <f>IFERROR(INDEX('Combined (Adjust here)'!$E$3:$BB$189,MATCH('Tenant Analysis (Formulas) '!$D131,'Combined (Adjust here)'!$E$3:$E$189,0),MATCH('Tenant Analysis (Formulas) '!AS$5,'Combined (Adjust here)'!$E$3:$BB$3,0)),0)</f>
        <v>0</v>
      </c>
      <c r="AT131" s="77">
        <f>IFERROR(INDEX('Combined (Adjust here)'!$E$3:$BB$189,MATCH('Tenant Analysis (Formulas) '!$D131,'Combined (Adjust here)'!$E$3:$E$189,0),MATCH('Tenant Analysis (Formulas) '!AT$5,'Combined (Adjust here)'!$E$3:$BB$3,0)),0)</f>
        <v>0</v>
      </c>
      <c r="AU131" s="77">
        <f>IFERROR(INDEX('Combined (Adjust here)'!$E$3:$BB$189,MATCH('Tenant Analysis (Formulas) '!$D131,'Combined (Adjust here)'!$E$3:$E$189,0),MATCH('Tenant Analysis (Formulas) '!AU$5,'Combined (Adjust here)'!$E$3:$BB$3,0)),0)</f>
        <v>21547.17</v>
      </c>
      <c r="AV131" s="77">
        <f>IFERROR(INDEX('Combined (Adjust here)'!$E$3:$BB$189,MATCH('Tenant Analysis (Formulas) '!$D131,'Combined (Adjust here)'!$E$3:$E$189,0),MATCH('Tenant Analysis (Formulas) '!AV$5,'Combined (Adjust here)'!$E$3:$BB$3,0)),0)</f>
        <v>0</v>
      </c>
      <c r="AW131" s="77">
        <f>IFERROR(INDEX('Combined (Adjust here)'!$E$3:$BB$189,MATCH('Tenant Analysis (Formulas) '!$D131,'Combined (Adjust here)'!$E$3:$E$189,0),MATCH('Tenant Analysis (Formulas) '!AW$5,'Combined (Adjust here)'!$E$3:$BB$3,0)),0)</f>
        <v>0</v>
      </c>
      <c r="AX131" s="77">
        <f>IFERROR(INDEX('Combined (Adjust here)'!$E$3:$BB$189,MATCH('Tenant Analysis (Formulas) '!$D131,'Combined (Adjust here)'!$E$3:$E$189,0),MATCH('Tenant Analysis (Formulas) '!AX$5,'Combined (Adjust here)'!$E$3:$BB$3,0)),0)</f>
        <v>32899.83</v>
      </c>
      <c r="AY131" s="77">
        <f>IFERROR(INDEX('Combined (Adjust here)'!$E$3:$BB$189,MATCH('Tenant Analysis (Formulas) '!$D131,'Combined (Adjust here)'!$E$3:$E$189,0),MATCH('Tenant Analysis (Formulas) '!AY$5,'Combined (Adjust here)'!$E$3:$BB$3,0)),0)</f>
        <v>0</v>
      </c>
      <c r="AZ131" s="77">
        <f>IFERROR(INDEX('Combined (Adjust here)'!$E$3:$BB$189,MATCH('Tenant Analysis (Formulas) '!$D131,'Combined (Adjust here)'!$E$3:$E$189,0),MATCH('Tenant Analysis (Formulas) '!AZ$5,'Combined (Adjust here)'!$E$3:$BB$3,0)),0)</f>
        <v>0</v>
      </c>
      <c r="BA131" s="77">
        <f>IFERROR(INDEX('Combined (Adjust here)'!$E$3:$BB$189,MATCH('Tenant Analysis (Formulas) '!$D131,'Combined (Adjust here)'!$E$3:$E$189,0),MATCH('Tenant Analysis (Formulas) '!BA$5,'Combined (Adjust here)'!$E$3:$BB$3,0)),0)</f>
        <v>20913.05</v>
      </c>
      <c r="BB131" s="77">
        <f>IFERROR(INDEX('Combined (Adjust here)'!$E$3:$BB$189,MATCH('Tenant Analysis (Formulas) '!$D131,'Combined (Adjust here)'!$E$3:$E$189,0),MATCH('Tenant Analysis (Formulas) '!BB$5,'Combined (Adjust here)'!$E$3:$BB$3,0)),0)</f>
        <v>0</v>
      </c>
      <c r="BC131" s="77">
        <f>IFERROR(INDEX('Combined (Adjust here)'!$E$3:$BB$189,MATCH('Tenant Analysis (Formulas) '!$D131,'Combined (Adjust here)'!$E$3:$E$189,0),MATCH('Tenant Analysis (Formulas) '!BC$5,'Combined (Adjust here)'!$E$3:$BB$3,0)),0)</f>
        <v>0</v>
      </c>
      <c r="BD131" s="77">
        <f>IFERROR(INDEX('Combined (Adjust here)'!$E$3:$BB$189,MATCH('Tenant Analysis (Formulas) '!$D131,'Combined (Adjust here)'!$E$3:$E$189,0),MATCH('Tenant Analysis (Formulas) '!BD$5,'Combined (Adjust here)'!$E$3:$BB$3,0)),0)</f>
        <v>26819.99</v>
      </c>
      <c r="BE131" s="77">
        <f>IFERROR(INDEX('Combined (Adjust here)'!$E$3:$BB$189,MATCH('Tenant Analysis (Formulas) '!$D131,'Combined (Adjust here)'!$E$3:$E$189,0),MATCH('Tenant Analysis (Formulas) '!BE$5,'Combined (Adjust here)'!$E$3:$BB$3,0)),0)</f>
        <v>0</v>
      </c>
      <c r="BF131" s="77">
        <f>IFERROR(INDEX('Combined (Adjust here)'!$E$3:$BB$189,MATCH('Tenant Analysis (Formulas) '!$D131,'Combined (Adjust here)'!$E$3:$E$189,0),MATCH('Tenant Analysis (Formulas) '!BF$5,'Combined (Adjust here)'!$E$3:$BB$3,0)),0)</f>
        <v>0</v>
      </c>
      <c r="BG131" s="77">
        <f>IFERROR(INDEX('Combined (Adjust here)'!$E$3:$BB$189,MATCH('Tenant Analysis (Formulas) '!$D131,'Combined (Adjust here)'!$E$3:$E$189,0),MATCH('Tenant Analysis (Formulas) '!BG$5,'Combined (Adjust here)'!$E$3:$BB$3,0)),0)</f>
        <v>0</v>
      </c>
      <c r="BH131" s="77">
        <f>IFERROR(INDEX('Combined (Adjust here)'!$E$3:$BB$189,MATCH('Tenant Analysis (Formulas) '!$D131,'Combined (Adjust here)'!$E$3:$E$189,0),MATCH('Tenant Analysis (Formulas) '!BH$5,'Combined (Adjust here)'!$E$3:$BB$3,0)),0)</f>
        <v>0</v>
      </c>
      <c r="BI131" s="77">
        <f>IFERROR(INDEX('Combined (Adjust here)'!$E$3:$BB$189,MATCH('Tenant Analysis (Formulas) '!$D131,'Combined (Adjust here)'!$E$3:$E$189,0),MATCH('Tenant Analysis (Formulas) '!BI$5,'Combined (Adjust here)'!$E$3:$BB$3,0)),0)</f>
        <v>0</v>
      </c>
      <c r="BJ131" s="77">
        <f>IFERROR(INDEX('Combined (Adjust here)'!$E$3:$BB$189,MATCH('Tenant Analysis (Formulas) '!$D131,'Combined (Adjust here)'!$E$3:$E$189,0),MATCH('Tenant Analysis (Formulas) '!BJ$5,'Combined (Adjust here)'!$E$3:$BB$3,0)),0)</f>
        <v>0</v>
      </c>
      <c r="BK131" s="77">
        <f>IFERROR(INDEX('Combined (Adjust here)'!$E$3:$BB$189,MATCH('Tenant Analysis (Formulas) '!$D131,'Combined (Adjust here)'!$E$3:$E$189,0),MATCH('Tenant Analysis (Formulas) '!BK$5,'Combined (Adjust here)'!$E$3:$BB$3,0)),0)</f>
        <v>0</v>
      </c>
      <c r="BL131" s="77">
        <f>IFERROR(INDEX('Combined (Adjust here)'!$E$3:$BB$189,MATCH('Tenant Analysis (Formulas) '!$D131,'Combined (Adjust here)'!$E$3:$E$189,0),MATCH('Tenant Analysis (Formulas) '!BL$5,'Combined (Adjust here)'!$E$3:$BB$3,0)),0)</f>
        <v>0</v>
      </c>
      <c r="BM131" s="77">
        <f>IFERROR(INDEX('Combined (Adjust here)'!$E$3:$BB$189,MATCH('Tenant Analysis (Formulas) '!$D131,'Combined (Adjust here)'!$E$3:$E$189,0),MATCH('Tenant Analysis (Formulas) '!BM$5,'Combined (Adjust here)'!$E$3:$BB$3,0)),0)</f>
        <v>0</v>
      </c>
    </row>
    <row r="132" spans="1:65" hidden="1">
      <c r="A132" s="48" t="s">
        <v>159</v>
      </c>
      <c r="B132" s="48" t="s">
        <v>175</v>
      </c>
      <c r="C132" s="46" t="s">
        <v>193</v>
      </c>
      <c r="D132" s="169" t="s">
        <v>859</v>
      </c>
      <c r="E132" s="75">
        <f t="shared" si="27"/>
        <v>289604</v>
      </c>
      <c r="F132" s="75">
        <f t="shared" si="32"/>
        <v>278027.08</v>
      </c>
      <c r="G132" s="75">
        <f t="shared" si="32"/>
        <v>330827.71000000002</v>
      </c>
      <c r="H132" s="75">
        <f t="shared" si="32"/>
        <v>0</v>
      </c>
      <c r="I132" s="67">
        <f t="shared" si="26"/>
        <v>0.18991182441652807</v>
      </c>
      <c r="J132" s="82"/>
      <c r="L132" s="75">
        <f t="shared" si="30"/>
        <v>59651.54</v>
      </c>
      <c r="M132" s="75">
        <f t="shared" si="30"/>
        <v>0</v>
      </c>
      <c r="N132" s="67">
        <f t="shared" si="28"/>
        <v>0</v>
      </c>
      <c r="R132" s="77">
        <f>IFERROR(INDEX('Combined (Adjust here)'!$E$3:$BB$189,MATCH('Tenant Analysis (Formulas) '!$D132,'Combined (Adjust here)'!$E$3:$E$189,0),MATCH('Tenant Analysis (Formulas) '!R$5,'Combined (Adjust here)'!$E$3:$BB$3,0)),0)</f>
        <v>0</v>
      </c>
      <c r="S132" s="77">
        <f>IFERROR(INDEX('Combined (Adjust here)'!$E$3:$BB$189,MATCH('Tenant Analysis (Formulas) '!$D132,'Combined (Adjust here)'!$E$3:$E$189,0),MATCH('Tenant Analysis (Formulas) '!S$5,'Combined (Adjust here)'!$E$3:$BB$3,0)),0)</f>
        <v>0</v>
      </c>
      <c r="T132" s="77">
        <f>IFERROR(INDEX('Combined (Adjust here)'!$E$3:$BB$189,MATCH('Tenant Analysis (Formulas) '!$D132,'Combined (Adjust here)'!$E$3:$E$189,0),MATCH('Tenant Analysis (Formulas) '!T$5,'Combined (Adjust here)'!$E$3:$BB$3,0)),0)</f>
        <v>71709</v>
      </c>
      <c r="U132" s="77">
        <f>IFERROR(INDEX('Combined (Adjust here)'!$E$3:$BB$189,MATCH('Tenant Analysis (Formulas) '!$D132,'Combined (Adjust here)'!$E$3:$E$189,0),MATCH('Tenant Analysis (Formulas) '!U$5,'Combined (Adjust here)'!$E$3:$BB$3,0)),0)</f>
        <v>0</v>
      </c>
      <c r="V132" s="77">
        <f>IFERROR(INDEX('Combined (Adjust here)'!$E$3:$BB$189,MATCH('Tenant Analysis (Formulas) '!$D132,'Combined (Adjust here)'!$E$3:$E$189,0),MATCH('Tenant Analysis (Formulas) '!V$5,'Combined (Adjust here)'!$E$3:$BB$3,0)),0)</f>
        <v>0</v>
      </c>
      <c r="W132" s="77">
        <f>IFERROR(INDEX('Combined (Adjust here)'!$E$3:$BB$189,MATCH('Tenant Analysis (Formulas) '!$D132,'Combined (Adjust here)'!$E$3:$E$189,0),MATCH('Tenant Analysis (Formulas) '!W$5,'Combined (Adjust here)'!$E$3:$BB$3,0)),0)</f>
        <v>74904</v>
      </c>
      <c r="X132" s="77">
        <f>IFERROR(INDEX('Combined (Adjust here)'!$E$3:$BB$189,MATCH('Tenant Analysis (Formulas) '!$D132,'Combined (Adjust here)'!$E$3:$E$189,0),MATCH('Tenant Analysis (Formulas) '!X$5,'Combined (Adjust here)'!$E$3:$BB$3,0)),0)</f>
        <v>0</v>
      </c>
      <c r="Y132" s="77">
        <f>IFERROR(INDEX('Combined (Adjust here)'!$E$3:$BB$189,MATCH('Tenant Analysis (Formulas) '!$D132,'Combined (Adjust here)'!$E$3:$E$189,0),MATCH('Tenant Analysis (Formulas) '!Y$5,'Combined (Adjust here)'!$E$3:$BB$3,0)),0)</f>
        <v>0</v>
      </c>
      <c r="Z132" s="77">
        <f>IFERROR(INDEX('Combined (Adjust here)'!$E$3:$BB$189,MATCH('Tenant Analysis (Formulas) '!$D132,'Combined (Adjust here)'!$E$3:$E$189,0),MATCH('Tenant Analysis (Formulas) '!Z$5,'Combined (Adjust here)'!$E$3:$BB$3,0)),0)</f>
        <v>73336</v>
      </c>
      <c r="AA132" s="77">
        <f>IFERROR(INDEX('Combined (Adjust here)'!$E$3:$BB$189,MATCH('Tenant Analysis (Formulas) '!$D132,'Combined (Adjust here)'!$E$3:$E$189,0),MATCH('Tenant Analysis (Formulas) '!AA$5,'Combined (Adjust here)'!$E$3:$BB$3,0)),0)</f>
        <v>0</v>
      </c>
      <c r="AB132" s="77">
        <f>IFERROR(INDEX('Combined (Adjust here)'!$E$3:$BB$189,MATCH('Tenant Analysis (Formulas) '!$D132,'Combined (Adjust here)'!$E$3:$E$189,0),MATCH('Tenant Analysis (Formulas) '!AB$5,'Combined (Adjust here)'!$E$3:$BB$3,0)),0)</f>
        <v>0</v>
      </c>
      <c r="AC132" s="77">
        <f>IFERROR(INDEX('Combined (Adjust here)'!$E$3:$BB$189,MATCH('Tenant Analysis (Formulas) '!$D132,'Combined (Adjust here)'!$E$3:$E$189,0),MATCH('Tenant Analysis (Formulas) '!AC$5,'Combined (Adjust here)'!$E$3:$BB$3,0)),0)</f>
        <v>69655</v>
      </c>
      <c r="AD132" s="77">
        <f>IFERROR(INDEX('Combined (Adjust here)'!$E$3:$BB$189,MATCH('Tenant Analysis (Formulas) '!$D132,'Combined (Adjust here)'!$E$3:$E$189,0),MATCH('Tenant Analysis (Formulas) '!AD$5,'Combined (Adjust here)'!$E$3:$BB$3,0)),0)</f>
        <v>0</v>
      </c>
      <c r="AE132" s="77">
        <f>IFERROR(INDEX('Combined (Adjust here)'!$E$3:$BB$189,MATCH('Tenant Analysis (Formulas) '!$D132,'Combined (Adjust here)'!$E$3:$E$189,0),MATCH('Tenant Analysis (Formulas) '!AE$5,'Combined (Adjust here)'!$E$3:$BB$3,0)),0)</f>
        <v>0</v>
      </c>
      <c r="AF132" s="77">
        <f>IFERROR(INDEX('Combined (Adjust here)'!$E$3:$BB$189,MATCH('Tenant Analysis (Formulas) '!$D132,'Combined (Adjust here)'!$E$3:$E$189,0),MATCH('Tenant Analysis (Formulas) '!AF$5,'Combined (Adjust here)'!$E$3:$BB$3,0)),0)</f>
        <v>73545</v>
      </c>
      <c r="AG132" s="77">
        <f>IFERROR(INDEX('Combined (Adjust here)'!$E$3:$BB$189,MATCH('Tenant Analysis (Formulas) '!$D132,'Combined (Adjust here)'!$E$3:$E$189,0),MATCH('Tenant Analysis (Formulas) '!AG$5,'Combined (Adjust here)'!$E$3:$BB$3,0)),0)</f>
        <v>0</v>
      </c>
      <c r="AH132" s="77">
        <f>IFERROR(INDEX('Combined (Adjust here)'!$E$3:$BB$189,MATCH('Tenant Analysis (Formulas) '!$D132,'Combined (Adjust here)'!$E$3:$E$189,0),MATCH('Tenant Analysis (Formulas) '!AH$5,'Combined (Adjust here)'!$E$3:$BB$3,0)),0)</f>
        <v>0</v>
      </c>
      <c r="AI132" s="77">
        <f>IFERROR(INDEX('Combined (Adjust here)'!$E$3:$BB$189,MATCH('Tenant Analysis (Formulas) '!$D132,'Combined (Adjust here)'!$E$3:$E$189,0),MATCH('Tenant Analysis (Formulas) '!AI$5,'Combined (Adjust here)'!$E$3:$BB$3,0)),0)</f>
        <v>74102.41</v>
      </c>
      <c r="AJ132" s="77">
        <f>IFERROR(INDEX('Combined (Adjust here)'!$E$3:$BB$189,MATCH('Tenant Analysis (Formulas) '!$D132,'Combined (Adjust here)'!$E$3:$E$189,0),MATCH('Tenant Analysis (Formulas) '!AJ$5,'Combined (Adjust here)'!$E$3:$BB$3,0)),0)</f>
        <v>0</v>
      </c>
      <c r="AK132" s="77">
        <f>IFERROR(INDEX('Combined (Adjust here)'!$E$3:$BB$189,MATCH('Tenant Analysis (Formulas) '!$D132,'Combined (Adjust here)'!$E$3:$E$189,0),MATCH('Tenant Analysis (Formulas) '!AK$5,'Combined (Adjust here)'!$E$3:$BB$3,0)),0)</f>
        <v>0</v>
      </c>
      <c r="AL132" s="77">
        <f>IFERROR(INDEX('Combined (Adjust here)'!$E$3:$BB$189,MATCH('Tenant Analysis (Formulas) '!$D132,'Combined (Adjust here)'!$E$3:$E$189,0),MATCH('Tenant Analysis (Formulas) '!AL$5,'Combined (Adjust here)'!$E$3:$BB$3,0)),0)</f>
        <v>65268.71</v>
      </c>
      <c r="AM132" s="77">
        <f>IFERROR(INDEX('Combined (Adjust here)'!$E$3:$BB$189,MATCH('Tenant Analysis (Formulas) '!$D132,'Combined (Adjust here)'!$E$3:$E$189,0),MATCH('Tenant Analysis (Formulas) '!AM$5,'Combined (Adjust here)'!$E$3:$BB$3,0)),0)</f>
        <v>0</v>
      </c>
      <c r="AN132" s="77">
        <f>IFERROR(INDEX('Combined (Adjust here)'!$E$3:$BB$189,MATCH('Tenant Analysis (Formulas) '!$D132,'Combined (Adjust here)'!$E$3:$E$189,0),MATCH('Tenant Analysis (Formulas) '!AN$5,'Combined (Adjust here)'!$E$3:$BB$3,0)),0)</f>
        <v>0</v>
      </c>
      <c r="AO132" s="77">
        <f>IFERROR(INDEX('Combined (Adjust here)'!$E$3:$BB$189,MATCH('Tenant Analysis (Formulas) '!$D132,'Combined (Adjust here)'!$E$3:$E$189,0),MATCH('Tenant Analysis (Formulas) '!AO$5,'Combined (Adjust here)'!$E$3:$BB$3,0)),0)</f>
        <v>65110.96</v>
      </c>
      <c r="AP132" s="77">
        <f>IFERROR(INDEX('Combined (Adjust here)'!$E$3:$BB$189,MATCH('Tenant Analysis (Formulas) '!$D132,'Combined (Adjust here)'!$E$3:$E$189,0),MATCH('Tenant Analysis (Formulas) '!AP$5,'Combined (Adjust here)'!$E$3:$BB$3,0)),0)</f>
        <v>0</v>
      </c>
      <c r="AQ132" s="77">
        <f>IFERROR(INDEX('Combined (Adjust here)'!$E$3:$BB$189,MATCH('Tenant Analysis (Formulas) '!$D132,'Combined (Adjust here)'!$E$3:$E$189,0),MATCH('Tenant Analysis (Formulas) '!AQ$5,'Combined (Adjust here)'!$E$3:$BB$3,0)),0)</f>
        <v>0</v>
      </c>
      <c r="AR132" s="77">
        <f>IFERROR(INDEX('Combined (Adjust here)'!$E$3:$BB$189,MATCH('Tenant Analysis (Formulas) '!$D132,'Combined (Adjust here)'!$E$3:$E$189,0),MATCH('Tenant Analysis (Formulas) '!AR$5,'Combined (Adjust here)'!$E$3:$BB$3,0)),0)</f>
        <v>59651.54</v>
      </c>
      <c r="AS132" s="77">
        <f>IFERROR(INDEX('Combined (Adjust here)'!$E$3:$BB$189,MATCH('Tenant Analysis (Formulas) '!$D132,'Combined (Adjust here)'!$E$3:$E$189,0),MATCH('Tenant Analysis (Formulas) '!AS$5,'Combined (Adjust here)'!$E$3:$BB$3,0)),0)</f>
        <v>0</v>
      </c>
      <c r="AT132" s="77">
        <f>IFERROR(INDEX('Combined (Adjust here)'!$E$3:$BB$189,MATCH('Tenant Analysis (Formulas) '!$D132,'Combined (Adjust here)'!$E$3:$E$189,0),MATCH('Tenant Analysis (Formulas) '!AT$5,'Combined (Adjust here)'!$E$3:$BB$3,0)),0)</f>
        <v>0</v>
      </c>
      <c r="AU132" s="77">
        <f>IFERROR(INDEX('Combined (Adjust here)'!$E$3:$BB$189,MATCH('Tenant Analysis (Formulas) '!$D132,'Combined (Adjust here)'!$E$3:$E$189,0),MATCH('Tenant Analysis (Formulas) '!AU$5,'Combined (Adjust here)'!$E$3:$BB$3,0)),0)</f>
        <v>70274.720000000001</v>
      </c>
      <c r="AV132" s="77">
        <f>IFERROR(INDEX('Combined (Adjust here)'!$E$3:$BB$189,MATCH('Tenant Analysis (Formulas) '!$D132,'Combined (Adjust here)'!$E$3:$E$189,0),MATCH('Tenant Analysis (Formulas) '!AV$5,'Combined (Adjust here)'!$E$3:$BB$3,0)),0)</f>
        <v>0</v>
      </c>
      <c r="AW132" s="77">
        <f>IFERROR(INDEX('Combined (Adjust here)'!$E$3:$BB$189,MATCH('Tenant Analysis (Formulas) '!$D132,'Combined (Adjust here)'!$E$3:$E$189,0),MATCH('Tenant Analysis (Formulas) '!AW$5,'Combined (Adjust here)'!$E$3:$BB$3,0)),0)</f>
        <v>0</v>
      </c>
      <c r="AX132" s="77">
        <f>IFERROR(INDEX('Combined (Adjust here)'!$E$3:$BB$189,MATCH('Tenant Analysis (Formulas) '!$D132,'Combined (Adjust here)'!$E$3:$E$189,0),MATCH('Tenant Analysis (Formulas) '!AX$5,'Combined (Adjust here)'!$E$3:$BB$3,0)),0)</f>
        <v>70230.710000000006</v>
      </c>
      <c r="AY132" s="77">
        <f>IFERROR(INDEX('Combined (Adjust here)'!$E$3:$BB$189,MATCH('Tenant Analysis (Formulas) '!$D132,'Combined (Adjust here)'!$E$3:$E$189,0),MATCH('Tenant Analysis (Formulas) '!AY$5,'Combined (Adjust here)'!$E$3:$BB$3,0)),0)</f>
        <v>0</v>
      </c>
      <c r="AZ132" s="77">
        <f>IFERROR(INDEX('Combined (Adjust here)'!$E$3:$BB$189,MATCH('Tenant Analysis (Formulas) '!$D132,'Combined (Adjust here)'!$E$3:$E$189,0),MATCH('Tenant Analysis (Formulas) '!AZ$5,'Combined (Adjust here)'!$E$3:$BB$3,0)),0)</f>
        <v>0</v>
      </c>
      <c r="BA132" s="77">
        <f>IFERROR(INDEX('Combined (Adjust here)'!$E$3:$BB$189,MATCH('Tenant Analysis (Formulas) '!$D132,'Combined (Adjust here)'!$E$3:$E$189,0),MATCH('Tenant Analysis (Formulas) '!BA$5,'Combined (Adjust here)'!$E$3:$BB$3,0)),0)</f>
        <v>130670.74</v>
      </c>
      <c r="BB132" s="77">
        <f>IFERROR(INDEX('Combined (Adjust here)'!$E$3:$BB$189,MATCH('Tenant Analysis (Formulas) '!$D132,'Combined (Adjust here)'!$E$3:$E$189,0),MATCH('Tenant Analysis (Formulas) '!BB$5,'Combined (Adjust here)'!$E$3:$BB$3,0)),0)</f>
        <v>0</v>
      </c>
      <c r="BC132" s="77">
        <f>IFERROR(INDEX('Combined (Adjust here)'!$E$3:$BB$189,MATCH('Tenant Analysis (Formulas) '!$D132,'Combined (Adjust here)'!$E$3:$E$189,0),MATCH('Tenant Analysis (Formulas) '!BC$5,'Combined (Adjust here)'!$E$3:$BB$3,0)),0)</f>
        <v>0</v>
      </c>
      <c r="BD132" s="77">
        <f>IFERROR(INDEX('Combined (Adjust here)'!$E$3:$BB$189,MATCH('Tenant Analysis (Formulas) '!$D132,'Combined (Adjust here)'!$E$3:$E$189,0),MATCH('Tenant Analysis (Formulas) '!BD$5,'Combined (Adjust here)'!$E$3:$BB$3,0)),0)</f>
        <v>0</v>
      </c>
      <c r="BE132" s="77">
        <f>IFERROR(INDEX('Combined (Adjust here)'!$E$3:$BB$189,MATCH('Tenant Analysis (Formulas) '!$D132,'Combined (Adjust here)'!$E$3:$E$189,0),MATCH('Tenant Analysis (Formulas) '!BE$5,'Combined (Adjust here)'!$E$3:$BB$3,0)),0)</f>
        <v>0</v>
      </c>
      <c r="BF132" s="77">
        <f>IFERROR(INDEX('Combined (Adjust here)'!$E$3:$BB$189,MATCH('Tenant Analysis (Formulas) '!$D132,'Combined (Adjust here)'!$E$3:$E$189,0),MATCH('Tenant Analysis (Formulas) '!BF$5,'Combined (Adjust here)'!$E$3:$BB$3,0)),0)</f>
        <v>0</v>
      </c>
      <c r="BG132" s="77">
        <f>IFERROR(INDEX('Combined (Adjust here)'!$E$3:$BB$189,MATCH('Tenant Analysis (Formulas) '!$D132,'Combined (Adjust here)'!$E$3:$E$189,0),MATCH('Tenant Analysis (Formulas) '!BG$5,'Combined (Adjust here)'!$E$3:$BB$3,0)),0)</f>
        <v>0</v>
      </c>
      <c r="BH132" s="77">
        <f>IFERROR(INDEX('Combined (Adjust here)'!$E$3:$BB$189,MATCH('Tenant Analysis (Formulas) '!$D132,'Combined (Adjust here)'!$E$3:$E$189,0),MATCH('Tenant Analysis (Formulas) '!BH$5,'Combined (Adjust here)'!$E$3:$BB$3,0)),0)</f>
        <v>0</v>
      </c>
      <c r="BI132" s="77">
        <f>IFERROR(INDEX('Combined (Adjust here)'!$E$3:$BB$189,MATCH('Tenant Analysis (Formulas) '!$D132,'Combined (Adjust here)'!$E$3:$E$189,0),MATCH('Tenant Analysis (Formulas) '!BI$5,'Combined (Adjust here)'!$E$3:$BB$3,0)),0)</f>
        <v>0</v>
      </c>
      <c r="BJ132" s="77">
        <f>IFERROR(INDEX('Combined (Adjust here)'!$E$3:$BB$189,MATCH('Tenant Analysis (Formulas) '!$D132,'Combined (Adjust here)'!$E$3:$E$189,0),MATCH('Tenant Analysis (Formulas) '!BJ$5,'Combined (Adjust here)'!$E$3:$BB$3,0)),0)</f>
        <v>0</v>
      </c>
      <c r="BK132" s="77">
        <f>IFERROR(INDEX('Combined (Adjust here)'!$E$3:$BB$189,MATCH('Tenant Analysis (Formulas) '!$D132,'Combined (Adjust here)'!$E$3:$E$189,0),MATCH('Tenant Analysis (Formulas) '!BK$5,'Combined (Adjust here)'!$E$3:$BB$3,0)),0)</f>
        <v>0</v>
      </c>
      <c r="BL132" s="77">
        <f>IFERROR(INDEX('Combined (Adjust here)'!$E$3:$BB$189,MATCH('Tenant Analysis (Formulas) '!$D132,'Combined (Adjust here)'!$E$3:$E$189,0),MATCH('Tenant Analysis (Formulas) '!BL$5,'Combined (Adjust here)'!$E$3:$BB$3,0)),0)</f>
        <v>0</v>
      </c>
      <c r="BM132" s="77">
        <f>IFERROR(INDEX('Combined (Adjust here)'!$E$3:$BB$189,MATCH('Tenant Analysis (Formulas) '!$D132,'Combined (Adjust here)'!$E$3:$E$189,0),MATCH('Tenant Analysis (Formulas) '!BM$5,'Combined (Adjust here)'!$E$3:$BB$3,0)),0)</f>
        <v>0</v>
      </c>
    </row>
    <row r="133" spans="1:65" hidden="1">
      <c r="A133" s="48" t="s">
        <v>159</v>
      </c>
      <c r="B133" s="48" t="s">
        <v>175</v>
      </c>
      <c r="C133" s="46" t="s">
        <v>728</v>
      </c>
      <c r="D133" s="49" t="s">
        <v>92</v>
      </c>
      <c r="E133" s="75">
        <f t="shared" si="27"/>
        <v>357958.17000000004</v>
      </c>
      <c r="F133" s="75">
        <f t="shared" si="32"/>
        <v>914699.35</v>
      </c>
      <c r="G133" s="75">
        <f t="shared" si="32"/>
        <v>775321.94000000006</v>
      </c>
      <c r="H133" s="75">
        <f t="shared" si="32"/>
        <v>0</v>
      </c>
      <c r="I133" s="67">
        <f t="shared" si="26"/>
        <v>-0.15237510554697553</v>
      </c>
      <c r="J133" s="82"/>
      <c r="L133" s="75">
        <f t="shared" ref="L133:M144" si="33">+SUMIFS($R133:$BM133,$R$5:$BM$5,"&gt;="&amp;L$4,$R$5:$BM$5,"&lt;="&amp;L$5)</f>
        <v>201876.83</v>
      </c>
      <c r="M133" s="75">
        <f t="shared" si="33"/>
        <v>0</v>
      </c>
      <c r="N133" s="67">
        <f t="shared" si="28"/>
        <v>0</v>
      </c>
      <c r="R133" s="77">
        <f>IFERROR(INDEX('Combined (Adjust here)'!$E$3:$BB$189,MATCH('Tenant Analysis (Formulas) '!$D133,'Combined (Adjust here)'!$E$3:$E$189,0),MATCH('Tenant Analysis (Formulas) '!R$5,'Combined (Adjust here)'!$E$3:$BB$3,0)),0)</f>
        <v>0</v>
      </c>
      <c r="S133" s="77">
        <f>IFERROR(INDEX('Combined (Adjust here)'!$E$3:$BB$189,MATCH('Tenant Analysis (Formulas) '!$D133,'Combined (Adjust here)'!$E$3:$E$189,0),MATCH('Tenant Analysis (Formulas) '!S$5,'Combined (Adjust here)'!$E$3:$BB$3,0)),0)</f>
        <v>0</v>
      </c>
      <c r="T133" s="77">
        <f>IFERROR(INDEX('Combined (Adjust here)'!$E$3:$BB$189,MATCH('Tenant Analysis (Formulas) '!$D133,'Combined (Adjust here)'!$E$3:$E$189,0),MATCH('Tenant Analysis (Formulas) '!T$5,'Combined (Adjust here)'!$E$3:$BB$3,0)),0)</f>
        <v>0</v>
      </c>
      <c r="U133" s="77">
        <f>IFERROR(INDEX('Combined (Adjust here)'!$E$3:$BB$189,MATCH('Tenant Analysis (Formulas) '!$D133,'Combined (Adjust here)'!$E$3:$E$189,0),MATCH('Tenant Analysis (Formulas) '!U$5,'Combined (Adjust here)'!$E$3:$BB$3,0)),0)</f>
        <v>0</v>
      </c>
      <c r="V133" s="77">
        <f>IFERROR(INDEX('Combined (Adjust here)'!$E$3:$BB$189,MATCH('Tenant Analysis (Formulas) '!$D133,'Combined (Adjust here)'!$E$3:$E$189,0),MATCH('Tenant Analysis (Formulas) '!V$5,'Combined (Adjust here)'!$E$3:$BB$3,0)),0)</f>
        <v>0</v>
      </c>
      <c r="W133" s="77">
        <f>IFERROR(INDEX('Combined (Adjust here)'!$E$3:$BB$189,MATCH('Tenant Analysis (Formulas) '!$D133,'Combined (Adjust here)'!$E$3:$E$189,0),MATCH('Tenant Analysis (Formulas) '!W$5,'Combined (Adjust here)'!$E$3:$BB$3,0)),0)</f>
        <v>0</v>
      </c>
      <c r="X133" s="77">
        <f>IFERROR(INDEX('Combined (Adjust here)'!$E$3:$BB$189,MATCH('Tenant Analysis (Formulas) '!$D133,'Combined (Adjust here)'!$E$3:$E$189,0),MATCH('Tenant Analysis (Formulas) '!X$5,'Combined (Adjust here)'!$E$3:$BB$3,0)),0)</f>
        <v>0</v>
      </c>
      <c r="Y133" s="77">
        <f>IFERROR(INDEX('Combined (Adjust here)'!$E$3:$BB$189,MATCH('Tenant Analysis (Formulas) '!$D133,'Combined (Adjust here)'!$E$3:$E$189,0),MATCH('Tenant Analysis (Formulas) '!Y$5,'Combined (Adjust here)'!$E$3:$BB$3,0)),0)</f>
        <v>0</v>
      </c>
      <c r="Z133" s="77">
        <f>IFERROR(INDEX('Combined (Adjust here)'!$E$3:$BB$189,MATCH('Tenant Analysis (Formulas) '!$D133,'Combined (Adjust here)'!$E$3:$E$189,0),MATCH('Tenant Analysis (Formulas) '!Z$5,'Combined (Adjust here)'!$E$3:$BB$3,0)),0)</f>
        <v>144094.72</v>
      </c>
      <c r="AA133" s="77">
        <f>IFERROR(INDEX('Combined (Adjust here)'!$E$3:$BB$189,MATCH('Tenant Analysis (Formulas) '!$D133,'Combined (Adjust here)'!$E$3:$E$189,0),MATCH('Tenant Analysis (Formulas) '!AA$5,'Combined (Adjust here)'!$E$3:$BB$3,0)),0)</f>
        <v>0</v>
      </c>
      <c r="AB133" s="77">
        <f>IFERROR(INDEX('Combined (Adjust here)'!$E$3:$BB$189,MATCH('Tenant Analysis (Formulas) '!$D133,'Combined (Adjust here)'!$E$3:$E$189,0),MATCH('Tenant Analysis (Formulas) '!AB$5,'Combined (Adjust here)'!$E$3:$BB$3,0)),0)</f>
        <v>0</v>
      </c>
      <c r="AC133" s="77">
        <f>IFERROR(INDEX('Combined (Adjust here)'!$E$3:$BB$189,MATCH('Tenant Analysis (Formulas) '!$D133,'Combined (Adjust here)'!$E$3:$E$189,0),MATCH('Tenant Analysis (Formulas) '!AC$5,'Combined (Adjust here)'!$E$3:$BB$3,0)),0)</f>
        <v>213863.45</v>
      </c>
      <c r="AD133" s="77">
        <f>IFERROR(INDEX('Combined (Adjust here)'!$E$3:$BB$189,MATCH('Tenant Analysis (Formulas) '!$D133,'Combined (Adjust here)'!$E$3:$E$189,0),MATCH('Tenant Analysis (Formulas) '!AD$5,'Combined (Adjust here)'!$E$3:$BB$3,0)),0)</f>
        <v>0</v>
      </c>
      <c r="AE133" s="77">
        <f>IFERROR(INDEX('Combined (Adjust here)'!$E$3:$BB$189,MATCH('Tenant Analysis (Formulas) '!$D133,'Combined (Adjust here)'!$E$3:$E$189,0),MATCH('Tenant Analysis (Formulas) '!AE$5,'Combined (Adjust here)'!$E$3:$BB$3,0)),0)</f>
        <v>0</v>
      </c>
      <c r="AF133" s="77">
        <f>IFERROR(INDEX('Combined (Adjust here)'!$E$3:$BB$189,MATCH('Tenant Analysis (Formulas) '!$D133,'Combined (Adjust here)'!$E$3:$E$189,0),MATCH('Tenant Analysis (Formulas) '!AF$5,'Combined (Adjust here)'!$E$3:$BB$3,0)),0)</f>
        <v>220185.86</v>
      </c>
      <c r="AG133" s="77">
        <f>IFERROR(INDEX('Combined (Adjust here)'!$E$3:$BB$189,MATCH('Tenant Analysis (Formulas) '!$D133,'Combined (Adjust here)'!$E$3:$E$189,0),MATCH('Tenant Analysis (Formulas) '!AG$5,'Combined (Adjust here)'!$E$3:$BB$3,0)),0)</f>
        <v>0</v>
      </c>
      <c r="AH133" s="77">
        <f>IFERROR(INDEX('Combined (Adjust here)'!$E$3:$BB$189,MATCH('Tenant Analysis (Formulas) '!$D133,'Combined (Adjust here)'!$E$3:$E$189,0),MATCH('Tenant Analysis (Formulas) '!AH$5,'Combined (Adjust here)'!$E$3:$BB$3,0)),0)</f>
        <v>0</v>
      </c>
      <c r="AI133" s="77">
        <f>IFERROR(INDEX('Combined (Adjust here)'!$E$3:$BB$189,MATCH('Tenant Analysis (Formulas) '!$D133,'Combined (Adjust here)'!$E$3:$E$189,0),MATCH('Tenant Analysis (Formulas) '!AI$5,'Combined (Adjust here)'!$E$3:$BB$3,0)),0)</f>
        <v>219838.33</v>
      </c>
      <c r="AJ133" s="77">
        <f>IFERROR(INDEX('Combined (Adjust here)'!$E$3:$BB$189,MATCH('Tenant Analysis (Formulas) '!$D133,'Combined (Adjust here)'!$E$3:$E$189,0),MATCH('Tenant Analysis (Formulas) '!AJ$5,'Combined (Adjust here)'!$E$3:$BB$3,0)),0)</f>
        <v>0</v>
      </c>
      <c r="AK133" s="77">
        <f>IFERROR(INDEX('Combined (Adjust here)'!$E$3:$BB$189,MATCH('Tenant Analysis (Formulas) '!$D133,'Combined (Adjust here)'!$E$3:$E$189,0),MATCH('Tenant Analysis (Formulas) '!AK$5,'Combined (Adjust here)'!$E$3:$BB$3,0)),0)</f>
        <v>0</v>
      </c>
      <c r="AL133" s="77">
        <f>IFERROR(INDEX('Combined (Adjust here)'!$E$3:$BB$189,MATCH('Tenant Analysis (Formulas) '!$D133,'Combined (Adjust here)'!$E$3:$E$189,0),MATCH('Tenant Analysis (Formulas) '!AL$5,'Combined (Adjust here)'!$E$3:$BB$3,0)),0)</f>
        <v>233115.49</v>
      </c>
      <c r="AM133" s="77">
        <f>IFERROR(INDEX('Combined (Adjust here)'!$E$3:$BB$189,MATCH('Tenant Analysis (Formulas) '!$D133,'Combined (Adjust here)'!$E$3:$E$189,0),MATCH('Tenant Analysis (Formulas) '!AM$5,'Combined (Adjust here)'!$E$3:$BB$3,0)),0)</f>
        <v>0</v>
      </c>
      <c r="AN133" s="77">
        <f>IFERROR(INDEX('Combined (Adjust here)'!$E$3:$BB$189,MATCH('Tenant Analysis (Formulas) '!$D133,'Combined (Adjust here)'!$E$3:$E$189,0),MATCH('Tenant Analysis (Formulas) '!AN$5,'Combined (Adjust here)'!$E$3:$BB$3,0)),0)</f>
        <v>0</v>
      </c>
      <c r="AO133" s="77">
        <f>IFERROR(INDEX('Combined (Adjust here)'!$E$3:$BB$189,MATCH('Tenant Analysis (Formulas) '!$D133,'Combined (Adjust here)'!$E$3:$E$189,0),MATCH('Tenant Analysis (Formulas) '!AO$5,'Combined (Adjust here)'!$E$3:$BB$3,0)),0)</f>
        <v>241559.67</v>
      </c>
      <c r="AP133" s="77">
        <f>IFERROR(INDEX('Combined (Adjust here)'!$E$3:$BB$189,MATCH('Tenant Analysis (Formulas) '!$D133,'Combined (Adjust here)'!$E$3:$E$189,0),MATCH('Tenant Analysis (Formulas) '!AP$5,'Combined (Adjust here)'!$E$3:$BB$3,0)),0)</f>
        <v>0</v>
      </c>
      <c r="AQ133" s="77">
        <f>IFERROR(INDEX('Combined (Adjust here)'!$E$3:$BB$189,MATCH('Tenant Analysis (Formulas) '!$D133,'Combined (Adjust here)'!$E$3:$E$189,0),MATCH('Tenant Analysis (Formulas) '!AQ$5,'Combined (Adjust here)'!$E$3:$BB$3,0)),0)</f>
        <v>0</v>
      </c>
      <c r="AR133" s="77">
        <f>IFERROR(INDEX('Combined (Adjust here)'!$E$3:$BB$189,MATCH('Tenant Analysis (Formulas) '!$D133,'Combined (Adjust here)'!$E$3:$E$189,0),MATCH('Tenant Analysis (Formulas) '!AR$5,'Combined (Adjust here)'!$E$3:$BB$3,0)),0)</f>
        <v>201876.83</v>
      </c>
      <c r="AS133" s="77">
        <f>IFERROR(INDEX('Combined (Adjust here)'!$E$3:$BB$189,MATCH('Tenant Analysis (Formulas) '!$D133,'Combined (Adjust here)'!$E$3:$E$189,0),MATCH('Tenant Analysis (Formulas) '!AS$5,'Combined (Adjust here)'!$E$3:$BB$3,0)),0)</f>
        <v>0</v>
      </c>
      <c r="AT133" s="77">
        <f>IFERROR(INDEX('Combined (Adjust here)'!$E$3:$BB$189,MATCH('Tenant Analysis (Formulas) '!$D133,'Combined (Adjust here)'!$E$3:$E$189,0),MATCH('Tenant Analysis (Formulas) '!AT$5,'Combined (Adjust here)'!$E$3:$BB$3,0)),0)</f>
        <v>0</v>
      </c>
      <c r="AU133" s="77">
        <f>IFERROR(INDEX('Combined (Adjust here)'!$E$3:$BB$189,MATCH('Tenant Analysis (Formulas) '!$D133,'Combined (Adjust here)'!$E$3:$E$189,0),MATCH('Tenant Analysis (Formulas) '!AU$5,'Combined (Adjust here)'!$E$3:$BB$3,0)),0)</f>
        <v>152086.19</v>
      </c>
      <c r="AV133" s="77">
        <f>IFERROR(INDEX('Combined (Adjust here)'!$E$3:$BB$189,MATCH('Tenant Analysis (Formulas) '!$D133,'Combined (Adjust here)'!$E$3:$E$189,0),MATCH('Tenant Analysis (Formulas) '!AV$5,'Combined (Adjust here)'!$E$3:$BB$3,0)),0)</f>
        <v>0</v>
      </c>
      <c r="AW133" s="77">
        <f>IFERROR(INDEX('Combined (Adjust here)'!$E$3:$BB$189,MATCH('Tenant Analysis (Formulas) '!$D133,'Combined (Adjust here)'!$E$3:$E$189,0),MATCH('Tenant Analysis (Formulas) '!AW$5,'Combined (Adjust here)'!$E$3:$BB$3,0)),0)</f>
        <v>0</v>
      </c>
      <c r="AX133" s="77">
        <f>IFERROR(INDEX('Combined (Adjust here)'!$E$3:$BB$189,MATCH('Tenant Analysis (Formulas) '!$D133,'Combined (Adjust here)'!$E$3:$E$189,0),MATCH('Tenant Analysis (Formulas) '!AX$5,'Combined (Adjust here)'!$E$3:$BB$3,0)),0)</f>
        <v>215153.32</v>
      </c>
      <c r="AY133" s="77">
        <f>IFERROR(INDEX('Combined (Adjust here)'!$E$3:$BB$189,MATCH('Tenant Analysis (Formulas) '!$D133,'Combined (Adjust here)'!$E$3:$E$189,0),MATCH('Tenant Analysis (Formulas) '!AY$5,'Combined (Adjust here)'!$E$3:$BB$3,0)),0)</f>
        <v>0</v>
      </c>
      <c r="AZ133" s="77">
        <f>IFERROR(INDEX('Combined (Adjust here)'!$E$3:$BB$189,MATCH('Tenant Analysis (Formulas) '!$D133,'Combined (Adjust here)'!$E$3:$E$189,0),MATCH('Tenant Analysis (Formulas) '!AZ$5,'Combined (Adjust here)'!$E$3:$BB$3,0)),0)</f>
        <v>0</v>
      </c>
      <c r="BA133" s="77">
        <f>IFERROR(INDEX('Combined (Adjust here)'!$E$3:$BB$189,MATCH('Tenant Analysis (Formulas) '!$D133,'Combined (Adjust here)'!$E$3:$E$189,0),MATCH('Tenant Analysis (Formulas) '!BA$5,'Combined (Adjust here)'!$E$3:$BB$3,0)),0)</f>
        <v>206205.6</v>
      </c>
      <c r="BB133" s="77">
        <f>IFERROR(INDEX('Combined (Adjust here)'!$E$3:$BB$189,MATCH('Tenant Analysis (Formulas) '!$D133,'Combined (Adjust here)'!$E$3:$E$189,0),MATCH('Tenant Analysis (Formulas) '!BB$5,'Combined (Adjust here)'!$E$3:$BB$3,0)),0)</f>
        <v>0</v>
      </c>
      <c r="BC133" s="77">
        <f>IFERROR(INDEX('Combined (Adjust here)'!$E$3:$BB$189,MATCH('Tenant Analysis (Formulas) '!$D133,'Combined (Adjust here)'!$E$3:$E$189,0),MATCH('Tenant Analysis (Formulas) '!BC$5,'Combined (Adjust here)'!$E$3:$BB$3,0)),0)</f>
        <v>0</v>
      </c>
      <c r="BD133" s="77">
        <f>IFERROR(INDEX('Combined (Adjust here)'!$E$3:$BB$189,MATCH('Tenant Analysis (Formulas) '!$D133,'Combined (Adjust here)'!$E$3:$E$189,0),MATCH('Tenant Analysis (Formulas) '!BD$5,'Combined (Adjust here)'!$E$3:$BB$3,0)),0)</f>
        <v>0</v>
      </c>
      <c r="BE133" s="77">
        <f>IFERROR(INDEX('Combined (Adjust here)'!$E$3:$BB$189,MATCH('Tenant Analysis (Formulas) '!$D133,'Combined (Adjust here)'!$E$3:$E$189,0),MATCH('Tenant Analysis (Formulas) '!BE$5,'Combined (Adjust here)'!$E$3:$BB$3,0)),0)</f>
        <v>0</v>
      </c>
      <c r="BF133" s="77">
        <f>IFERROR(INDEX('Combined (Adjust here)'!$E$3:$BB$189,MATCH('Tenant Analysis (Formulas) '!$D133,'Combined (Adjust here)'!$E$3:$E$189,0),MATCH('Tenant Analysis (Formulas) '!BF$5,'Combined (Adjust here)'!$E$3:$BB$3,0)),0)</f>
        <v>0</v>
      </c>
      <c r="BG133" s="77">
        <f>IFERROR(INDEX('Combined (Adjust here)'!$E$3:$BB$189,MATCH('Tenant Analysis (Formulas) '!$D133,'Combined (Adjust here)'!$E$3:$E$189,0),MATCH('Tenant Analysis (Formulas) '!BG$5,'Combined (Adjust here)'!$E$3:$BB$3,0)),0)</f>
        <v>0</v>
      </c>
      <c r="BH133" s="77">
        <f>IFERROR(INDEX('Combined (Adjust here)'!$E$3:$BB$189,MATCH('Tenant Analysis (Formulas) '!$D133,'Combined (Adjust here)'!$E$3:$E$189,0),MATCH('Tenant Analysis (Formulas) '!BH$5,'Combined (Adjust here)'!$E$3:$BB$3,0)),0)</f>
        <v>0</v>
      </c>
      <c r="BI133" s="77">
        <f>IFERROR(INDEX('Combined (Adjust here)'!$E$3:$BB$189,MATCH('Tenant Analysis (Formulas) '!$D133,'Combined (Adjust here)'!$E$3:$E$189,0),MATCH('Tenant Analysis (Formulas) '!BI$5,'Combined (Adjust here)'!$E$3:$BB$3,0)),0)</f>
        <v>0</v>
      </c>
      <c r="BJ133" s="77">
        <f>IFERROR(INDEX('Combined (Adjust here)'!$E$3:$BB$189,MATCH('Tenant Analysis (Formulas) '!$D133,'Combined (Adjust here)'!$E$3:$E$189,0),MATCH('Tenant Analysis (Formulas) '!BJ$5,'Combined (Adjust here)'!$E$3:$BB$3,0)),0)</f>
        <v>0</v>
      </c>
      <c r="BK133" s="77">
        <f>IFERROR(INDEX('Combined (Adjust here)'!$E$3:$BB$189,MATCH('Tenant Analysis (Formulas) '!$D133,'Combined (Adjust here)'!$E$3:$E$189,0),MATCH('Tenant Analysis (Formulas) '!BK$5,'Combined (Adjust here)'!$E$3:$BB$3,0)),0)</f>
        <v>0</v>
      </c>
      <c r="BL133" s="77">
        <f>IFERROR(INDEX('Combined (Adjust here)'!$E$3:$BB$189,MATCH('Tenant Analysis (Formulas) '!$D133,'Combined (Adjust here)'!$E$3:$E$189,0),MATCH('Tenant Analysis (Formulas) '!BL$5,'Combined (Adjust here)'!$E$3:$BB$3,0)),0)</f>
        <v>0</v>
      </c>
      <c r="BM133" s="77">
        <f>IFERROR(INDEX('Combined (Adjust here)'!$E$3:$BB$189,MATCH('Tenant Analysis (Formulas) '!$D133,'Combined (Adjust here)'!$E$3:$E$189,0),MATCH('Tenant Analysis (Formulas) '!BM$5,'Combined (Adjust here)'!$E$3:$BB$3,0)),0)</f>
        <v>0</v>
      </c>
    </row>
    <row r="134" spans="1:65" hidden="1">
      <c r="A134" s="48" t="s">
        <v>159</v>
      </c>
      <c r="B134" s="48" t="s">
        <v>175</v>
      </c>
      <c r="C134" s="46" t="s">
        <v>189</v>
      </c>
      <c r="D134" s="49" t="s">
        <v>93</v>
      </c>
      <c r="E134" s="75">
        <f t="shared" si="27"/>
        <v>0</v>
      </c>
      <c r="F134" s="75">
        <f t="shared" si="32"/>
        <v>5941</v>
      </c>
      <c r="G134" s="75">
        <f t="shared" si="32"/>
        <v>39324</v>
      </c>
      <c r="H134" s="75">
        <f t="shared" si="32"/>
        <v>17790</v>
      </c>
      <c r="I134" s="67">
        <f t="shared" si="26"/>
        <v>5.6190876956741294</v>
      </c>
      <c r="J134" s="82"/>
      <c r="L134" s="75">
        <f t="shared" si="33"/>
        <v>10520</v>
      </c>
      <c r="M134" s="75">
        <f t="shared" si="33"/>
        <v>17790</v>
      </c>
      <c r="N134" s="67">
        <f t="shared" si="28"/>
        <v>0.69106463878326996</v>
      </c>
      <c r="R134" s="77">
        <f>IFERROR(INDEX('Combined (Adjust here)'!$E$3:$BB$189,MATCH('Tenant Analysis (Formulas) '!$D134,'Combined (Adjust here)'!$E$3:$E$189,0),MATCH('Tenant Analysis (Formulas) '!R$5,'Combined (Adjust here)'!$E$3:$BB$3,0)),0)</f>
        <v>0</v>
      </c>
      <c r="S134" s="77">
        <f>IFERROR(INDEX('Combined (Adjust here)'!$E$3:$BB$189,MATCH('Tenant Analysis (Formulas) '!$D134,'Combined (Adjust here)'!$E$3:$E$189,0),MATCH('Tenant Analysis (Formulas) '!S$5,'Combined (Adjust here)'!$E$3:$BB$3,0)),0)</f>
        <v>0</v>
      </c>
      <c r="T134" s="77">
        <f>IFERROR(INDEX('Combined (Adjust here)'!$E$3:$BB$189,MATCH('Tenant Analysis (Formulas) '!$D134,'Combined (Adjust here)'!$E$3:$E$189,0),MATCH('Tenant Analysis (Formulas) '!T$5,'Combined (Adjust here)'!$E$3:$BB$3,0)),0)</f>
        <v>0</v>
      </c>
      <c r="U134" s="77">
        <f>IFERROR(INDEX('Combined (Adjust here)'!$E$3:$BB$189,MATCH('Tenant Analysis (Formulas) '!$D134,'Combined (Adjust here)'!$E$3:$E$189,0),MATCH('Tenant Analysis (Formulas) '!U$5,'Combined (Adjust here)'!$E$3:$BB$3,0)),0)</f>
        <v>0</v>
      </c>
      <c r="V134" s="77">
        <f>IFERROR(INDEX('Combined (Adjust here)'!$E$3:$BB$189,MATCH('Tenant Analysis (Formulas) '!$D134,'Combined (Adjust here)'!$E$3:$E$189,0),MATCH('Tenant Analysis (Formulas) '!V$5,'Combined (Adjust here)'!$E$3:$BB$3,0)),0)</f>
        <v>0</v>
      </c>
      <c r="W134" s="77">
        <f>IFERROR(INDEX('Combined (Adjust here)'!$E$3:$BB$189,MATCH('Tenant Analysis (Formulas) '!$D134,'Combined (Adjust here)'!$E$3:$E$189,0),MATCH('Tenant Analysis (Formulas) '!W$5,'Combined (Adjust here)'!$E$3:$BB$3,0)),0)</f>
        <v>0</v>
      </c>
      <c r="X134" s="77">
        <f>IFERROR(INDEX('Combined (Adjust here)'!$E$3:$BB$189,MATCH('Tenant Analysis (Formulas) '!$D134,'Combined (Adjust here)'!$E$3:$E$189,0),MATCH('Tenant Analysis (Formulas) '!X$5,'Combined (Adjust here)'!$E$3:$BB$3,0)),0)</f>
        <v>0</v>
      </c>
      <c r="Y134" s="77">
        <f>IFERROR(INDEX('Combined (Adjust here)'!$E$3:$BB$189,MATCH('Tenant Analysis (Formulas) '!$D134,'Combined (Adjust here)'!$E$3:$E$189,0),MATCH('Tenant Analysis (Formulas) '!Y$5,'Combined (Adjust here)'!$E$3:$BB$3,0)),0)</f>
        <v>0</v>
      </c>
      <c r="Z134" s="77">
        <f>IFERROR(INDEX('Combined (Adjust here)'!$E$3:$BB$189,MATCH('Tenant Analysis (Formulas) '!$D134,'Combined (Adjust here)'!$E$3:$E$189,0),MATCH('Tenant Analysis (Formulas) '!Z$5,'Combined (Adjust here)'!$E$3:$BB$3,0)),0)</f>
        <v>0</v>
      </c>
      <c r="AA134" s="77">
        <f>IFERROR(INDEX('Combined (Adjust here)'!$E$3:$BB$189,MATCH('Tenant Analysis (Formulas) '!$D134,'Combined (Adjust here)'!$E$3:$E$189,0),MATCH('Tenant Analysis (Formulas) '!AA$5,'Combined (Adjust here)'!$E$3:$BB$3,0)),0)</f>
        <v>0</v>
      </c>
      <c r="AB134" s="77">
        <f>IFERROR(INDEX('Combined (Adjust here)'!$E$3:$BB$189,MATCH('Tenant Analysis (Formulas) '!$D134,'Combined (Adjust here)'!$E$3:$E$189,0),MATCH('Tenant Analysis (Formulas) '!AB$5,'Combined (Adjust here)'!$E$3:$BB$3,0)),0)</f>
        <v>0</v>
      </c>
      <c r="AC134" s="77">
        <f>IFERROR(INDEX('Combined (Adjust here)'!$E$3:$BB$189,MATCH('Tenant Analysis (Formulas) '!$D134,'Combined (Adjust here)'!$E$3:$E$189,0),MATCH('Tenant Analysis (Formulas) '!AC$5,'Combined (Adjust here)'!$E$3:$BB$3,0)),0)</f>
        <v>0</v>
      </c>
      <c r="AD134" s="77">
        <f>IFERROR(INDEX('Combined (Adjust here)'!$E$3:$BB$189,MATCH('Tenant Analysis (Formulas) '!$D134,'Combined (Adjust here)'!$E$3:$E$189,0),MATCH('Tenant Analysis (Formulas) '!AD$5,'Combined (Adjust here)'!$E$3:$BB$3,0)),0)</f>
        <v>0</v>
      </c>
      <c r="AE134" s="77">
        <f>IFERROR(INDEX('Combined (Adjust here)'!$E$3:$BB$189,MATCH('Tenant Analysis (Formulas) '!$D134,'Combined (Adjust here)'!$E$3:$E$189,0),MATCH('Tenant Analysis (Formulas) '!AE$5,'Combined (Adjust here)'!$E$3:$BB$3,0)),0)</f>
        <v>0</v>
      </c>
      <c r="AF134" s="77">
        <f>IFERROR(INDEX('Combined (Adjust here)'!$E$3:$BB$189,MATCH('Tenant Analysis (Formulas) '!$D134,'Combined (Adjust here)'!$E$3:$E$189,0),MATCH('Tenant Analysis (Formulas) '!AF$5,'Combined (Adjust here)'!$E$3:$BB$3,0)),0)</f>
        <v>0</v>
      </c>
      <c r="AG134" s="77">
        <f>IFERROR(INDEX('Combined (Adjust here)'!$E$3:$BB$189,MATCH('Tenant Analysis (Formulas) '!$D134,'Combined (Adjust here)'!$E$3:$E$189,0),MATCH('Tenant Analysis (Formulas) '!AG$5,'Combined (Adjust here)'!$E$3:$BB$3,0)),0)</f>
        <v>0</v>
      </c>
      <c r="AH134" s="77">
        <f>IFERROR(INDEX('Combined (Adjust here)'!$E$3:$BB$189,MATCH('Tenant Analysis (Formulas) '!$D134,'Combined (Adjust here)'!$E$3:$E$189,0),MATCH('Tenant Analysis (Formulas) '!AH$5,'Combined (Adjust here)'!$E$3:$BB$3,0)),0)</f>
        <v>0</v>
      </c>
      <c r="AI134" s="77">
        <f>IFERROR(INDEX('Combined (Adjust here)'!$E$3:$BB$189,MATCH('Tenant Analysis (Formulas) '!$D134,'Combined (Adjust here)'!$E$3:$E$189,0),MATCH('Tenant Analysis (Formulas) '!AI$5,'Combined (Adjust here)'!$E$3:$BB$3,0)),0)</f>
        <v>0</v>
      </c>
      <c r="AJ134" s="77">
        <f>IFERROR(INDEX('Combined (Adjust here)'!$E$3:$BB$189,MATCH('Tenant Analysis (Formulas) '!$D134,'Combined (Adjust here)'!$E$3:$E$189,0),MATCH('Tenant Analysis (Formulas) '!AJ$5,'Combined (Adjust here)'!$E$3:$BB$3,0)),0)</f>
        <v>0</v>
      </c>
      <c r="AK134" s="77">
        <f>IFERROR(INDEX('Combined (Adjust here)'!$E$3:$BB$189,MATCH('Tenant Analysis (Formulas) '!$D134,'Combined (Adjust here)'!$E$3:$E$189,0),MATCH('Tenant Analysis (Formulas) '!AK$5,'Combined (Adjust here)'!$E$3:$BB$3,0)),0)</f>
        <v>0</v>
      </c>
      <c r="AL134" s="77">
        <f>IFERROR(INDEX('Combined (Adjust here)'!$E$3:$BB$189,MATCH('Tenant Analysis (Formulas) '!$D134,'Combined (Adjust here)'!$E$3:$E$189,0),MATCH('Tenant Analysis (Formulas) '!AL$5,'Combined (Adjust here)'!$E$3:$BB$3,0)),0)</f>
        <v>0</v>
      </c>
      <c r="AM134" s="77">
        <f>IFERROR(INDEX('Combined (Adjust here)'!$E$3:$BB$189,MATCH('Tenant Analysis (Formulas) '!$D134,'Combined (Adjust here)'!$E$3:$E$189,0),MATCH('Tenant Analysis (Formulas) '!AM$5,'Combined (Adjust here)'!$E$3:$BB$3,0)),0)</f>
        <v>0</v>
      </c>
      <c r="AN134" s="77">
        <f>IFERROR(INDEX('Combined (Adjust here)'!$E$3:$BB$189,MATCH('Tenant Analysis (Formulas) '!$D134,'Combined (Adjust here)'!$E$3:$E$189,0),MATCH('Tenant Analysis (Formulas) '!AN$5,'Combined (Adjust here)'!$E$3:$BB$3,0)),0)</f>
        <v>0</v>
      </c>
      <c r="AO134" s="77">
        <f>IFERROR(INDEX('Combined (Adjust here)'!$E$3:$BB$189,MATCH('Tenant Analysis (Formulas) '!$D134,'Combined (Adjust here)'!$E$3:$E$189,0),MATCH('Tenant Analysis (Formulas) '!AO$5,'Combined (Adjust here)'!$E$3:$BB$3,0)),0)</f>
        <v>5941</v>
      </c>
      <c r="AP134" s="77">
        <f>IFERROR(INDEX('Combined (Adjust here)'!$E$3:$BB$189,MATCH('Tenant Analysis (Formulas) '!$D134,'Combined (Adjust here)'!$E$3:$E$189,0),MATCH('Tenant Analysis (Formulas) '!AP$5,'Combined (Adjust here)'!$E$3:$BB$3,0)),0)</f>
        <v>6251</v>
      </c>
      <c r="AQ134" s="77">
        <f>IFERROR(INDEX('Combined (Adjust here)'!$E$3:$BB$189,MATCH('Tenant Analysis (Formulas) '!$D134,'Combined (Adjust here)'!$E$3:$E$189,0),MATCH('Tenant Analysis (Formulas) '!AQ$5,'Combined (Adjust here)'!$E$3:$BB$3,0)),0)</f>
        <v>4269</v>
      </c>
      <c r="AR134" s="77">
        <f>IFERROR(INDEX('Combined (Adjust here)'!$E$3:$BB$189,MATCH('Tenant Analysis (Formulas) '!$D134,'Combined (Adjust here)'!$E$3:$E$189,0),MATCH('Tenant Analysis (Formulas) '!AR$5,'Combined (Adjust here)'!$E$3:$BB$3,0)),0)</f>
        <v>0</v>
      </c>
      <c r="AS134" s="77">
        <f>IFERROR(INDEX('Combined (Adjust here)'!$E$3:$BB$189,MATCH('Tenant Analysis (Formulas) '!$D134,'Combined (Adjust here)'!$E$3:$E$189,0),MATCH('Tenant Analysis (Formulas) '!AS$5,'Combined (Adjust here)'!$E$3:$BB$3,0)),0)</f>
        <v>0</v>
      </c>
      <c r="AT134" s="77">
        <f>IFERROR(INDEX('Combined (Adjust here)'!$E$3:$BB$189,MATCH('Tenant Analysis (Formulas) '!$D134,'Combined (Adjust here)'!$E$3:$E$189,0),MATCH('Tenant Analysis (Formulas) '!AT$5,'Combined (Adjust here)'!$E$3:$BB$3,0)),0)</f>
        <v>0</v>
      </c>
      <c r="AU134" s="77">
        <f>IFERROR(INDEX('Combined (Adjust here)'!$E$3:$BB$189,MATCH('Tenant Analysis (Formulas) '!$D134,'Combined (Adjust here)'!$E$3:$E$189,0),MATCH('Tenant Analysis (Formulas) '!AU$5,'Combined (Adjust here)'!$E$3:$BB$3,0)),0)</f>
        <v>0</v>
      </c>
      <c r="AV134" s="77">
        <f>IFERROR(INDEX('Combined (Adjust here)'!$E$3:$BB$189,MATCH('Tenant Analysis (Formulas) '!$D134,'Combined (Adjust here)'!$E$3:$E$189,0),MATCH('Tenant Analysis (Formulas) '!AV$5,'Combined (Adjust here)'!$E$3:$BB$3,0)),0)</f>
        <v>3038</v>
      </c>
      <c r="AW134" s="77">
        <f>IFERROR(INDEX('Combined (Adjust here)'!$E$3:$BB$189,MATCH('Tenant Analysis (Formulas) '!$D134,'Combined (Adjust here)'!$E$3:$E$189,0),MATCH('Tenant Analysis (Formulas) '!AW$5,'Combined (Adjust here)'!$E$3:$BB$3,0)),0)</f>
        <v>2830</v>
      </c>
      <c r="AX134" s="77">
        <f>IFERROR(INDEX('Combined (Adjust here)'!$E$3:$BB$189,MATCH('Tenant Analysis (Formulas) '!$D134,'Combined (Adjust here)'!$E$3:$E$189,0),MATCH('Tenant Analysis (Formulas) '!AX$5,'Combined (Adjust here)'!$E$3:$BB$3,0)),0)</f>
        <v>4302</v>
      </c>
      <c r="AY134" s="77">
        <f>IFERROR(INDEX('Combined (Adjust here)'!$E$3:$BB$189,MATCH('Tenant Analysis (Formulas) '!$D134,'Combined (Adjust here)'!$E$3:$E$189,0),MATCH('Tenant Analysis (Formulas) '!AY$5,'Combined (Adjust here)'!$E$3:$BB$3,0)),0)</f>
        <v>4974</v>
      </c>
      <c r="AZ134" s="77">
        <f>IFERROR(INDEX('Combined (Adjust here)'!$E$3:$BB$189,MATCH('Tenant Analysis (Formulas) '!$D134,'Combined (Adjust here)'!$E$3:$E$189,0),MATCH('Tenant Analysis (Formulas) '!AZ$5,'Combined (Adjust here)'!$E$3:$BB$3,0)),0)</f>
        <v>6390</v>
      </c>
      <c r="BA134" s="77">
        <f>IFERROR(INDEX('Combined (Adjust here)'!$E$3:$BB$189,MATCH('Tenant Analysis (Formulas) '!$D134,'Combined (Adjust here)'!$E$3:$E$189,0),MATCH('Tenant Analysis (Formulas) '!BA$5,'Combined (Adjust here)'!$E$3:$BB$3,0)),0)</f>
        <v>7270</v>
      </c>
      <c r="BB134" s="77">
        <f>IFERROR(INDEX('Combined (Adjust here)'!$E$3:$BB$189,MATCH('Tenant Analysis (Formulas) '!$D134,'Combined (Adjust here)'!$E$3:$E$189,0),MATCH('Tenant Analysis (Formulas) '!BB$5,'Combined (Adjust here)'!$E$3:$BB$3,0)),0)</f>
        <v>4360</v>
      </c>
      <c r="BC134" s="77">
        <f>IFERROR(INDEX('Combined (Adjust here)'!$E$3:$BB$189,MATCH('Tenant Analysis (Formulas) '!$D134,'Combined (Adjust here)'!$E$3:$E$189,0),MATCH('Tenant Analysis (Formulas) '!BC$5,'Combined (Adjust here)'!$E$3:$BB$3,0)),0)</f>
        <v>6840</v>
      </c>
      <c r="BD134" s="77">
        <f>IFERROR(INDEX('Combined (Adjust here)'!$E$3:$BB$189,MATCH('Tenant Analysis (Formulas) '!$D134,'Combined (Adjust here)'!$E$3:$E$189,0),MATCH('Tenant Analysis (Formulas) '!BD$5,'Combined (Adjust here)'!$E$3:$BB$3,0)),0)</f>
        <v>6590</v>
      </c>
      <c r="BE134" s="77">
        <f>IFERROR(INDEX('Combined (Adjust here)'!$E$3:$BB$189,MATCH('Tenant Analysis (Formulas) '!$D134,'Combined (Adjust here)'!$E$3:$E$189,0),MATCH('Tenant Analysis (Formulas) '!BE$5,'Combined (Adjust here)'!$E$3:$BB$3,0)),0)</f>
        <v>0</v>
      </c>
      <c r="BF134" s="77">
        <f>IFERROR(INDEX('Combined (Adjust here)'!$E$3:$BB$189,MATCH('Tenant Analysis (Formulas) '!$D134,'Combined (Adjust here)'!$E$3:$E$189,0),MATCH('Tenant Analysis (Formulas) '!BF$5,'Combined (Adjust here)'!$E$3:$BB$3,0)),0)</f>
        <v>0</v>
      </c>
      <c r="BG134" s="77">
        <f>IFERROR(INDEX('Combined (Adjust here)'!$E$3:$BB$189,MATCH('Tenant Analysis (Formulas) '!$D134,'Combined (Adjust here)'!$E$3:$E$189,0),MATCH('Tenant Analysis (Formulas) '!BG$5,'Combined (Adjust here)'!$E$3:$BB$3,0)),0)</f>
        <v>0</v>
      </c>
      <c r="BH134" s="77">
        <f>IFERROR(INDEX('Combined (Adjust here)'!$E$3:$BB$189,MATCH('Tenant Analysis (Formulas) '!$D134,'Combined (Adjust here)'!$E$3:$E$189,0),MATCH('Tenant Analysis (Formulas) '!BH$5,'Combined (Adjust here)'!$E$3:$BB$3,0)),0)</f>
        <v>0</v>
      </c>
      <c r="BI134" s="77">
        <f>IFERROR(INDEX('Combined (Adjust here)'!$E$3:$BB$189,MATCH('Tenant Analysis (Formulas) '!$D134,'Combined (Adjust here)'!$E$3:$E$189,0),MATCH('Tenant Analysis (Formulas) '!BI$5,'Combined (Adjust here)'!$E$3:$BB$3,0)),0)</f>
        <v>0</v>
      </c>
      <c r="BJ134" s="77">
        <f>IFERROR(INDEX('Combined (Adjust here)'!$E$3:$BB$189,MATCH('Tenant Analysis (Formulas) '!$D134,'Combined (Adjust here)'!$E$3:$E$189,0),MATCH('Tenant Analysis (Formulas) '!BJ$5,'Combined (Adjust here)'!$E$3:$BB$3,0)),0)</f>
        <v>0</v>
      </c>
      <c r="BK134" s="77">
        <f>IFERROR(INDEX('Combined (Adjust here)'!$E$3:$BB$189,MATCH('Tenant Analysis (Formulas) '!$D134,'Combined (Adjust here)'!$E$3:$E$189,0),MATCH('Tenant Analysis (Formulas) '!BK$5,'Combined (Adjust here)'!$E$3:$BB$3,0)),0)</f>
        <v>0</v>
      </c>
      <c r="BL134" s="77">
        <f>IFERROR(INDEX('Combined (Adjust here)'!$E$3:$BB$189,MATCH('Tenant Analysis (Formulas) '!$D134,'Combined (Adjust here)'!$E$3:$E$189,0),MATCH('Tenant Analysis (Formulas) '!BL$5,'Combined (Adjust here)'!$E$3:$BB$3,0)),0)</f>
        <v>0</v>
      </c>
      <c r="BM134" s="77">
        <f>IFERROR(INDEX('Combined (Adjust here)'!$E$3:$BB$189,MATCH('Tenant Analysis (Formulas) '!$D134,'Combined (Adjust here)'!$E$3:$E$189,0),MATCH('Tenant Analysis (Formulas) '!BM$5,'Combined (Adjust here)'!$E$3:$BB$3,0)),0)</f>
        <v>0</v>
      </c>
    </row>
    <row r="135" spans="1:65" hidden="1">
      <c r="A135" s="48" t="s">
        <v>159</v>
      </c>
      <c r="B135" s="48" t="s">
        <v>175</v>
      </c>
      <c r="C135" s="46" t="s">
        <v>186</v>
      </c>
      <c r="D135" s="49" t="s">
        <v>184</v>
      </c>
      <c r="E135" s="75">
        <f t="shared" si="27"/>
        <v>0</v>
      </c>
      <c r="F135" s="75">
        <f t="shared" si="32"/>
        <v>0</v>
      </c>
      <c r="G135" s="75">
        <f t="shared" si="32"/>
        <v>162441.32</v>
      </c>
      <c r="H135" s="75">
        <f t="shared" si="32"/>
        <v>86553.8</v>
      </c>
      <c r="I135" s="67">
        <f t="shared" si="26"/>
        <v>0</v>
      </c>
      <c r="J135" s="82"/>
      <c r="L135" s="75">
        <f t="shared" si="33"/>
        <v>0</v>
      </c>
      <c r="M135" s="75">
        <f t="shared" si="33"/>
        <v>86553.8</v>
      </c>
      <c r="N135" s="67">
        <f t="shared" si="28"/>
        <v>0</v>
      </c>
      <c r="R135" s="77">
        <f>IFERROR(INDEX('Combined (Adjust here)'!$E$3:$BB$189,MATCH('Tenant Analysis (Formulas) '!$D135,'Combined (Adjust here)'!$E$3:$E$189,0),MATCH('Tenant Analysis (Formulas) '!R$5,'Combined (Adjust here)'!$E$3:$BB$3,0)),0)</f>
        <v>0</v>
      </c>
      <c r="S135" s="77">
        <f>IFERROR(INDEX('Combined (Adjust here)'!$E$3:$BB$189,MATCH('Tenant Analysis (Formulas) '!$D135,'Combined (Adjust here)'!$E$3:$E$189,0),MATCH('Tenant Analysis (Formulas) '!S$5,'Combined (Adjust here)'!$E$3:$BB$3,0)),0)</f>
        <v>0</v>
      </c>
      <c r="T135" s="77">
        <f>IFERROR(INDEX('Combined (Adjust here)'!$E$3:$BB$189,MATCH('Tenant Analysis (Formulas) '!$D135,'Combined (Adjust here)'!$E$3:$E$189,0),MATCH('Tenant Analysis (Formulas) '!T$5,'Combined (Adjust here)'!$E$3:$BB$3,0)),0)</f>
        <v>0</v>
      </c>
      <c r="U135" s="77">
        <f>IFERROR(INDEX('Combined (Adjust here)'!$E$3:$BB$189,MATCH('Tenant Analysis (Formulas) '!$D135,'Combined (Adjust here)'!$E$3:$E$189,0),MATCH('Tenant Analysis (Formulas) '!U$5,'Combined (Adjust here)'!$E$3:$BB$3,0)),0)</f>
        <v>0</v>
      </c>
      <c r="V135" s="77">
        <f>IFERROR(INDEX('Combined (Adjust here)'!$E$3:$BB$189,MATCH('Tenant Analysis (Formulas) '!$D135,'Combined (Adjust here)'!$E$3:$E$189,0),MATCH('Tenant Analysis (Formulas) '!V$5,'Combined (Adjust here)'!$E$3:$BB$3,0)),0)</f>
        <v>0</v>
      </c>
      <c r="W135" s="77">
        <f>IFERROR(INDEX('Combined (Adjust here)'!$E$3:$BB$189,MATCH('Tenant Analysis (Formulas) '!$D135,'Combined (Adjust here)'!$E$3:$E$189,0),MATCH('Tenant Analysis (Formulas) '!W$5,'Combined (Adjust here)'!$E$3:$BB$3,0)),0)</f>
        <v>0</v>
      </c>
      <c r="X135" s="77">
        <f>IFERROR(INDEX('Combined (Adjust here)'!$E$3:$BB$189,MATCH('Tenant Analysis (Formulas) '!$D135,'Combined (Adjust here)'!$E$3:$E$189,0),MATCH('Tenant Analysis (Formulas) '!X$5,'Combined (Adjust here)'!$E$3:$BB$3,0)),0)</f>
        <v>0</v>
      </c>
      <c r="Y135" s="77">
        <f>IFERROR(INDEX('Combined (Adjust here)'!$E$3:$BB$189,MATCH('Tenant Analysis (Formulas) '!$D135,'Combined (Adjust here)'!$E$3:$E$189,0),MATCH('Tenant Analysis (Formulas) '!Y$5,'Combined (Adjust here)'!$E$3:$BB$3,0)),0)</f>
        <v>0</v>
      </c>
      <c r="Z135" s="77">
        <f>IFERROR(INDEX('Combined (Adjust here)'!$E$3:$BB$189,MATCH('Tenant Analysis (Formulas) '!$D135,'Combined (Adjust here)'!$E$3:$E$189,0),MATCH('Tenant Analysis (Formulas) '!Z$5,'Combined (Adjust here)'!$E$3:$BB$3,0)),0)</f>
        <v>0</v>
      </c>
      <c r="AA135" s="77">
        <f>IFERROR(INDEX('Combined (Adjust here)'!$E$3:$BB$189,MATCH('Tenant Analysis (Formulas) '!$D135,'Combined (Adjust here)'!$E$3:$E$189,0),MATCH('Tenant Analysis (Formulas) '!AA$5,'Combined (Adjust here)'!$E$3:$BB$3,0)),0)</f>
        <v>0</v>
      </c>
      <c r="AB135" s="77">
        <f>IFERROR(INDEX('Combined (Adjust here)'!$E$3:$BB$189,MATCH('Tenant Analysis (Formulas) '!$D135,'Combined (Adjust here)'!$E$3:$E$189,0),MATCH('Tenant Analysis (Formulas) '!AB$5,'Combined (Adjust here)'!$E$3:$BB$3,0)),0)</f>
        <v>0</v>
      </c>
      <c r="AC135" s="77">
        <f>IFERROR(INDEX('Combined (Adjust here)'!$E$3:$BB$189,MATCH('Tenant Analysis (Formulas) '!$D135,'Combined (Adjust here)'!$E$3:$E$189,0),MATCH('Tenant Analysis (Formulas) '!AC$5,'Combined (Adjust here)'!$E$3:$BB$3,0)),0)</f>
        <v>0</v>
      </c>
      <c r="AD135" s="77">
        <f>IFERROR(INDEX('Combined (Adjust here)'!$E$3:$BB$189,MATCH('Tenant Analysis (Formulas) '!$D135,'Combined (Adjust here)'!$E$3:$E$189,0),MATCH('Tenant Analysis (Formulas) '!AD$5,'Combined (Adjust here)'!$E$3:$BB$3,0)),0)</f>
        <v>0</v>
      </c>
      <c r="AE135" s="77">
        <f>IFERROR(INDEX('Combined (Adjust here)'!$E$3:$BB$189,MATCH('Tenant Analysis (Formulas) '!$D135,'Combined (Adjust here)'!$E$3:$E$189,0),MATCH('Tenant Analysis (Formulas) '!AE$5,'Combined (Adjust here)'!$E$3:$BB$3,0)),0)</f>
        <v>0</v>
      </c>
      <c r="AF135" s="77">
        <f>IFERROR(INDEX('Combined (Adjust here)'!$E$3:$BB$189,MATCH('Tenant Analysis (Formulas) '!$D135,'Combined (Adjust here)'!$E$3:$E$189,0),MATCH('Tenant Analysis (Formulas) '!AF$5,'Combined (Adjust here)'!$E$3:$BB$3,0)),0)</f>
        <v>0</v>
      </c>
      <c r="AG135" s="77">
        <f>IFERROR(INDEX('Combined (Adjust here)'!$E$3:$BB$189,MATCH('Tenant Analysis (Formulas) '!$D135,'Combined (Adjust here)'!$E$3:$E$189,0),MATCH('Tenant Analysis (Formulas) '!AG$5,'Combined (Adjust here)'!$E$3:$BB$3,0)),0)</f>
        <v>0</v>
      </c>
      <c r="AH135" s="77">
        <f>IFERROR(INDEX('Combined (Adjust here)'!$E$3:$BB$189,MATCH('Tenant Analysis (Formulas) '!$D135,'Combined (Adjust here)'!$E$3:$E$189,0),MATCH('Tenant Analysis (Formulas) '!AH$5,'Combined (Adjust here)'!$E$3:$BB$3,0)),0)</f>
        <v>0</v>
      </c>
      <c r="AI135" s="77">
        <f>IFERROR(INDEX('Combined (Adjust here)'!$E$3:$BB$189,MATCH('Tenant Analysis (Formulas) '!$D135,'Combined (Adjust here)'!$E$3:$E$189,0),MATCH('Tenant Analysis (Formulas) '!AI$5,'Combined (Adjust here)'!$E$3:$BB$3,0)),0)</f>
        <v>0</v>
      </c>
      <c r="AJ135" s="77">
        <f>IFERROR(INDEX('Combined (Adjust here)'!$E$3:$BB$189,MATCH('Tenant Analysis (Formulas) '!$D135,'Combined (Adjust here)'!$E$3:$E$189,0),MATCH('Tenant Analysis (Formulas) '!AJ$5,'Combined (Adjust here)'!$E$3:$BB$3,0)),0)</f>
        <v>0</v>
      </c>
      <c r="AK135" s="77">
        <f>IFERROR(INDEX('Combined (Adjust here)'!$E$3:$BB$189,MATCH('Tenant Analysis (Formulas) '!$D135,'Combined (Adjust here)'!$E$3:$E$189,0),MATCH('Tenant Analysis (Formulas) '!AK$5,'Combined (Adjust here)'!$E$3:$BB$3,0)),0)</f>
        <v>0</v>
      </c>
      <c r="AL135" s="77">
        <f>IFERROR(INDEX('Combined (Adjust here)'!$E$3:$BB$189,MATCH('Tenant Analysis (Formulas) '!$D135,'Combined (Adjust here)'!$E$3:$E$189,0),MATCH('Tenant Analysis (Formulas) '!AL$5,'Combined (Adjust here)'!$E$3:$BB$3,0)),0)</f>
        <v>0</v>
      </c>
      <c r="AM135" s="77">
        <f>IFERROR(INDEX('Combined (Adjust here)'!$E$3:$BB$189,MATCH('Tenant Analysis (Formulas) '!$D135,'Combined (Adjust here)'!$E$3:$E$189,0),MATCH('Tenant Analysis (Formulas) '!AM$5,'Combined (Adjust here)'!$E$3:$BB$3,0)),0)</f>
        <v>0</v>
      </c>
      <c r="AN135" s="77">
        <f>IFERROR(INDEX('Combined (Adjust here)'!$E$3:$BB$189,MATCH('Tenant Analysis (Formulas) '!$D135,'Combined (Adjust here)'!$E$3:$E$189,0),MATCH('Tenant Analysis (Formulas) '!AN$5,'Combined (Adjust here)'!$E$3:$BB$3,0)),0)</f>
        <v>0</v>
      </c>
      <c r="AO135" s="77">
        <f>IFERROR(INDEX('Combined (Adjust here)'!$E$3:$BB$189,MATCH('Tenant Analysis (Formulas) '!$D135,'Combined (Adjust here)'!$E$3:$E$189,0),MATCH('Tenant Analysis (Formulas) '!AO$5,'Combined (Adjust here)'!$E$3:$BB$3,0)),0)</f>
        <v>0</v>
      </c>
      <c r="AP135" s="77">
        <f>IFERROR(INDEX('Combined (Adjust here)'!$E$3:$BB$189,MATCH('Tenant Analysis (Formulas) '!$D135,'Combined (Adjust here)'!$E$3:$E$189,0),MATCH('Tenant Analysis (Formulas) '!AP$5,'Combined (Adjust here)'!$E$3:$BB$3,0)),0)</f>
        <v>0</v>
      </c>
      <c r="AQ135" s="77">
        <f>IFERROR(INDEX('Combined (Adjust here)'!$E$3:$BB$189,MATCH('Tenant Analysis (Formulas) '!$D135,'Combined (Adjust here)'!$E$3:$E$189,0),MATCH('Tenant Analysis (Formulas) '!AQ$5,'Combined (Adjust here)'!$E$3:$BB$3,0)),0)</f>
        <v>0</v>
      </c>
      <c r="AR135" s="77">
        <f>IFERROR(INDEX('Combined (Adjust here)'!$E$3:$BB$189,MATCH('Tenant Analysis (Formulas) '!$D135,'Combined (Adjust here)'!$E$3:$E$189,0),MATCH('Tenant Analysis (Formulas) '!AR$5,'Combined (Adjust here)'!$E$3:$BB$3,0)),0)</f>
        <v>0</v>
      </c>
      <c r="AS135" s="77">
        <f>IFERROR(INDEX('Combined (Adjust here)'!$E$3:$BB$189,MATCH('Tenant Analysis (Formulas) '!$D135,'Combined (Adjust here)'!$E$3:$E$189,0),MATCH('Tenant Analysis (Formulas) '!AS$5,'Combined (Adjust here)'!$E$3:$BB$3,0)),0)</f>
        <v>0</v>
      </c>
      <c r="AT135" s="77">
        <f>IFERROR(INDEX('Combined (Adjust here)'!$E$3:$BB$189,MATCH('Tenant Analysis (Formulas) '!$D135,'Combined (Adjust here)'!$E$3:$E$189,0),MATCH('Tenant Analysis (Formulas) '!AT$5,'Combined (Adjust here)'!$E$3:$BB$3,0)),0)</f>
        <v>0</v>
      </c>
      <c r="AU135" s="77">
        <f>IFERROR(INDEX('Combined (Adjust here)'!$E$3:$BB$189,MATCH('Tenant Analysis (Formulas) '!$D135,'Combined (Adjust here)'!$E$3:$E$189,0),MATCH('Tenant Analysis (Formulas) '!AU$5,'Combined (Adjust here)'!$E$3:$BB$3,0)),0)</f>
        <v>0</v>
      </c>
      <c r="AV135" s="77">
        <f>IFERROR(INDEX('Combined (Adjust here)'!$E$3:$BB$189,MATCH('Tenant Analysis (Formulas) '!$D135,'Combined (Adjust here)'!$E$3:$E$189,0),MATCH('Tenant Analysis (Formulas) '!AV$5,'Combined (Adjust here)'!$E$3:$BB$3,0)),0)</f>
        <v>13528.55</v>
      </c>
      <c r="AW135" s="77">
        <f>IFERROR(INDEX('Combined (Adjust here)'!$E$3:$BB$189,MATCH('Tenant Analysis (Formulas) '!$D135,'Combined (Adjust here)'!$E$3:$E$189,0),MATCH('Tenant Analysis (Formulas) '!AW$5,'Combined (Adjust here)'!$E$3:$BB$3,0)),0)</f>
        <v>40099.71</v>
      </c>
      <c r="AX135" s="77">
        <f>IFERROR(INDEX('Combined (Adjust here)'!$E$3:$BB$189,MATCH('Tenant Analysis (Formulas) '!$D135,'Combined (Adjust here)'!$E$3:$E$189,0),MATCH('Tenant Analysis (Formulas) '!AX$5,'Combined (Adjust here)'!$E$3:$BB$3,0)),0)</f>
        <v>30446.89</v>
      </c>
      <c r="AY135" s="77">
        <f>IFERROR(INDEX('Combined (Adjust here)'!$E$3:$BB$189,MATCH('Tenant Analysis (Formulas) '!$D135,'Combined (Adjust here)'!$E$3:$E$189,0),MATCH('Tenant Analysis (Formulas) '!AY$5,'Combined (Adjust here)'!$E$3:$BB$3,0)),0)</f>
        <v>28412.11</v>
      </c>
      <c r="AZ135" s="77">
        <f>IFERROR(INDEX('Combined (Adjust here)'!$E$3:$BB$189,MATCH('Tenant Analysis (Formulas) '!$D135,'Combined (Adjust here)'!$E$3:$E$189,0),MATCH('Tenant Analysis (Formulas) '!AZ$5,'Combined (Adjust here)'!$E$3:$BB$3,0)),0)</f>
        <v>24051.4</v>
      </c>
      <c r="BA135" s="77">
        <f>IFERROR(INDEX('Combined (Adjust here)'!$E$3:$BB$189,MATCH('Tenant Analysis (Formulas) '!$D135,'Combined (Adjust here)'!$E$3:$E$189,0),MATCH('Tenant Analysis (Formulas) '!BA$5,'Combined (Adjust here)'!$E$3:$BB$3,0)),0)</f>
        <v>25902.66</v>
      </c>
      <c r="BB135" s="77">
        <f>IFERROR(INDEX('Combined (Adjust here)'!$E$3:$BB$189,MATCH('Tenant Analysis (Formulas) '!$D135,'Combined (Adjust here)'!$E$3:$E$189,0),MATCH('Tenant Analysis (Formulas) '!BB$5,'Combined (Adjust here)'!$E$3:$BB$3,0)),0)</f>
        <v>23743.22</v>
      </c>
      <c r="BC135" s="77">
        <f>IFERROR(INDEX('Combined (Adjust here)'!$E$3:$BB$189,MATCH('Tenant Analysis (Formulas) '!$D135,'Combined (Adjust here)'!$E$3:$E$189,0),MATCH('Tenant Analysis (Formulas) '!BC$5,'Combined (Adjust here)'!$E$3:$BB$3,0)),0)</f>
        <v>27729.02</v>
      </c>
      <c r="BD135" s="77">
        <f>IFERROR(INDEX('Combined (Adjust here)'!$E$3:$BB$189,MATCH('Tenant Analysis (Formulas) '!$D135,'Combined (Adjust here)'!$E$3:$E$189,0),MATCH('Tenant Analysis (Formulas) '!BD$5,'Combined (Adjust here)'!$E$3:$BB$3,0)),0)</f>
        <v>35081.56</v>
      </c>
      <c r="BE135" s="77">
        <f>IFERROR(INDEX('Combined (Adjust here)'!$E$3:$BB$189,MATCH('Tenant Analysis (Formulas) '!$D135,'Combined (Adjust here)'!$E$3:$E$189,0),MATCH('Tenant Analysis (Formulas) '!BE$5,'Combined (Adjust here)'!$E$3:$BB$3,0)),0)</f>
        <v>0</v>
      </c>
      <c r="BF135" s="77">
        <f>IFERROR(INDEX('Combined (Adjust here)'!$E$3:$BB$189,MATCH('Tenant Analysis (Formulas) '!$D135,'Combined (Adjust here)'!$E$3:$E$189,0),MATCH('Tenant Analysis (Formulas) '!BF$5,'Combined (Adjust here)'!$E$3:$BB$3,0)),0)</f>
        <v>0</v>
      </c>
      <c r="BG135" s="77">
        <f>IFERROR(INDEX('Combined (Adjust here)'!$E$3:$BB$189,MATCH('Tenant Analysis (Formulas) '!$D135,'Combined (Adjust here)'!$E$3:$E$189,0),MATCH('Tenant Analysis (Formulas) '!BG$5,'Combined (Adjust here)'!$E$3:$BB$3,0)),0)</f>
        <v>0</v>
      </c>
      <c r="BH135" s="77">
        <f>IFERROR(INDEX('Combined (Adjust here)'!$E$3:$BB$189,MATCH('Tenant Analysis (Formulas) '!$D135,'Combined (Adjust here)'!$E$3:$E$189,0),MATCH('Tenant Analysis (Formulas) '!BH$5,'Combined (Adjust here)'!$E$3:$BB$3,0)),0)</f>
        <v>0</v>
      </c>
      <c r="BI135" s="77">
        <f>IFERROR(INDEX('Combined (Adjust here)'!$E$3:$BB$189,MATCH('Tenant Analysis (Formulas) '!$D135,'Combined (Adjust here)'!$E$3:$E$189,0),MATCH('Tenant Analysis (Formulas) '!BI$5,'Combined (Adjust here)'!$E$3:$BB$3,0)),0)</f>
        <v>0</v>
      </c>
      <c r="BJ135" s="77">
        <f>IFERROR(INDEX('Combined (Adjust here)'!$E$3:$BB$189,MATCH('Tenant Analysis (Formulas) '!$D135,'Combined (Adjust here)'!$E$3:$E$189,0),MATCH('Tenant Analysis (Formulas) '!BJ$5,'Combined (Adjust here)'!$E$3:$BB$3,0)),0)</f>
        <v>0</v>
      </c>
      <c r="BK135" s="77">
        <f>IFERROR(INDEX('Combined (Adjust here)'!$E$3:$BB$189,MATCH('Tenant Analysis (Formulas) '!$D135,'Combined (Adjust here)'!$E$3:$E$189,0),MATCH('Tenant Analysis (Formulas) '!BK$5,'Combined (Adjust here)'!$E$3:$BB$3,0)),0)</f>
        <v>0</v>
      </c>
      <c r="BL135" s="77">
        <f>IFERROR(INDEX('Combined (Adjust here)'!$E$3:$BB$189,MATCH('Tenant Analysis (Formulas) '!$D135,'Combined (Adjust here)'!$E$3:$E$189,0),MATCH('Tenant Analysis (Formulas) '!BL$5,'Combined (Adjust here)'!$E$3:$BB$3,0)),0)</f>
        <v>0</v>
      </c>
      <c r="BM135" s="77">
        <f>IFERROR(INDEX('Combined (Adjust here)'!$E$3:$BB$189,MATCH('Tenant Analysis (Formulas) '!$D135,'Combined (Adjust here)'!$E$3:$E$189,0),MATCH('Tenant Analysis (Formulas) '!BM$5,'Combined (Adjust here)'!$E$3:$BB$3,0)),0)</f>
        <v>0</v>
      </c>
    </row>
    <row r="136" spans="1:65" hidden="1">
      <c r="A136" s="47" t="s">
        <v>156</v>
      </c>
      <c r="B136" s="48" t="s">
        <v>172</v>
      </c>
      <c r="C136" s="46" t="s">
        <v>214</v>
      </c>
      <c r="D136" s="49" t="s">
        <v>46</v>
      </c>
      <c r="E136" s="75">
        <f t="shared" si="27"/>
        <v>16172381.799999999</v>
      </c>
      <c r="F136" s="75">
        <f t="shared" si="32"/>
        <v>15755012.9</v>
      </c>
      <c r="G136" s="75">
        <f t="shared" si="32"/>
        <v>16164636.060000001</v>
      </c>
      <c r="H136" s="75">
        <f t="shared" si="32"/>
        <v>0</v>
      </c>
      <c r="I136" s="67">
        <f t="shared" ref="I136:I144" si="34">IFERROR(IF(G136=0,0,(G136-F136)/F136),0)</f>
        <v>2.5999544564003507E-2</v>
      </c>
      <c r="J136" s="82"/>
      <c r="L136" s="75">
        <f t="shared" si="33"/>
        <v>4288508.3899999997</v>
      </c>
      <c r="M136" s="75">
        <f t="shared" si="33"/>
        <v>0</v>
      </c>
      <c r="N136" s="67">
        <f t="shared" si="28"/>
        <v>0</v>
      </c>
      <c r="R136" s="77">
        <f>IFERROR(INDEX('Combined (Adjust here)'!$E$3:$BB$189,MATCH('Tenant Analysis (Formulas) '!$D136,'Combined (Adjust here)'!$E$3:$E$189,0),MATCH('Tenant Analysis (Formulas) '!R$5,'Combined (Adjust here)'!$E$3:$BB$3,0)),0)</f>
        <v>1274241.3400000001</v>
      </c>
      <c r="S136" s="77">
        <f>IFERROR(INDEX('Combined (Adjust here)'!$E$3:$BB$189,MATCH('Tenant Analysis (Formulas) '!$D136,'Combined (Adjust here)'!$E$3:$E$189,0),MATCH('Tenant Analysis (Formulas) '!S$5,'Combined (Adjust here)'!$E$3:$BB$3,0)),0)</f>
        <v>1312743.67</v>
      </c>
      <c r="T136" s="77">
        <f>IFERROR(INDEX('Combined (Adjust here)'!$E$3:$BB$189,MATCH('Tenant Analysis (Formulas) '!$D136,'Combined (Adjust here)'!$E$3:$E$189,0),MATCH('Tenant Analysis (Formulas) '!T$5,'Combined (Adjust here)'!$E$3:$BB$3,0)),0)</f>
        <v>1567401.17</v>
      </c>
      <c r="U136" s="77">
        <f>IFERROR(INDEX('Combined (Adjust here)'!$E$3:$BB$189,MATCH('Tenant Analysis (Formulas) '!$D136,'Combined (Adjust here)'!$E$3:$E$189,0),MATCH('Tenant Analysis (Formulas) '!U$5,'Combined (Adjust here)'!$E$3:$BB$3,0)),0)</f>
        <v>1243106.71</v>
      </c>
      <c r="V136" s="77">
        <f>IFERROR(INDEX('Combined (Adjust here)'!$E$3:$BB$189,MATCH('Tenant Analysis (Formulas) '!$D136,'Combined (Adjust here)'!$E$3:$E$189,0),MATCH('Tenant Analysis (Formulas) '!V$5,'Combined (Adjust here)'!$E$3:$BB$3,0)),0)</f>
        <v>1308979.23</v>
      </c>
      <c r="W136" s="77">
        <f>IFERROR(INDEX('Combined (Adjust here)'!$E$3:$BB$189,MATCH('Tenant Analysis (Formulas) '!$D136,'Combined (Adjust here)'!$E$3:$E$189,0),MATCH('Tenant Analysis (Formulas) '!W$5,'Combined (Adjust here)'!$E$3:$BB$3,0)),0)</f>
        <v>1452570.54</v>
      </c>
      <c r="X136" s="77">
        <f>IFERROR(INDEX('Combined (Adjust here)'!$E$3:$BB$189,MATCH('Tenant Analysis (Formulas) '!$D136,'Combined (Adjust here)'!$E$3:$E$189,0),MATCH('Tenant Analysis (Formulas) '!X$5,'Combined (Adjust here)'!$E$3:$BB$3,0)),0)</f>
        <v>1171641.03</v>
      </c>
      <c r="Y136" s="77">
        <f>IFERROR(INDEX('Combined (Adjust here)'!$E$3:$BB$189,MATCH('Tenant Analysis (Formulas) '!$D136,'Combined (Adjust here)'!$E$3:$E$189,0),MATCH('Tenant Analysis (Formulas) '!Y$5,'Combined (Adjust here)'!$E$3:$BB$3,0)),0)</f>
        <v>1195255.45</v>
      </c>
      <c r="Z136" s="77">
        <f>IFERROR(INDEX('Combined (Adjust here)'!$E$3:$BB$189,MATCH('Tenant Analysis (Formulas) '!$D136,'Combined (Adjust here)'!$E$3:$E$189,0),MATCH('Tenant Analysis (Formulas) '!Z$5,'Combined (Adjust here)'!$E$3:$BB$3,0)),0)</f>
        <v>1512164.57</v>
      </c>
      <c r="AA136" s="77">
        <f>IFERROR(INDEX('Combined (Adjust here)'!$E$3:$BB$189,MATCH('Tenant Analysis (Formulas) '!$D136,'Combined (Adjust here)'!$E$3:$E$189,0),MATCH('Tenant Analysis (Formulas) '!AA$5,'Combined (Adjust here)'!$E$3:$BB$3,0)),0)</f>
        <v>1224745.6200000001</v>
      </c>
      <c r="AB136" s="77">
        <f>IFERROR(INDEX('Combined (Adjust here)'!$E$3:$BB$189,MATCH('Tenant Analysis (Formulas) '!$D136,'Combined (Adjust here)'!$E$3:$E$189,0),MATCH('Tenant Analysis (Formulas) '!AB$5,'Combined (Adjust here)'!$E$3:$BB$3,0)),0)</f>
        <v>1252165.06</v>
      </c>
      <c r="AC136" s="77">
        <f>IFERROR(INDEX('Combined (Adjust here)'!$E$3:$BB$189,MATCH('Tenant Analysis (Formulas) '!$D136,'Combined (Adjust here)'!$E$3:$E$189,0),MATCH('Tenant Analysis (Formulas) '!AC$5,'Combined (Adjust here)'!$E$3:$BB$3,0)),0)</f>
        <v>1657367.41</v>
      </c>
      <c r="AD136" s="77">
        <f>IFERROR(INDEX('Combined (Adjust here)'!$E$3:$BB$189,MATCH('Tenant Analysis (Formulas) '!$D136,'Combined (Adjust here)'!$E$3:$E$189,0),MATCH('Tenant Analysis (Formulas) '!AD$5,'Combined (Adjust here)'!$E$3:$BB$3,0)),0)</f>
        <v>1216909.74</v>
      </c>
      <c r="AE136" s="77">
        <f>IFERROR(INDEX('Combined (Adjust here)'!$E$3:$BB$189,MATCH('Tenant Analysis (Formulas) '!$D136,'Combined (Adjust here)'!$E$3:$E$189,0),MATCH('Tenant Analysis (Formulas) '!AE$5,'Combined (Adjust here)'!$E$3:$BB$3,0)),0)</f>
        <v>1228901.6200000001</v>
      </c>
      <c r="AF136" s="77">
        <f>IFERROR(INDEX('Combined (Adjust here)'!$E$3:$BB$189,MATCH('Tenant Analysis (Formulas) '!$D136,'Combined (Adjust here)'!$E$3:$E$189,0),MATCH('Tenant Analysis (Formulas) '!AF$5,'Combined (Adjust here)'!$E$3:$BB$3,0)),0)</f>
        <v>1513927.42</v>
      </c>
      <c r="AG136" s="77">
        <f>IFERROR(INDEX('Combined (Adjust here)'!$E$3:$BB$189,MATCH('Tenant Analysis (Formulas) '!$D136,'Combined (Adjust here)'!$E$3:$E$189,0),MATCH('Tenant Analysis (Formulas) '!AG$5,'Combined (Adjust here)'!$E$3:$BB$3,0)),0)</f>
        <v>1279439.1100000001</v>
      </c>
      <c r="AH136" s="77">
        <f>IFERROR(INDEX('Combined (Adjust here)'!$E$3:$BB$189,MATCH('Tenant Analysis (Formulas) '!$D136,'Combined (Adjust here)'!$E$3:$E$189,0),MATCH('Tenant Analysis (Formulas) '!AH$5,'Combined (Adjust here)'!$E$3:$BB$3,0)),0)</f>
        <v>1199273.6399999999</v>
      </c>
      <c r="AI136" s="77">
        <f>IFERROR(INDEX('Combined (Adjust here)'!$E$3:$BB$189,MATCH('Tenant Analysis (Formulas) '!$D136,'Combined (Adjust here)'!$E$3:$E$189,0),MATCH('Tenant Analysis (Formulas) '!AI$5,'Combined (Adjust here)'!$E$3:$BB$3,0)),0)</f>
        <v>1498232.79</v>
      </c>
      <c r="AJ136" s="77">
        <f>IFERROR(INDEX('Combined (Adjust here)'!$E$3:$BB$189,MATCH('Tenant Analysis (Formulas) '!$D136,'Combined (Adjust here)'!$E$3:$E$189,0),MATCH('Tenant Analysis (Formulas) '!AJ$5,'Combined (Adjust here)'!$E$3:$BB$3,0)),0)</f>
        <v>1195352.46</v>
      </c>
      <c r="AK136" s="77">
        <f>IFERROR(INDEX('Combined (Adjust here)'!$E$3:$BB$189,MATCH('Tenant Analysis (Formulas) '!$D136,'Combined (Adjust here)'!$E$3:$E$189,0),MATCH('Tenant Analysis (Formulas) '!AK$5,'Combined (Adjust here)'!$E$3:$BB$3,0)),0)</f>
        <v>1139430.19</v>
      </c>
      <c r="AL136" s="77">
        <f>IFERROR(INDEX('Combined (Adjust here)'!$E$3:$BB$189,MATCH('Tenant Analysis (Formulas) '!$D136,'Combined (Adjust here)'!$E$3:$E$189,0),MATCH('Tenant Analysis (Formulas) '!AL$5,'Combined (Adjust here)'!$E$3:$BB$3,0)),0)</f>
        <v>1487090.66</v>
      </c>
      <c r="AM136" s="77">
        <f>IFERROR(INDEX('Combined (Adjust here)'!$E$3:$BB$189,MATCH('Tenant Analysis (Formulas) '!$D136,'Combined (Adjust here)'!$E$3:$E$189,0),MATCH('Tenant Analysis (Formulas) '!AM$5,'Combined (Adjust here)'!$E$3:$BB$3,0)),0)</f>
        <v>1221237.9099999999</v>
      </c>
      <c r="AN136" s="77">
        <f>IFERROR(INDEX('Combined (Adjust here)'!$E$3:$BB$189,MATCH('Tenant Analysis (Formulas) '!$D136,'Combined (Adjust here)'!$E$3:$E$189,0),MATCH('Tenant Analysis (Formulas) '!AN$5,'Combined (Adjust here)'!$E$3:$BB$3,0)),0)</f>
        <v>1212685.3700000001</v>
      </c>
      <c r="AO136" s="77">
        <f>IFERROR(INDEX('Combined (Adjust here)'!$E$3:$BB$189,MATCH('Tenant Analysis (Formulas) '!$D136,'Combined (Adjust here)'!$E$3:$E$189,0),MATCH('Tenant Analysis (Formulas) '!AO$5,'Combined (Adjust here)'!$E$3:$BB$3,0)),0)</f>
        <v>1562531.99</v>
      </c>
      <c r="AP136" s="77">
        <f>IFERROR(INDEX('Combined (Adjust here)'!$E$3:$BB$189,MATCH('Tenant Analysis (Formulas) '!$D136,'Combined (Adjust here)'!$E$3:$E$189,0),MATCH('Tenant Analysis (Formulas) '!AP$5,'Combined (Adjust here)'!$E$3:$BB$3,0)),0)</f>
        <v>1260674.8500000001</v>
      </c>
      <c r="AQ136" s="77">
        <f>IFERROR(INDEX('Combined (Adjust here)'!$E$3:$BB$189,MATCH('Tenant Analysis (Formulas) '!$D136,'Combined (Adjust here)'!$E$3:$E$189,0),MATCH('Tenant Analysis (Formulas) '!AQ$5,'Combined (Adjust here)'!$E$3:$BB$3,0)),0)</f>
        <v>1275530.8600000001</v>
      </c>
      <c r="AR136" s="77">
        <f>IFERROR(INDEX('Combined (Adjust here)'!$E$3:$BB$189,MATCH('Tenant Analysis (Formulas) '!$D136,'Combined (Adjust here)'!$E$3:$E$189,0),MATCH('Tenant Analysis (Formulas) '!AR$5,'Combined (Adjust here)'!$E$3:$BB$3,0)),0)</f>
        <v>1752302.68</v>
      </c>
      <c r="AS136" s="77">
        <f>IFERROR(INDEX('Combined (Adjust here)'!$E$3:$BB$189,MATCH('Tenant Analysis (Formulas) '!$D136,'Combined (Adjust here)'!$E$3:$E$189,0),MATCH('Tenant Analysis (Formulas) '!AS$5,'Combined (Adjust here)'!$E$3:$BB$3,0)),0)</f>
        <v>1161963.58</v>
      </c>
      <c r="AT136" s="77">
        <f>IFERROR(INDEX('Combined (Adjust here)'!$E$3:$BB$189,MATCH('Tenant Analysis (Formulas) '!$D136,'Combined (Adjust here)'!$E$3:$E$189,0),MATCH('Tenant Analysis (Formulas) '!AT$5,'Combined (Adjust here)'!$E$3:$BB$3,0)),0)</f>
        <v>1205048.71</v>
      </c>
      <c r="AU136" s="77">
        <f>IFERROR(INDEX('Combined (Adjust here)'!$E$3:$BB$189,MATCH('Tenant Analysis (Formulas) '!$D136,'Combined (Adjust here)'!$E$3:$E$189,0),MATCH('Tenant Analysis (Formulas) '!AU$5,'Combined (Adjust here)'!$E$3:$BB$3,0)),0)</f>
        <v>1504089.01</v>
      </c>
      <c r="AV136" s="77">
        <f>IFERROR(INDEX('Combined (Adjust here)'!$E$3:$BB$189,MATCH('Tenant Analysis (Formulas) '!$D136,'Combined (Adjust here)'!$E$3:$E$189,0),MATCH('Tenant Analysis (Formulas) '!AV$5,'Combined (Adjust here)'!$E$3:$BB$3,0)),0)</f>
        <v>1176911.72</v>
      </c>
      <c r="AW136" s="77">
        <f>IFERROR(INDEX('Combined (Adjust here)'!$E$3:$BB$189,MATCH('Tenant Analysis (Formulas) '!$D136,'Combined (Adjust here)'!$E$3:$E$189,0),MATCH('Tenant Analysis (Formulas) '!AW$5,'Combined (Adjust here)'!$E$3:$BB$3,0)),0)</f>
        <v>1162244.77</v>
      </c>
      <c r="AX136" s="77">
        <f>IFERROR(INDEX('Combined (Adjust here)'!$E$3:$BB$189,MATCH('Tenant Analysis (Formulas) '!$D136,'Combined (Adjust here)'!$E$3:$E$189,0),MATCH('Tenant Analysis (Formulas) '!AX$5,'Combined (Adjust here)'!$E$3:$BB$3,0)),0)</f>
        <v>1652186.58</v>
      </c>
      <c r="AY136" s="77">
        <f>IFERROR(INDEX('Combined (Adjust here)'!$E$3:$BB$189,MATCH('Tenant Analysis (Formulas) '!$D136,'Combined (Adjust here)'!$E$3:$E$189,0),MATCH('Tenant Analysis (Formulas) '!AY$5,'Combined (Adjust here)'!$E$3:$BB$3,0)),0)</f>
        <v>1194267.02</v>
      </c>
      <c r="AZ136" s="77">
        <f>IFERROR(INDEX('Combined (Adjust here)'!$E$3:$BB$189,MATCH('Tenant Analysis (Formulas) '!$D136,'Combined (Adjust here)'!$E$3:$E$189,0),MATCH('Tenant Analysis (Formulas) '!AZ$5,'Combined (Adjust here)'!$E$3:$BB$3,0)),0)</f>
        <v>1183087.3799999999</v>
      </c>
      <c r="BA136" s="77">
        <f>IFERROR(INDEX('Combined (Adjust here)'!$E$3:$BB$189,MATCH('Tenant Analysis (Formulas) '!$D136,'Combined (Adjust here)'!$E$3:$E$189,0),MATCH('Tenant Analysis (Formulas) '!BA$5,'Combined (Adjust here)'!$E$3:$BB$3,0)),0)</f>
        <v>1636328.9</v>
      </c>
      <c r="BB136" s="77">
        <f>IFERROR(INDEX('Combined (Adjust here)'!$E$3:$BB$189,MATCH('Tenant Analysis (Formulas) '!$D136,'Combined (Adjust here)'!$E$3:$E$189,0),MATCH('Tenant Analysis (Formulas) '!BB$5,'Combined (Adjust here)'!$E$3:$BB$3,0)),0)</f>
        <v>0</v>
      </c>
      <c r="BC136" s="77">
        <f>IFERROR(INDEX('Combined (Adjust here)'!$E$3:$BB$189,MATCH('Tenant Analysis (Formulas) '!$D136,'Combined (Adjust here)'!$E$3:$E$189,0),MATCH('Tenant Analysis (Formulas) '!BC$5,'Combined (Adjust here)'!$E$3:$BB$3,0)),0)</f>
        <v>0</v>
      </c>
      <c r="BD136" s="77">
        <f>IFERROR(INDEX('Combined (Adjust here)'!$E$3:$BB$189,MATCH('Tenant Analysis (Formulas) '!$D136,'Combined (Adjust here)'!$E$3:$E$189,0),MATCH('Tenant Analysis (Formulas) '!BD$5,'Combined (Adjust here)'!$E$3:$BB$3,0)),0)</f>
        <v>0</v>
      </c>
      <c r="BE136" s="77">
        <f>IFERROR(INDEX('Combined (Adjust here)'!$E$3:$BB$189,MATCH('Tenant Analysis (Formulas) '!$D136,'Combined (Adjust here)'!$E$3:$E$189,0),MATCH('Tenant Analysis (Formulas) '!BE$5,'Combined (Adjust here)'!$E$3:$BB$3,0)),0)</f>
        <v>0</v>
      </c>
      <c r="BF136" s="77">
        <f>IFERROR(INDEX('Combined (Adjust here)'!$E$3:$BB$189,MATCH('Tenant Analysis (Formulas) '!$D136,'Combined (Adjust here)'!$E$3:$E$189,0),MATCH('Tenant Analysis (Formulas) '!BF$5,'Combined (Adjust here)'!$E$3:$BB$3,0)),0)</f>
        <v>0</v>
      </c>
      <c r="BG136" s="77">
        <f>IFERROR(INDEX('Combined (Adjust here)'!$E$3:$BB$189,MATCH('Tenant Analysis (Formulas) '!$D136,'Combined (Adjust here)'!$E$3:$E$189,0),MATCH('Tenant Analysis (Formulas) '!BG$5,'Combined (Adjust here)'!$E$3:$BB$3,0)),0)</f>
        <v>0</v>
      </c>
      <c r="BH136" s="77">
        <f>IFERROR(INDEX('Combined (Adjust here)'!$E$3:$BB$189,MATCH('Tenant Analysis (Formulas) '!$D136,'Combined (Adjust here)'!$E$3:$E$189,0),MATCH('Tenant Analysis (Formulas) '!BH$5,'Combined (Adjust here)'!$E$3:$BB$3,0)),0)</f>
        <v>0</v>
      </c>
      <c r="BI136" s="77">
        <f>IFERROR(INDEX('Combined (Adjust here)'!$E$3:$BB$189,MATCH('Tenant Analysis (Formulas) '!$D136,'Combined (Adjust here)'!$E$3:$E$189,0),MATCH('Tenant Analysis (Formulas) '!BI$5,'Combined (Adjust here)'!$E$3:$BB$3,0)),0)</f>
        <v>0</v>
      </c>
      <c r="BJ136" s="77">
        <f>IFERROR(INDEX('Combined (Adjust here)'!$E$3:$BB$189,MATCH('Tenant Analysis (Formulas) '!$D136,'Combined (Adjust here)'!$E$3:$E$189,0),MATCH('Tenant Analysis (Formulas) '!BJ$5,'Combined (Adjust here)'!$E$3:$BB$3,0)),0)</f>
        <v>0</v>
      </c>
      <c r="BK136" s="77">
        <f>IFERROR(INDEX('Combined (Adjust here)'!$E$3:$BB$189,MATCH('Tenant Analysis (Formulas) '!$D136,'Combined (Adjust here)'!$E$3:$E$189,0),MATCH('Tenant Analysis (Formulas) '!BK$5,'Combined (Adjust here)'!$E$3:$BB$3,0)),0)</f>
        <v>0</v>
      </c>
      <c r="BL136" s="77">
        <f>IFERROR(INDEX('Combined (Adjust here)'!$E$3:$BB$189,MATCH('Tenant Analysis (Formulas) '!$D136,'Combined (Adjust here)'!$E$3:$E$189,0),MATCH('Tenant Analysis (Formulas) '!BL$5,'Combined (Adjust here)'!$E$3:$BB$3,0)),0)</f>
        <v>0</v>
      </c>
      <c r="BM136" s="77">
        <f>IFERROR(INDEX('Combined (Adjust here)'!$E$3:$BB$189,MATCH('Tenant Analysis (Formulas) '!$D136,'Combined (Adjust here)'!$E$3:$E$189,0),MATCH('Tenant Analysis (Formulas) '!BM$5,'Combined (Adjust here)'!$E$3:$BB$3,0)),0)</f>
        <v>0</v>
      </c>
    </row>
    <row r="137" spans="1:65" hidden="1">
      <c r="A137" s="47" t="s">
        <v>156</v>
      </c>
      <c r="B137" s="48" t="s">
        <v>172</v>
      </c>
      <c r="C137" s="46" t="s">
        <v>186</v>
      </c>
      <c r="D137" s="49" t="s">
        <v>47</v>
      </c>
      <c r="E137" s="75">
        <f t="shared" si="27"/>
        <v>1641907.43</v>
      </c>
      <c r="F137" s="75">
        <f t="shared" si="32"/>
        <v>1702361.6</v>
      </c>
      <c r="G137" s="75">
        <f t="shared" si="32"/>
        <v>871422.60000000009</v>
      </c>
      <c r="H137" s="75">
        <f t="shared" si="32"/>
        <v>158505.41999999998</v>
      </c>
      <c r="I137" s="67">
        <f t="shared" si="34"/>
        <v>-0.48810957671977562</v>
      </c>
      <c r="J137" s="82"/>
      <c r="L137" s="75">
        <f t="shared" si="33"/>
        <v>339231.26</v>
      </c>
      <c r="M137" s="75">
        <f t="shared" si="33"/>
        <v>158505.41999999998</v>
      </c>
      <c r="N137" s="67">
        <f t="shared" si="28"/>
        <v>-0.53275113855957734</v>
      </c>
      <c r="R137" s="77">
        <f>IFERROR(INDEX('Combined (Adjust here)'!$E$3:$BB$189,MATCH('Tenant Analysis (Formulas) '!$D137,'Combined (Adjust here)'!$E$3:$E$189,0),MATCH('Tenant Analysis (Formulas) '!R$5,'Combined (Adjust here)'!$E$3:$BB$3,0)),0)</f>
        <v>123557.8</v>
      </c>
      <c r="S137" s="77">
        <f>IFERROR(INDEX('Combined (Adjust here)'!$E$3:$BB$189,MATCH('Tenant Analysis (Formulas) '!$D137,'Combined (Adjust here)'!$E$3:$E$189,0),MATCH('Tenant Analysis (Formulas) '!S$5,'Combined (Adjust here)'!$E$3:$BB$3,0)),0)</f>
        <v>129771.26</v>
      </c>
      <c r="T137" s="77">
        <f>IFERROR(INDEX('Combined (Adjust here)'!$E$3:$BB$189,MATCH('Tenant Analysis (Formulas) '!$D137,'Combined (Adjust here)'!$E$3:$E$189,0),MATCH('Tenant Analysis (Formulas) '!T$5,'Combined (Adjust here)'!$E$3:$BB$3,0)),0)</f>
        <v>142523.93</v>
      </c>
      <c r="U137" s="77">
        <f>IFERROR(INDEX('Combined (Adjust here)'!$E$3:$BB$189,MATCH('Tenant Analysis (Formulas) '!$D137,'Combined (Adjust here)'!$E$3:$E$189,0),MATCH('Tenant Analysis (Formulas) '!U$5,'Combined (Adjust here)'!$E$3:$BB$3,0)),0)</f>
        <v>133054.34</v>
      </c>
      <c r="V137" s="77">
        <f>IFERROR(INDEX('Combined (Adjust here)'!$E$3:$BB$189,MATCH('Tenant Analysis (Formulas) '!$D137,'Combined (Adjust here)'!$E$3:$E$189,0),MATCH('Tenant Analysis (Formulas) '!V$5,'Combined (Adjust here)'!$E$3:$BB$3,0)),0)</f>
        <v>137350.03</v>
      </c>
      <c r="W137" s="77">
        <f>IFERROR(INDEX('Combined (Adjust here)'!$E$3:$BB$189,MATCH('Tenant Analysis (Formulas) '!$D137,'Combined (Adjust here)'!$E$3:$E$189,0),MATCH('Tenant Analysis (Formulas) '!W$5,'Combined (Adjust here)'!$E$3:$BB$3,0)),0)</f>
        <v>136488.54</v>
      </c>
      <c r="X137" s="77">
        <f>IFERROR(INDEX('Combined (Adjust here)'!$E$3:$BB$189,MATCH('Tenant Analysis (Formulas) '!$D137,'Combined (Adjust here)'!$E$3:$E$189,0),MATCH('Tenant Analysis (Formulas) '!X$5,'Combined (Adjust here)'!$E$3:$BB$3,0)),0)</f>
        <v>137112.62</v>
      </c>
      <c r="Y137" s="77">
        <f>IFERROR(INDEX('Combined (Adjust here)'!$E$3:$BB$189,MATCH('Tenant Analysis (Formulas) '!$D137,'Combined (Adjust here)'!$E$3:$E$189,0),MATCH('Tenant Analysis (Formulas) '!Y$5,'Combined (Adjust here)'!$E$3:$BB$3,0)),0)</f>
        <v>134394.04999999999</v>
      </c>
      <c r="Z137" s="77">
        <f>IFERROR(INDEX('Combined (Adjust here)'!$E$3:$BB$189,MATCH('Tenant Analysis (Formulas) '!$D137,'Combined (Adjust here)'!$E$3:$E$189,0),MATCH('Tenant Analysis (Formulas) '!Z$5,'Combined (Adjust here)'!$E$3:$BB$3,0)),0)</f>
        <v>130844.09</v>
      </c>
      <c r="AA137" s="77">
        <f>IFERROR(INDEX('Combined (Adjust here)'!$E$3:$BB$189,MATCH('Tenant Analysis (Formulas) '!$D137,'Combined (Adjust here)'!$E$3:$E$189,0),MATCH('Tenant Analysis (Formulas) '!AA$5,'Combined (Adjust here)'!$E$3:$BB$3,0)),0)</f>
        <v>135645.63</v>
      </c>
      <c r="AB137" s="77">
        <f>IFERROR(INDEX('Combined (Adjust here)'!$E$3:$BB$189,MATCH('Tenant Analysis (Formulas) '!$D137,'Combined (Adjust here)'!$E$3:$E$189,0),MATCH('Tenant Analysis (Formulas) '!AB$5,'Combined (Adjust here)'!$E$3:$BB$3,0)),0)</f>
        <v>138264.72</v>
      </c>
      <c r="AC137" s="77">
        <f>IFERROR(INDEX('Combined (Adjust here)'!$E$3:$BB$189,MATCH('Tenant Analysis (Formulas) '!$D137,'Combined (Adjust here)'!$E$3:$E$189,0),MATCH('Tenant Analysis (Formulas) '!AC$5,'Combined (Adjust here)'!$E$3:$BB$3,0)),0)</f>
        <v>162900.42000000001</v>
      </c>
      <c r="AD137" s="77">
        <f>IFERROR(INDEX('Combined (Adjust here)'!$E$3:$BB$189,MATCH('Tenant Analysis (Formulas) '!$D137,'Combined (Adjust here)'!$E$3:$E$189,0),MATCH('Tenant Analysis (Formulas) '!AD$5,'Combined (Adjust here)'!$E$3:$BB$3,0)),0)</f>
        <v>133984.01999999999</v>
      </c>
      <c r="AE137" s="77">
        <f>IFERROR(INDEX('Combined (Adjust here)'!$E$3:$BB$189,MATCH('Tenant Analysis (Formulas) '!$D137,'Combined (Adjust here)'!$E$3:$E$189,0),MATCH('Tenant Analysis (Formulas) '!AE$5,'Combined (Adjust here)'!$E$3:$BB$3,0)),0)</f>
        <v>131050.75</v>
      </c>
      <c r="AF137" s="77">
        <f>IFERROR(INDEX('Combined (Adjust here)'!$E$3:$BB$189,MATCH('Tenant Analysis (Formulas) '!$D137,'Combined (Adjust here)'!$E$3:$E$189,0),MATCH('Tenant Analysis (Formulas) '!AF$5,'Combined (Adjust here)'!$E$3:$BB$3,0)),0)</f>
        <v>151424.15</v>
      </c>
      <c r="AG137" s="77">
        <f>IFERROR(INDEX('Combined (Adjust here)'!$E$3:$BB$189,MATCH('Tenant Analysis (Formulas) '!$D137,'Combined (Adjust here)'!$E$3:$E$189,0),MATCH('Tenant Analysis (Formulas) '!AG$5,'Combined (Adjust here)'!$E$3:$BB$3,0)),0)</f>
        <v>136264.42000000001</v>
      </c>
      <c r="AH137" s="77">
        <f>IFERROR(INDEX('Combined (Adjust here)'!$E$3:$BB$189,MATCH('Tenant Analysis (Formulas) '!$D137,'Combined (Adjust here)'!$E$3:$E$189,0),MATCH('Tenant Analysis (Formulas) '!AH$5,'Combined (Adjust here)'!$E$3:$BB$3,0)),0)</f>
        <v>137449.98000000001</v>
      </c>
      <c r="AI137" s="77">
        <f>IFERROR(INDEX('Combined (Adjust here)'!$E$3:$BB$189,MATCH('Tenant Analysis (Formulas) '!$D137,'Combined (Adjust here)'!$E$3:$E$189,0),MATCH('Tenant Analysis (Formulas) '!AI$5,'Combined (Adjust here)'!$E$3:$BB$3,0)),0)</f>
        <v>143307.62</v>
      </c>
      <c r="AJ137" s="77">
        <f>IFERROR(INDEX('Combined (Adjust here)'!$E$3:$BB$189,MATCH('Tenant Analysis (Formulas) '!$D137,'Combined (Adjust here)'!$E$3:$E$189,0),MATCH('Tenant Analysis (Formulas) '!AJ$5,'Combined (Adjust here)'!$E$3:$BB$3,0)),0)</f>
        <v>131683.39000000001</v>
      </c>
      <c r="AK137" s="77">
        <f>IFERROR(INDEX('Combined (Adjust here)'!$E$3:$BB$189,MATCH('Tenant Analysis (Formulas) '!$D137,'Combined (Adjust here)'!$E$3:$E$189,0),MATCH('Tenant Analysis (Formulas) '!AK$5,'Combined (Adjust here)'!$E$3:$BB$3,0)),0)</f>
        <v>135947.39000000001</v>
      </c>
      <c r="AL137" s="77">
        <f>IFERROR(INDEX('Combined (Adjust here)'!$E$3:$BB$189,MATCH('Tenant Analysis (Formulas) '!$D137,'Combined (Adjust here)'!$E$3:$E$189,0),MATCH('Tenant Analysis (Formulas) '!AL$5,'Combined (Adjust here)'!$E$3:$BB$3,0)),0)</f>
        <v>142911.46</v>
      </c>
      <c r="AM137" s="77">
        <f>IFERROR(INDEX('Combined (Adjust here)'!$E$3:$BB$189,MATCH('Tenant Analysis (Formulas) '!$D137,'Combined (Adjust here)'!$E$3:$E$189,0),MATCH('Tenant Analysis (Formulas) '!AM$5,'Combined (Adjust here)'!$E$3:$BB$3,0)),0)</f>
        <v>141752.51</v>
      </c>
      <c r="AN137" s="77">
        <f>IFERROR(INDEX('Combined (Adjust here)'!$E$3:$BB$189,MATCH('Tenant Analysis (Formulas) '!$D137,'Combined (Adjust here)'!$E$3:$E$189,0),MATCH('Tenant Analysis (Formulas) '!AN$5,'Combined (Adjust here)'!$E$3:$BB$3,0)),0)</f>
        <v>157603.64000000001</v>
      </c>
      <c r="AO137" s="77">
        <f>IFERROR(INDEX('Combined (Adjust here)'!$E$3:$BB$189,MATCH('Tenant Analysis (Formulas) '!$D137,'Combined (Adjust here)'!$E$3:$E$189,0),MATCH('Tenant Analysis (Formulas) '!AO$5,'Combined (Adjust here)'!$E$3:$BB$3,0)),0)</f>
        <v>158982.26999999999</v>
      </c>
      <c r="AP137" s="77">
        <f>IFERROR(INDEX('Combined (Adjust here)'!$E$3:$BB$189,MATCH('Tenant Analysis (Formulas) '!$D137,'Combined (Adjust here)'!$E$3:$E$189,0),MATCH('Tenant Analysis (Formulas) '!AP$5,'Combined (Adjust here)'!$E$3:$BB$3,0)),0)</f>
        <v>132445.12</v>
      </c>
      <c r="AQ137" s="77">
        <f>IFERROR(INDEX('Combined (Adjust here)'!$E$3:$BB$189,MATCH('Tenant Analysis (Formulas) '!$D137,'Combined (Adjust here)'!$E$3:$E$189,0),MATCH('Tenant Analysis (Formulas) '!AQ$5,'Combined (Adjust here)'!$E$3:$BB$3,0)),0)</f>
        <v>127892.57</v>
      </c>
      <c r="AR137" s="77">
        <f>IFERROR(INDEX('Combined (Adjust here)'!$E$3:$BB$189,MATCH('Tenant Analysis (Formulas) '!$D137,'Combined (Adjust here)'!$E$3:$E$189,0),MATCH('Tenant Analysis (Formulas) '!AR$5,'Combined (Adjust here)'!$E$3:$BB$3,0)),0)</f>
        <v>78893.570000000007</v>
      </c>
      <c r="AS137" s="77">
        <f>IFERROR(INDEX('Combined (Adjust here)'!$E$3:$BB$189,MATCH('Tenant Analysis (Formulas) '!$D137,'Combined (Adjust here)'!$E$3:$E$189,0),MATCH('Tenant Analysis (Formulas) '!AS$5,'Combined (Adjust here)'!$E$3:$BB$3,0)),0)</f>
        <v>22253.55</v>
      </c>
      <c r="AT137" s="77">
        <f>IFERROR(INDEX('Combined (Adjust here)'!$E$3:$BB$189,MATCH('Tenant Analysis (Formulas) '!$D137,'Combined (Adjust here)'!$E$3:$E$189,0),MATCH('Tenant Analysis (Formulas) '!AT$5,'Combined (Adjust here)'!$E$3:$BB$3,0)),0)</f>
        <v>37269.89</v>
      </c>
      <c r="AU137" s="77">
        <f>IFERROR(INDEX('Combined (Adjust here)'!$E$3:$BB$189,MATCH('Tenant Analysis (Formulas) '!$D137,'Combined (Adjust here)'!$E$3:$E$189,0),MATCH('Tenant Analysis (Formulas) '!AU$5,'Combined (Adjust here)'!$E$3:$BB$3,0)),0)</f>
        <v>79202.64</v>
      </c>
      <c r="AV137" s="77">
        <f>IFERROR(INDEX('Combined (Adjust here)'!$E$3:$BB$189,MATCH('Tenant Analysis (Formulas) '!$D137,'Combined (Adjust here)'!$E$3:$E$189,0),MATCH('Tenant Analysis (Formulas) '!AV$5,'Combined (Adjust here)'!$E$3:$BB$3,0)),0)</f>
        <v>42113.52</v>
      </c>
      <c r="AW137" s="77">
        <f>IFERROR(INDEX('Combined (Adjust here)'!$E$3:$BB$189,MATCH('Tenant Analysis (Formulas) '!$D137,'Combined (Adjust here)'!$E$3:$E$189,0),MATCH('Tenant Analysis (Formulas) '!AW$5,'Combined (Adjust here)'!$E$3:$BB$3,0)),0)</f>
        <v>65296.18</v>
      </c>
      <c r="AX137" s="77">
        <f>IFERROR(INDEX('Combined (Adjust here)'!$E$3:$BB$189,MATCH('Tenant Analysis (Formulas) '!$D137,'Combined (Adjust here)'!$E$3:$E$189,0),MATCH('Tenant Analysis (Formulas) '!AX$5,'Combined (Adjust here)'!$E$3:$BB$3,0)),0)</f>
        <v>69044.41</v>
      </c>
      <c r="AY137" s="77">
        <f>IFERROR(INDEX('Combined (Adjust here)'!$E$3:$BB$189,MATCH('Tenant Analysis (Formulas) '!$D137,'Combined (Adjust here)'!$E$3:$E$189,0),MATCH('Tenant Analysis (Formulas) '!AY$5,'Combined (Adjust here)'!$E$3:$BB$3,0)),0)</f>
        <v>80073</v>
      </c>
      <c r="AZ137" s="77">
        <f>IFERROR(INDEX('Combined (Adjust here)'!$E$3:$BB$189,MATCH('Tenant Analysis (Formulas) '!$D137,'Combined (Adjust here)'!$E$3:$E$189,0),MATCH('Tenant Analysis (Formulas) '!AZ$5,'Combined (Adjust here)'!$E$3:$BB$3,0)),0)</f>
        <v>74678.63</v>
      </c>
      <c r="BA137" s="77">
        <f>IFERROR(INDEX('Combined (Adjust here)'!$E$3:$BB$189,MATCH('Tenant Analysis (Formulas) '!$D137,'Combined (Adjust here)'!$E$3:$E$189,0),MATCH('Tenant Analysis (Formulas) '!BA$5,'Combined (Adjust here)'!$E$3:$BB$3,0)),0)</f>
        <v>62259.519999999997</v>
      </c>
      <c r="BB137" s="77">
        <f>IFERROR(INDEX('Combined (Adjust here)'!$E$3:$BB$189,MATCH('Tenant Analysis (Formulas) '!$D137,'Combined (Adjust here)'!$E$3:$E$189,0),MATCH('Tenant Analysis (Formulas) '!BB$5,'Combined (Adjust here)'!$E$3:$BB$3,0)),0)</f>
        <v>76379.3</v>
      </c>
      <c r="BC137" s="77">
        <f>IFERROR(INDEX('Combined (Adjust here)'!$E$3:$BB$189,MATCH('Tenant Analysis (Formulas) '!$D137,'Combined (Adjust here)'!$E$3:$E$189,0),MATCH('Tenant Analysis (Formulas) '!BC$5,'Combined (Adjust here)'!$E$3:$BB$3,0)),0)</f>
        <v>82126.12</v>
      </c>
      <c r="BD137" s="77">
        <f>IFERROR(INDEX('Combined (Adjust here)'!$E$3:$BB$189,MATCH('Tenant Analysis (Formulas) '!$D137,'Combined (Adjust here)'!$E$3:$E$189,0),MATCH('Tenant Analysis (Formulas) '!BD$5,'Combined (Adjust here)'!$E$3:$BB$3,0)),0)</f>
        <v>0</v>
      </c>
      <c r="BE137" s="77">
        <f>IFERROR(INDEX('Combined (Adjust here)'!$E$3:$BB$189,MATCH('Tenant Analysis (Formulas) '!$D137,'Combined (Adjust here)'!$E$3:$E$189,0),MATCH('Tenant Analysis (Formulas) '!BE$5,'Combined (Adjust here)'!$E$3:$BB$3,0)),0)</f>
        <v>0</v>
      </c>
      <c r="BF137" s="77">
        <f>IFERROR(INDEX('Combined (Adjust here)'!$E$3:$BB$189,MATCH('Tenant Analysis (Formulas) '!$D137,'Combined (Adjust here)'!$E$3:$E$189,0),MATCH('Tenant Analysis (Formulas) '!BF$5,'Combined (Adjust here)'!$E$3:$BB$3,0)),0)</f>
        <v>0</v>
      </c>
      <c r="BG137" s="77">
        <f>IFERROR(INDEX('Combined (Adjust here)'!$E$3:$BB$189,MATCH('Tenant Analysis (Formulas) '!$D137,'Combined (Adjust here)'!$E$3:$E$189,0),MATCH('Tenant Analysis (Formulas) '!BG$5,'Combined (Adjust here)'!$E$3:$BB$3,0)),0)</f>
        <v>0</v>
      </c>
      <c r="BH137" s="77">
        <f>IFERROR(INDEX('Combined (Adjust here)'!$E$3:$BB$189,MATCH('Tenant Analysis (Formulas) '!$D137,'Combined (Adjust here)'!$E$3:$E$189,0),MATCH('Tenant Analysis (Formulas) '!BH$5,'Combined (Adjust here)'!$E$3:$BB$3,0)),0)</f>
        <v>0</v>
      </c>
      <c r="BI137" s="77">
        <f>IFERROR(INDEX('Combined (Adjust here)'!$E$3:$BB$189,MATCH('Tenant Analysis (Formulas) '!$D137,'Combined (Adjust here)'!$E$3:$E$189,0),MATCH('Tenant Analysis (Formulas) '!BI$5,'Combined (Adjust here)'!$E$3:$BB$3,0)),0)</f>
        <v>0</v>
      </c>
      <c r="BJ137" s="77">
        <f>IFERROR(INDEX('Combined (Adjust here)'!$E$3:$BB$189,MATCH('Tenant Analysis (Formulas) '!$D137,'Combined (Adjust here)'!$E$3:$E$189,0),MATCH('Tenant Analysis (Formulas) '!BJ$5,'Combined (Adjust here)'!$E$3:$BB$3,0)),0)</f>
        <v>0</v>
      </c>
      <c r="BK137" s="77">
        <f>IFERROR(INDEX('Combined (Adjust here)'!$E$3:$BB$189,MATCH('Tenant Analysis (Formulas) '!$D137,'Combined (Adjust here)'!$E$3:$E$189,0),MATCH('Tenant Analysis (Formulas) '!BK$5,'Combined (Adjust here)'!$E$3:$BB$3,0)),0)</f>
        <v>0</v>
      </c>
      <c r="BL137" s="77">
        <f>IFERROR(INDEX('Combined (Adjust here)'!$E$3:$BB$189,MATCH('Tenant Analysis (Formulas) '!$D137,'Combined (Adjust here)'!$E$3:$E$189,0),MATCH('Tenant Analysis (Formulas) '!BL$5,'Combined (Adjust here)'!$E$3:$BB$3,0)),0)</f>
        <v>0</v>
      </c>
      <c r="BM137" s="77">
        <f>IFERROR(INDEX('Combined (Adjust here)'!$E$3:$BB$189,MATCH('Tenant Analysis (Formulas) '!$D137,'Combined (Adjust here)'!$E$3:$E$189,0),MATCH('Tenant Analysis (Formulas) '!BM$5,'Combined (Adjust here)'!$E$3:$BB$3,0)),0)</f>
        <v>0</v>
      </c>
    </row>
    <row r="138" spans="1:65" hidden="1">
      <c r="A138" s="47">
        <v>4160</v>
      </c>
      <c r="B138" s="48" t="s">
        <v>152</v>
      </c>
      <c r="C138" s="46" t="s">
        <v>193</v>
      </c>
      <c r="D138" s="49" t="s">
        <v>21</v>
      </c>
      <c r="E138" s="75">
        <f t="shared" ref="E138:E144" si="35">+SUMIF($R$4:$BM$4,E$5,$R138:$BM138)</f>
        <v>471568.06</v>
      </c>
      <c r="F138" s="75">
        <f t="shared" si="32"/>
        <v>435389.86</v>
      </c>
      <c r="G138" s="75">
        <f t="shared" si="32"/>
        <v>408581.67000000004</v>
      </c>
      <c r="H138" s="75">
        <f t="shared" si="32"/>
        <v>99295</v>
      </c>
      <c r="I138" s="67">
        <f t="shared" si="34"/>
        <v>-6.1572839569575516E-2</v>
      </c>
      <c r="J138" s="82"/>
      <c r="L138" s="75">
        <f t="shared" si="33"/>
        <v>90668.5</v>
      </c>
      <c r="M138" s="75">
        <f t="shared" si="33"/>
        <v>99295</v>
      </c>
      <c r="N138" s="67">
        <f t="shared" si="28"/>
        <v>9.5143296734808674E-2</v>
      </c>
      <c r="R138" s="77">
        <f>IFERROR(INDEX('Combined (Adjust here)'!$E$3:$BB$189,MATCH('Tenant Analysis (Formulas) '!$D138,'Combined (Adjust here)'!$E$3:$E$189,0),MATCH('Tenant Analysis (Formulas) '!R$5,'Combined (Adjust here)'!$E$3:$BB$3,0)),0)</f>
        <v>43146.83</v>
      </c>
      <c r="S138" s="77">
        <f>IFERROR(INDEX('Combined (Adjust here)'!$E$3:$BB$189,MATCH('Tenant Analysis (Formulas) '!$D138,'Combined (Adjust here)'!$E$3:$E$189,0),MATCH('Tenant Analysis (Formulas) '!S$5,'Combined (Adjust here)'!$E$3:$BB$3,0)),0)</f>
        <v>33718.800000000003</v>
      </c>
      <c r="T138" s="77">
        <f>IFERROR(INDEX('Combined (Adjust here)'!$E$3:$BB$189,MATCH('Tenant Analysis (Formulas) '!$D138,'Combined (Adjust here)'!$E$3:$E$189,0),MATCH('Tenant Analysis (Formulas) '!T$5,'Combined (Adjust here)'!$E$3:$BB$3,0)),0)</f>
        <v>38575.599999999999</v>
      </c>
      <c r="U138" s="77">
        <f>IFERROR(INDEX('Combined (Adjust here)'!$E$3:$BB$189,MATCH('Tenant Analysis (Formulas) '!$D138,'Combined (Adjust here)'!$E$3:$E$189,0),MATCH('Tenant Analysis (Formulas) '!U$5,'Combined (Adjust here)'!$E$3:$BB$3,0)),0)</f>
        <v>37823</v>
      </c>
      <c r="V138" s="77">
        <f>IFERROR(INDEX('Combined (Adjust here)'!$E$3:$BB$189,MATCH('Tenant Analysis (Formulas) '!$D138,'Combined (Adjust here)'!$E$3:$E$189,0),MATCH('Tenant Analysis (Formulas) '!V$5,'Combined (Adjust here)'!$E$3:$BB$3,0)),0)</f>
        <v>41816.33</v>
      </c>
      <c r="W138" s="77">
        <f>IFERROR(INDEX('Combined (Adjust here)'!$E$3:$BB$189,MATCH('Tenant Analysis (Formulas) '!$D138,'Combined (Adjust here)'!$E$3:$E$189,0),MATCH('Tenant Analysis (Formulas) '!W$5,'Combined (Adjust here)'!$E$3:$BB$3,0)),0)</f>
        <v>43147.8</v>
      </c>
      <c r="X138" s="77">
        <f>IFERROR(INDEX('Combined (Adjust here)'!$E$3:$BB$189,MATCH('Tenant Analysis (Formulas) '!$D138,'Combined (Adjust here)'!$E$3:$E$189,0),MATCH('Tenant Analysis (Formulas) '!X$5,'Combined (Adjust here)'!$E$3:$BB$3,0)),0)</f>
        <v>45423.9</v>
      </c>
      <c r="Y138" s="77">
        <f>IFERROR(INDEX('Combined (Adjust here)'!$E$3:$BB$189,MATCH('Tenant Analysis (Formulas) '!$D138,'Combined (Adjust here)'!$E$3:$E$189,0),MATCH('Tenant Analysis (Formulas) '!Y$5,'Combined (Adjust here)'!$E$3:$BB$3,0)),0)</f>
        <v>42090.9</v>
      </c>
      <c r="Z138" s="77">
        <f>IFERROR(INDEX('Combined (Adjust here)'!$E$3:$BB$189,MATCH('Tenant Analysis (Formulas) '!$D138,'Combined (Adjust here)'!$E$3:$E$189,0),MATCH('Tenant Analysis (Formulas) '!Z$5,'Combined (Adjust here)'!$E$3:$BB$3,0)),0)</f>
        <v>37419.629999999997</v>
      </c>
      <c r="AA138" s="77">
        <f>IFERROR(INDEX('Combined (Adjust here)'!$E$3:$BB$189,MATCH('Tenant Analysis (Formulas) '!$D138,'Combined (Adjust here)'!$E$3:$E$189,0),MATCH('Tenant Analysis (Formulas) '!AA$5,'Combined (Adjust here)'!$E$3:$BB$3,0)),0)</f>
        <v>38789.339999999997</v>
      </c>
      <c r="AB138" s="77">
        <f>IFERROR(INDEX('Combined (Adjust here)'!$E$3:$BB$189,MATCH('Tenant Analysis (Formulas) '!$D138,'Combined (Adjust here)'!$E$3:$E$189,0),MATCH('Tenant Analysis (Formulas) '!AB$5,'Combined (Adjust here)'!$E$3:$BB$3,0)),0)</f>
        <v>35545.31</v>
      </c>
      <c r="AC138" s="77">
        <f>IFERROR(INDEX('Combined (Adjust here)'!$E$3:$BB$189,MATCH('Tenant Analysis (Formulas) '!$D138,'Combined (Adjust here)'!$E$3:$E$189,0),MATCH('Tenant Analysis (Formulas) '!AC$5,'Combined (Adjust here)'!$E$3:$BB$3,0)),0)</f>
        <v>34070.620000000003</v>
      </c>
      <c r="AD138" s="77">
        <f>IFERROR(INDEX('Combined (Adjust here)'!$E$3:$BB$189,MATCH('Tenant Analysis (Formulas) '!$D138,'Combined (Adjust here)'!$E$3:$E$189,0),MATCH('Tenant Analysis (Formulas) '!AD$5,'Combined (Adjust here)'!$E$3:$BB$3,0)),0)</f>
        <v>35428.300000000003</v>
      </c>
      <c r="AE138" s="77">
        <f>IFERROR(INDEX('Combined (Adjust here)'!$E$3:$BB$189,MATCH('Tenant Analysis (Formulas) '!$D138,'Combined (Adjust here)'!$E$3:$E$189,0),MATCH('Tenant Analysis (Formulas) '!AE$5,'Combined (Adjust here)'!$E$3:$BB$3,0)),0)</f>
        <v>35333.96</v>
      </c>
      <c r="AF138" s="77">
        <f>IFERROR(INDEX('Combined (Adjust here)'!$E$3:$BB$189,MATCH('Tenant Analysis (Formulas) '!$D138,'Combined (Adjust here)'!$E$3:$E$189,0),MATCH('Tenant Analysis (Formulas) '!AF$5,'Combined (Adjust here)'!$E$3:$BB$3,0)),0)</f>
        <v>44060.59</v>
      </c>
      <c r="AG138" s="77">
        <f>IFERROR(INDEX('Combined (Adjust here)'!$E$3:$BB$189,MATCH('Tenant Analysis (Formulas) '!$D138,'Combined (Adjust here)'!$E$3:$E$189,0),MATCH('Tenant Analysis (Formulas) '!AG$5,'Combined (Adjust here)'!$E$3:$BB$3,0)),0)</f>
        <v>42641.7</v>
      </c>
      <c r="AH138" s="77">
        <f>IFERROR(INDEX('Combined (Adjust here)'!$E$3:$BB$189,MATCH('Tenant Analysis (Formulas) '!$D138,'Combined (Adjust here)'!$E$3:$E$189,0),MATCH('Tenant Analysis (Formulas) '!AH$5,'Combined (Adjust here)'!$E$3:$BB$3,0)),0)</f>
        <v>38072.339999999997</v>
      </c>
      <c r="AI138" s="77">
        <f>IFERROR(INDEX('Combined (Adjust here)'!$E$3:$BB$189,MATCH('Tenant Analysis (Formulas) '!$D138,'Combined (Adjust here)'!$E$3:$E$189,0),MATCH('Tenant Analysis (Formulas) '!AI$5,'Combined (Adjust here)'!$E$3:$BB$3,0)),0)</f>
        <v>38319</v>
      </c>
      <c r="AJ138" s="77">
        <f>IFERROR(INDEX('Combined (Adjust here)'!$E$3:$BB$189,MATCH('Tenant Analysis (Formulas) '!$D138,'Combined (Adjust here)'!$E$3:$E$189,0),MATCH('Tenant Analysis (Formulas) '!AJ$5,'Combined (Adjust here)'!$E$3:$BB$3,0)),0)</f>
        <v>37719</v>
      </c>
      <c r="AK138" s="77">
        <f>IFERROR(INDEX('Combined (Adjust here)'!$E$3:$BB$189,MATCH('Tenant Analysis (Formulas) '!$D138,'Combined (Adjust here)'!$E$3:$E$189,0),MATCH('Tenant Analysis (Formulas) '!AK$5,'Combined (Adjust here)'!$E$3:$BB$3,0)),0)</f>
        <v>36988</v>
      </c>
      <c r="AL138" s="77">
        <f>IFERROR(INDEX('Combined (Adjust here)'!$E$3:$BB$189,MATCH('Tenant Analysis (Formulas) '!$D138,'Combined (Adjust here)'!$E$3:$E$189,0),MATCH('Tenant Analysis (Formulas) '!AL$5,'Combined (Adjust here)'!$E$3:$BB$3,0)),0)</f>
        <v>33599</v>
      </c>
      <c r="AM138" s="77">
        <f>IFERROR(INDEX('Combined (Adjust here)'!$E$3:$BB$189,MATCH('Tenant Analysis (Formulas) '!$D138,'Combined (Adjust here)'!$E$3:$E$189,0),MATCH('Tenant Analysis (Formulas) '!AM$5,'Combined (Adjust here)'!$E$3:$BB$3,0)),0)</f>
        <v>35353.11</v>
      </c>
      <c r="AN138" s="77">
        <f>IFERROR(INDEX('Combined (Adjust here)'!$E$3:$BB$189,MATCH('Tenant Analysis (Formulas) '!$D138,'Combined (Adjust here)'!$E$3:$E$189,0),MATCH('Tenant Analysis (Formulas) '!AN$5,'Combined (Adjust here)'!$E$3:$BB$3,0)),0)</f>
        <v>28693.86</v>
      </c>
      <c r="AO138" s="77">
        <f>IFERROR(INDEX('Combined (Adjust here)'!$E$3:$BB$189,MATCH('Tenant Analysis (Formulas) '!$D138,'Combined (Adjust here)'!$E$3:$E$189,0),MATCH('Tenant Analysis (Formulas) '!AO$5,'Combined (Adjust here)'!$E$3:$BB$3,0)),0)</f>
        <v>29181</v>
      </c>
      <c r="AP138" s="77">
        <f>IFERROR(INDEX('Combined (Adjust here)'!$E$3:$BB$189,MATCH('Tenant Analysis (Formulas) '!$D138,'Combined (Adjust here)'!$E$3:$E$189,0),MATCH('Tenant Analysis (Formulas) '!AP$5,'Combined (Adjust here)'!$E$3:$BB$3,0)),0)</f>
        <v>29945.81</v>
      </c>
      <c r="AQ138" s="77">
        <f>IFERROR(INDEX('Combined (Adjust here)'!$E$3:$BB$189,MATCH('Tenant Analysis (Formulas) '!$D138,'Combined (Adjust here)'!$E$3:$E$189,0),MATCH('Tenant Analysis (Formulas) '!AQ$5,'Combined (Adjust here)'!$E$3:$BB$3,0)),0)</f>
        <v>33796.910000000003</v>
      </c>
      <c r="AR138" s="77">
        <f>IFERROR(INDEX('Combined (Adjust here)'!$E$3:$BB$189,MATCH('Tenant Analysis (Formulas) '!$D138,'Combined (Adjust here)'!$E$3:$E$189,0),MATCH('Tenant Analysis (Formulas) '!AR$5,'Combined (Adjust here)'!$E$3:$BB$3,0)),0)</f>
        <v>26925.78</v>
      </c>
      <c r="AS138" s="77">
        <f>IFERROR(INDEX('Combined (Adjust here)'!$E$3:$BB$189,MATCH('Tenant Analysis (Formulas) '!$D138,'Combined (Adjust here)'!$E$3:$E$189,0),MATCH('Tenant Analysis (Formulas) '!AS$5,'Combined (Adjust here)'!$E$3:$BB$3,0)),0)</f>
        <v>23774</v>
      </c>
      <c r="AT138" s="77">
        <f>IFERROR(INDEX('Combined (Adjust here)'!$E$3:$BB$189,MATCH('Tenant Analysis (Formulas) '!$D138,'Combined (Adjust here)'!$E$3:$E$189,0),MATCH('Tenant Analysis (Formulas) '!AT$5,'Combined (Adjust here)'!$E$3:$BB$3,0)),0)</f>
        <v>34089</v>
      </c>
      <c r="AU138" s="77">
        <f>IFERROR(INDEX('Combined (Adjust here)'!$E$3:$BB$189,MATCH('Tenant Analysis (Formulas) '!$D138,'Combined (Adjust here)'!$E$3:$E$189,0),MATCH('Tenant Analysis (Formulas) '!AU$5,'Combined (Adjust here)'!$E$3:$BB$3,0)),0)</f>
        <v>38658</v>
      </c>
      <c r="AV138" s="77">
        <f>IFERROR(INDEX('Combined (Adjust here)'!$E$3:$BB$189,MATCH('Tenant Analysis (Formulas) '!$D138,'Combined (Adjust here)'!$E$3:$E$189,0),MATCH('Tenant Analysis (Formulas) '!AV$5,'Combined (Adjust here)'!$E$3:$BB$3,0)),0)</f>
        <v>42276</v>
      </c>
      <c r="AW138" s="77">
        <f>IFERROR(INDEX('Combined (Adjust here)'!$E$3:$BB$189,MATCH('Tenant Analysis (Formulas) '!$D138,'Combined (Adjust here)'!$E$3:$E$189,0),MATCH('Tenant Analysis (Formulas) '!AW$5,'Combined (Adjust here)'!$E$3:$BB$3,0)),0)</f>
        <v>41776.89</v>
      </c>
      <c r="AX138" s="77">
        <f>IFERROR(INDEX('Combined (Adjust here)'!$E$3:$BB$189,MATCH('Tenant Analysis (Formulas) '!$D138,'Combined (Adjust here)'!$E$3:$E$189,0),MATCH('Tenant Analysis (Formulas) '!AX$5,'Combined (Adjust here)'!$E$3:$BB$3,0)),0)</f>
        <v>36298</v>
      </c>
      <c r="AY138" s="77">
        <f>IFERROR(INDEX('Combined (Adjust here)'!$E$3:$BB$189,MATCH('Tenant Analysis (Formulas) '!$D138,'Combined (Adjust here)'!$E$3:$E$189,0),MATCH('Tenant Analysis (Formulas) '!AY$5,'Combined (Adjust here)'!$E$3:$BB$3,0)),0)</f>
        <v>38614</v>
      </c>
      <c r="AZ138" s="77">
        <f>IFERROR(INDEX('Combined (Adjust here)'!$E$3:$BB$189,MATCH('Tenant Analysis (Formulas) '!$D138,'Combined (Adjust here)'!$E$3:$E$189,0),MATCH('Tenant Analysis (Formulas) '!AZ$5,'Combined (Adjust here)'!$E$3:$BB$3,0)),0)</f>
        <v>31428</v>
      </c>
      <c r="BA138" s="77">
        <f>IFERROR(INDEX('Combined (Adjust here)'!$E$3:$BB$189,MATCH('Tenant Analysis (Formulas) '!$D138,'Combined (Adjust here)'!$E$3:$E$189,0),MATCH('Tenant Analysis (Formulas) '!BA$5,'Combined (Adjust here)'!$E$3:$BB$3,0)),0)</f>
        <v>30999.279999999999</v>
      </c>
      <c r="BB138" s="77">
        <f>IFERROR(INDEX('Combined (Adjust here)'!$E$3:$BB$189,MATCH('Tenant Analysis (Formulas) '!$D138,'Combined (Adjust here)'!$E$3:$E$189,0),MATCH('Tenant Analysis (Formulas) '!BB$5,'Combined (Adjust here)'!$E$3:$BB$3,0)),0)</f>
        <v>33808</v>
      </c>
      <c r="BC138" s="77">
        <f>IFERROR(INDEX('Combined (Adjust here)'!$E$3:$BB$189,MATCH('Tenant Analysis (Formulas) '!$D138,'Combined (Adjust here)'!$E$3:$E$189,0),MATCH('Tenant Analysis (Formulas) '!BC$5,'Combined (Adjust here)'!$E$3:$BB$3,0)),0)</f>
        <v>29925</v>
      </c>
      <c r="BD138" s="77">
        <f>IFERROR(INDEX('Combined (Adjust here)'!$E$3:$BB$189,MATCH('Tenant Analysis (Formulas) '!$D138,'Combined (Adjust here)'!$E$3:$E$189,0),MATCH('Tenant Analysis (Formulas) '!BD$5,'Combined (Adjust here)'!$E$3:$BB$3,0)),0)</f>
        <v>35562</v>
      </c>
      <c r="BE138" s="77">
        <f>IFERROR(INDEX('Combined (Adjust here)'!$E$3:$BB$189,MATCH('Tenant Analysis (Formulas) '!$D138,'Combined (Adjust here)'!$E$3:$E$189,0),MATCH('Tenant Analysis (Formulas) '!BE$5,'Combined (Adjust here)'!$E$3:$BB$3,0)),0)</f>
        <v>0</v>
      </c>
      <c r="BF138" s="77">
        <f>IFERROR(INDEX('Combined (Adjust here)'!$E$3:$BB$189,MATCH('Tenant Analysis (Formulas) '!$D138,'Combined (Adjust here)'!$E$3:$E$189,0),MATCH('Tenant Analysis (Formulas) '!BF$5,'Combined (Adjust here)'!$E$3:$BB$3,0)),0)</f>
        <v>0</v>
      </c>
      <c r="BG138" s="77">
        <f>IFERROR(INDEX('Combined (Adjust here)'!$E$3:$BB$189,MATCH('Tenant Analysis (Formulas) '!$D138,'Combined (Adjust here)'!$E$3:$E$189,0),MATCH('Tenant Analysis (Formulas) '!BG$5,'Combined (Adjust here)'!$E$3:$BB$3,0)),0)</f>
        <v>0</v>
      </c>
      <c r="BH138" s="77">
        <f>IFERROR(INDEX('Combined (Adjust here)'!$E$3:$BB$189,MATCH('Tenant Analysis (Formulas) '!$D138,'Combined (Adjust here)'!$E$3:$E$189,0),MATCH('Tenant Analysis (Formulas) '!BH$5,'Combined (Adjust here)'!$E$3:$BB$3,0)),0)</f>
        <v>0</v>
      </c>
      <c r="BI138" s="77">
        <f>IFERROR(INDEX('Combined (Adjust here)'!$E$3:$BB$189,MATCH('Tenant Analysis (Formulas) '!$D138,'Combined (Adjust here)'!$E$3:$E$189,0),MATCH('Tenant Analysis (Formulas) '!BI$5,'Combined (Adjust here)'!$E$3:$BB$3,0)),0)</f>
        <v>0</v>
      </c>
      <c r="BJ138" s="77">
        <f>IFERROR(INDEX('Combined (Adjust here)'!$E$3:$BB$189,MATCH('Tenant Analysis (Formulas) '!$D138,'Combined (Adjust here)'!$E$3:$E$189,0),MATCH('Tenant Analysis (Formulas) '!BJ$5,'Combined (Adjust here)'!$E$3:$BB$3,0)),0)</f>
        <v>0</v>
      </c>
      <c r="BK138" s="77">
        <f>IFERROR(INDEX('Combined (Adjust here)'!$E$3:$BB$189,MATCH('Tenant Analysis (Formulas) '!$D138,'Combined (Adjust here)'!$E$3:$E$189,0),MATCH('Tenant Analysis (Formulas) '!BK$5,'Combined (Adjust here)'!$E$3:$BB$3,0)),0)</f>
        <v>0</v>
      </c>
      <c r="BL138" s="77">
        <f>IFERROR(INDEX('Combined (Adjust here)'!$E$3:$BB$189,MATCH('Tenant Analysis (Formulas) '!$D138,'Combined (Adjust here)'!$E$3:$E$189,0),MATCH('Tenant Analysis (Formulas) '!BL$5,'Combined (Adjust here)'!$E$3:$BB$3,0)),0)</f>
        <v>0</v>
      </c>
      <c r="BM138" s="77">
        <f>IFERROR(INDEX('Combined (Adjust here)'!$E$3:$BB$189,MATCH('Tenant Analysis (Formulas) '!$D138,'Combined (Adjust here)'!$E$3:$E$189,0),MATCH('Tenant Analysis (Formulas) '!BM$5,'Combined (Adjust here)'!$E$3:$BB$3,0)),0)</f>
        <v>0</v>
      </c>
    </row>
    <row r="139" spans="1:65" hidden="1">
      <c r="A139" s="47">
        <v>4160</v>
      </c>
      <c r="B139" s="48" t="s">
        <v>152</v>
      </c>
      <c r="C139" s="46" t="s">
        <v>189</v>
      </c>
      <c r="D139" s="49" t="s">
        <v>22</v>
      </c>
      <c r="E139" s="75">
        <f t="shared" si="35"/>
        <v>0</v>
      </c>
      <c r="F139" s="75">
        <f t="shared" si="32"/>
        <v>44351</v>
      </c>
      <c r="G139" s="75">
        <f t="shared" si="32"/>
        <v>39817</v>
      </c>
      <c r="H139" s="75">
        <f t="shared" si="32"/>
        <v>6876</v>
      </c>
      <c r="I139" s="67">
        <f t="shared" si="34"/>
        <v>-0.10222993844558184</v>
      </c>
      <c r="J139" s="82"/>
      <c r="L139" s="75">
        <f t="shared" si="33"/>
        <v>15266</v>
      </c>
      <c r="M139" s="75">
        <f t="shared" si="33"/>
        <v>6876</v>
      </c>
      <c r="N139" s="67">
        <f t="shared" si="28"/>
        <v>-0.54958731822350326</v>
      </c>
      <c r="R139" s="77">
        <f>IFERROR(INDEX('Combined (Adjust here)'!$E$3:$BB$189,MATCH('Tenant Analysis (Formulas) '!$D139,'Combined (Adjust here)'!$E$3:$E$189,0),MATCH('Tenant Analysis (Formulas) '!R$5,'Combined (Adjust here)'!$E$3:$BB$3,0)),0)</f>
        <v>0</v>
      </c>
      <c r="S139" s="77">
        <f>IFERROR(INDEX('Combined (Adjust here)'!$E$3:$BB$189,MATCH('Tenant Analysis (Formulas) '!$D139,'Combined (Adjust here)'!$E$3:$E$189,0),MATCH('Tenant Analysis (Formulas) '!S$5,'Combined (Adjust here)'!$E$3:$BB$3,0)),0)</f>
        <v>0</v>
      </c>
      <c r="T139" s="77">
        <f>IFERROR(INDEX('Combined (Adjust here)'!$E$3:$BB$189,MATCH('Tenant Analysis (Formulas) '!$D139,'Combined (Adjust here)'!$E$3:$E$189,0),MATCH('Tenant Analysis (Formulas) '!T$5,'Combined (Adjust here)'!$E$3:$BB$3,0)),0)</f>
        <v>0</v>
      </c>
      <c r="U139" s="77">
        <f>IFERROR(INDEX('Combined (Adjust here)'!$E$3:$BB$189,MATCH('Tenant Analysis (Formulas) '!$D139,'Combined (Adjust here)'!$E$3:$E$189,0),MATCH('Tenant Analysis (Formulas) '!U$5,'Combined (Adjust here)'!$E$3:$BB$3,0)),0)</f>
        <v>0</v>
      </c>
      <c r="V139" s="77">
        <f>IFERROR(INDEX('Combined (Adjust here)'!$E$3:$BB$189,MATCH('Tenant Analysis (Formulas) '!$D139,'Combined (Adjust here)'!$E$3:$E$189,0),MATCH('Tenant Analysis (Formulas) '!V$5,'Combined (Adjust here)'!$E$3:$BB$3,0)),0)</f>
        <v>0</v>
      </c>
      <c r="W139" s="77">
        <f>IFERROR(INDEX('Combined (Adjust here)'!$E$3:$BB$189,MATCH('Tenant Analysis (Formulas) '!$D139,'Combined (Adjust here)'!$E$3:$E$189,0),MATCH('Tenant Analysis (Formulas) '!W$5,'Combined (Adjust here)'!$E$3:$BB$3,0)),0)</f>
        <v>0</v>
      </c>
      <c r="X139" s="77">
        <f>IFERROR(INDEX('Combined (Adjust here)'!$E$3:$BB$189,MATCH('Tenant Analysis (Formulas) '!$D139,'Combined (Adjust here)'!$E$3:$E$189,0),MATCH('Tenant Analysis (Formulas) '!X$5,'Combined (Adjust here)'!$E$3:$BB$3,0)),0)</f>
        <v>0</v>
      </c>
      <c r="Y139" s="77">
        <f>IFERROR(INDEX('Combined (Adjust here)'!$E$3:$BB$189,MATCH('Tenant Analysis (Formulas) '!$D139,'Combined (Adjust here)'!$E$3:$E$189,0),MATCH('Tenant Analysis (Formulas) '!Y$5,'Combined (Adjust here)'!$E$3:$BB$3,0)),0)</f>
        <v>0</v>
      </c>
      <c r="Z139" s="77">
        <f>IFERROR(INDEX('Combined (Adjust here)'!$E$3:$BB$189,MATCH('Tenant Analysis (Formulas) '!$D139,'Combined (Adjust here)'!$E$3:$E$189,0),MATCH('Tenant Analysis (Formulas) '!Z$5,'Combined (Adjust here)'!$E$3:$BB$3,0)),0)</f>
        <v>0</v>
      </c>
      <c r="AA139" s="77">
        <f>IFERROR(INDEX('Combined (Adjust here)'!$E$3:$BB$189,MATCH('Tenant Analysis (Formulas) '!$D139,'Combined (Adjust here)'!$E$3:$E$189,0),MATCH('Tenant Analysis (Formulas) '!AA$5,'Combined (Adjust here)'!$E$3:$BB$3,0)),0)</f>
        <v>0</v>
      </c>
      <c r="AB139" s="77">
        <f>IFERROR(INDEX('Combined (Adjust here)'!$E$3:$BB$189,MATCH('Tenant Analysis (Formulas) '!$D139,'Combined (Adjust here)'!$E$3:$E$189,0),MATCH('Tenant Analysis (Formulas) '!AB$5,'Combined (Adjust here)'!$E$3:$BB$3,0)),0)</f>
        <v>0</v>
      </c>
      <c r="AC139" s="77">
        <f>IFERROR(INDEX('Combined (Adjust here)'!$E$3:$BB$189,MATCH('Tenant Analysis (Formulas) '!$D139,'Combined (Adjust here)'!$E$3:$E$189,0),MATCH('Tenant Analysis (Formulas) '!AC$5,'Combined (Adjust here)'!$E$3:$BB$3,0)),0)</f>
        <v>0</v>
      </c>
      <c r="AD139" s="77">
        <f>IFERROR(INDEX('Combined (Adjust here)'!$E$3:$BB$189,MATCH('Tenant Analysis (Formulas) '!$D139,'Combined (Adjust here)'!$E$3:$E$189,0),MATCH('Tenant Analysis (Formulas) '!AD$5,'Combined (Adjust here)'!$E$3:$BB$3,0)),0)</f>
        <v>2281</v>
      </c>
      <c r="AE139" s="77">
        <f>IFERROR(INDEX('Combined (Adjust here)'!$E$3:$BB$189,MATCH('Tenant Analysis (Formulas) '!$D139,'Combined (Adjust here)'!$E$3:$E$189,0),MATCH('Tenant Analysis (Formulas) '!AE$5,'Combined (Adjust here)'!$E$3:$BB$3,0)),0)</f>
        <v>3960</v>
      </c>
      <c r="AF139" s="77">
        <f>IFERROR(INDEX('Combined (Adjust here)'!$E$3:$BB$189,MATCH('Tenant Analysis (Formulas) '!$D139,'Combined (Adjust here)'!$E$3:$E$189,0),MATCH('Tenant Analysis (Formulas) '!AF$5,'Combined (Adjust here)'!$E$3:$BB$3,0)),0)</f>
        <v>5000</v>
      </c>
      <c r="AG139" s="77">
        <f>IFERROR(INDEX('Combined (Adjust here)'!$E$3:$BB$189,MATCH('Tenant Analysis (Formulas) '!$D139,'Combined (Adjust here)'!$E$3:$E$189,0),MATCH('Tenant Analysis (Formulas) '!AG$5,'Combined (Adjust here)'!$E$3:$BB$3,0)),0)</f>
        <v>3400</v>
      </c>
      <c r="AH139" s="77">
        <f>IFERROR(INDEX('Combined (Adjust here)'!$E$3:$BB$189,MATCH('Tenant Analysis (Formulas) '!$D139,'Combined (Adjust here)'!$E$3:$E$189,0),MATCH('Tenant Analysis (Formulas) '!AH$5,'Combined (Adjust here)'!$E$3:$BB$3,0)),0)</f>
        <v>3200</v>
      </c>
      <c r="AI139" s="77">
        <f>IFERROR(INDEX('Combined (Adjust here)'!$E$3:$BB$189,MATCH('Tenant Analysis (Formulas) '!$D139,'Combined (Adjust here)'!$E$3:$E$189,0),MATCH('Tenant Analysis (Formulas) '!AI$5,'Combined (Adjust here)'!$E$3:$BB$3,0)),0)</f>
        <v>2800</v>
      </c>
      <c r="AJ139" s="77">
        <f>IFERROR(INDEX('Combined (Adjust here)'!$E$3:$BB$189,MATCH('Tenant Analysis (Formulas) '!$D139,'Combined (Adjust here)'!$E$3:$E$189,0),MATCH('Tenant Analysis (Formulas) '!AJ$5,'Combined (Adjust here)'!$E$3:$BB$3,0)),0)</f>
        <v>2300</v>
      </c>
      <c r="AK139" s="77">
        <f>IFERROR(INDEX('Combined (Adjust here)'!$E$3:$BB$189,MATCH('Tenant Analysis (Formulas) '!$D139,'Combined (Adjust here)'!$E$3:$E$189,0),MATCH('Tenant Analysis (Formulas) '!AK$5,'Combined (Adjust here)'!$E$3:$BB$3,0)),0)</f>
        <v>2500</v>
      </c>
      <c r="AL139" s="77">
        <f>IFERROR(INDEX('Combined (Adjust here)'!$E$3:$BB$189,MATCH('Tenant Analysis (Formulas) '!$D139,'Combined (Adjust here)'!$E$3:$E$189,0),MATCH('Tenant Analysis (Formulas) '!AL$5,'Combined (Adjust here)'!$E$3:$BB$3,0)),0)</f>
        <v>2600</v>
      </c>
      <c r="AM139" s="77">
        <f>IFERROR(INDEX('Combined (Adjust here)'!$E$3:$BB$189,MATCH('Tenant Analysis (Formulas) '!$D139,'Combined (Adjust here)'!$E$3:$E$189,0),MATCH('Tenant Analysis (Formulas) '!AM$5,'Combined (Adjust here)'!$E$3:$BB$3,0)),0)</f>
        <v>1900</v>
      </c>
      <c r="AN139" s="77">
        <f>IFERROR(INDEX('Combined (Adjust here)'!$E$3:$BB$189,MATCH('Tenant Analysis (Formulas) '!$D139,'Combined (Adjust here)'!$E$3:$E$189,0),MATCH('Tenant Analysis (Formulas) '!AN$5,'Combined (Adjust here)'!$E$3:$BB$3,0)),0)</f>
        <v>7560</v>
      </c>
      <c r="AO139" s="77">
        <f>IFERROR(INDEX('Combined (Adjust here)'!$E$3:$BB$189,MATCH('Tenant Analysis (Formulas) '!$D139,'Combined (Adjust here)'!$E$3:$E$189,0),MATCH('Tenant Analysis (Formulas) '!AO$5,'Combined (Adjust here)'!$E$3:$BB$3,0)),0)</f>
        <v>6850</v>
      </c>
      <c r="AP139" s="77">
        <f>IFERROR(INDEX('Combined (Adjust here)'!$E$3:$BB$189,MATCH('Tenant Analysis (Formulas) '!$D139,'Combined (Adjust here)'!$E$3:$E$189,0),MATCH('Tenant Analysis (Formulas) '!AP$5,'Combined (Adjust here)'!$E$3:$BB$3,0)),0)</f>
        <v>6975</v>
      </c>
      <c r="AQ139" s="77">
        <f>IFERROR(INDEX('Combined (Adjust here)'!$E$3:$BB$189,MATCH('Tenant Analysis (Formulas) '!$D139,'Combined (Adjust here)'!$E$3:$E$189,0),MATCH('Tenant Analysis (Formulas) '!AQ$5,'Combined (Adjust here)'!$E$3:$BB$3,0)),0)</f>
        <v>5976</v>
      </c>
      <c r="AR139" s="77">
        <f>IFERROR(INDEX('Combined (Adjust here)'!$E$3:$BB$189,MATCH('Tenant Analysis (Formulas) '!$D139,'Combined (Adjust here)'!$E$3:$E$189,0),MATCH('Tenant Analysis (Formulas) '!AR$5,'Combined (Adjust here)'!$E$3:$BB$3,0)),0)</f>
        <v>2315</v>
      </c>
      <c r="AS139" s="77">
        <f>IFERROR(INDEX('Combined (Adjust here)'!$E$3:$BB$189,MATCH('Tenant Analysis (Formulas) '!$D139,'Combined (Adjust here)'!$E$3:$E$189,0),MATCH('Tenant Analysis (Formulas) '!AS$5,'Combined (Adjust here)'!$E$3:$BB$3,0)),0)</f>
        <v>0</v>
      </c>
      <c r="AT139" s="77">
        <f>IFERROR(INDEX('Combined (Adjust here)'!$E$3:$BB$189,MATCH('Tenant Analysis (Formulas) '!$D139,'Combined (Adjust here)'!$E$3:$E$189,0),MATCH('Tenant Analysis (Formulas) '!AT$5,'Combined (Adjust here)'!$E$3:$BB$3,0)),0)</f>
        <v>0</v>
      </c>
      <c r="AU139" s="77">
        <f>IFERROR(INDEX('Combined (Adjust here)'!$E$3:$BB$189,MATCH('Tenant Analysis (Formulas) '!$D139,'Combined (Adjust here)'!$E$3:$E$189,0),MATCH('Tenant Analysis (Formulas) '!AU$5,'Combined (Adjust here)'!$E$3:$BB$3,0)),0)</f>
        <v>7250</v>
      </c>
      <c r="AV139" s="77">
        <f>IFERROR(INDEX('Combined (Adjust here)'!$E$3:$BB$189,MATCH('Tenant Analysis (Formulas) '!$D139,'Combined (Adjust here)'!$E$3:$E$189,0),MATCH('Tenant Analysis (Formulas) '!AV$5,'Combined (Adjust here)'!$E$3:$BB$3,0)),0)</f>
        <v>1285</v>
      </c>
      <c r="AW139" s="77">
        <f>IFERROR(INDEX('Combined (Adjust here)'!$E$3:$BB$189,MATCH('Tenant Analysis (Formulas) '!$D139,'Combined (Adjust here)'!$E$3:$E$189,0),MATCH('Tenant Analysis (Formulas) '!AW$5,'Combined (Adjust here)'!$E$3:$BB$3,0)),0)</f>
        <v>0</v>
      </c>
      <c r="AX139" s="77">
        <f>IFERROR(INDEX('Combined (Adjust here)'!$E$3:$BB$189,MATCH('Tenant Analysis (Formulas) '!$D139,'Combined (Adjust here)'!$E$3:$E$189,0),MATCH('Tenant Analysis (Formulas) '!AX$5,'Combined (Adjust here)'!$E$3:$BB$3,0)),0)</f>
        <v>6250</v>
      </c>
      <c r="AY139" s="77">
        <f>IFERROR(INDEX('Combined (Adjust here)'!$E$3:$BB$189,MATCH('Tenant Analysis (Formulas) '!$D139,'Combined (Adjust here)'!$E$3:$E$189,0),MATCH('Tenant Analysis (Formulas) '!AY$5,'Combined (Adjust here)'!$E$3:$BB$3,0)),0)</f>
        <v>4250</v>
      </c>
      <c r="AZ139" s="77">
        <f>IFERROR(INDEX('Combined (Adjust here)'!$E$3:$BB$189,MATCH('Tenant Analysis (Formulas) '!$D139,'Combined (Adjust here)'!$E$3:$E$189,0),MATCH('Tenant Analysis (Formulas) '!AZ$5,'Combined (Adjust here)'!$E$3:$BB$3,0)),0)</f>
        <v>4576</v>
      </c>
      <c r="BA139" s="77">
        <f>IFERROR(INDEX('Combined (Adjust here)'!$E$3:$BB$189,MATCH('Tenant Analysis (Formulas) '!$D139,'Combined (Adjust here)'!$E$3:$E$189,0),MATCH('Tenant Analysis (Formulas) '!BA$5,'Combined (Adjust here)'!$E$3:$BB$3,0)),0)</f>
        <v>940</v>
      </c>
      <c r="BB139" s="77">
        <f>IFERROR(INDEX('Combined (Adjust here)'!$E$3:$BB$189,MATCH('Tenant Analysis (Formulas) '!$D139,'Combined (Adjust here)'!$E$3:$E$189,0),MATCH('Tenant Analysis (Formulas) '!BB$5,'Combined (Adjust here)'!$E$3:$BB$3,0)),0)</f>
        <v>0</v>
      </c>
      <c r="BC139" s="77">
        <f>IFERROR(INDEX('Combined (Adjust here)'!$E$3:$BB$189,MATCH('Tenant Analysis (Formulas) '!$D139,'Combined (Adjust here)'!$E$3:$E$189,0),MATCH('Tenant Analysis (Formulas) '!BC$5,'Combined (Adjust here)'!$E$3:$BB$3,0)),0)</f>
        <v>3218</v>
      </c>
      <c r="BD139" s="77">
        <f>IFERROR(INDEX('Combined (Adjust here)'!$E$3:$BB$189,MATCH('Tenant Analysis (Formulas) '!$D139,'Combined (Adjust here)'!$E$3:$E$189,0),MATCH('Tenant Analysis (Formulas) '!BD$5,'Combined (Adjust here)'!$E$3:$BB$3,0)),0)</f>
        <v>3658</v>
      </c>
      <c r="BE139" s="77">
        <f>IFERROR(INDEX('Combined (Adjust here)'!$E$3:$BB$189,MATCH('Tenant Analysis (Formulas) '!$D139,'Combined (Adjust here)'!$E$3:$E$189,0),MATCH('Tenant Analysis (Formulas) '!BE$5,'Combined (Adjust here)'!$E$3:$BB$3,0)),0)</f>
        <v>0</v>
      </c>
      <c r="BF139" s="77">
        <f>IFERROR(INDEX('Combined (Adjust here)'!$E$3:$BB$189,MATCH('Tenant Analysis (Formulas) '!$D139,'Combined (Adjust here)'!$E$3:$E$189,0),MATCH('Tenant Analysis (Formulas) '!BF$5,'Combined (Adjust here)'!$E$3:$BB$3,0)),0)</f>
        <v>0</v>
      </c>
      <c r="BG139" s="77">
        <f>IFERROR(INDEX('Combined (Adjust here)'!$E$3:$BB$189,MATCH('Tenant Analysis (Formulas) '!$D139,'Combined (Adjust here)'!$E$3:$E$189,0),MATCH('Tenant Analysis (Formulas) '!BG$5,'Combined (Adjust here)'!$E$3:$BB$3,0)),0)</f>
        <v>0</v>
      </c>
      <c r="BH139" s="77">
        <f>IFERROR(INDEX('Combined (Adjust here)'!$E$3:$BB$189,MATCH('Tenant Analysis (Formulas) '!$D139,'Combined (Adjust here)'!$E$3:$E$189,0),MATCH('Tenant Analysis (Formulas) '!BH$5,'Combined (Adjust here)'!$E$3:$BB$3,0)),0)</f>
        <v>0</v>
      </c>
      <c r="BI139" s="77">
        <f>IFERROR(INDEX('Combined (Adjust here)'!$E$3:$BB$189,MATCH('Tenant Analysis (Formulas) '!$D139,'Combined (Adjust here)'!$E$3:$E$189,0),MATCH('Tenant Analysis (Formulas) '!BI$5,'Combined (Adjust here)'!$E$3:$BB$3,0)),0)</f>
        <v>0</v>
      </c>
      <c r="BJ139" s="77">
        <f>IFERROR(INDEX('Combined (Adjust here)'!$E$3:$BB$189,MATCH('Tenant Analysis (Formulas) '!$D139,'Combined (Adjust here)'!$E$3:$E$189,0),MATCH('Tenant Analysis (Formulas) '!BJ$5,'Combined (Adjust here)'!$E$3:$BB$3,0)),0)</f>
        <v>0</v>
      </c>
      <c r="BK139" s="77">
        <f>IFERROR(INDEX('Combined (Adjust here)'!$E$3:$BB$189,MATCH('Tenant Analysis (Formulas) '!$D139,'Combined (Adjust here)'!$E$3:$E$189,0),MATCH('Tenant Analysis (Formulas) '!BK$5,'Combined (Adjust here)'!$E$3:$BB$3,0)),0)</f>
        <v>0</v>
      </c>
      <c r="BL139" s="77">
        <f>IFERROR(INDEX('Combined (Adjust here)'!$E$3:$BB$189,MATCH('Tenant Analysis (Formulas) '!$D139,'Combined (Adjust here)'!$E$3:$E$189,0),MATCH('Tenant Analysis (Formulas) '!BL$5,'Combined (Adjust here)'!$E$3:$BB$3,0)),0)</f>
        <v>0</v>
      </c>
      <c r="BM139" s="77">
        <f>IFERROR(INDEX('Combined (Adjust here)'!$E$3:$BB$189,MATCH('Tenant Analysis (Formulas) '!$D139,'Combined (Adjust here)'!$E$3:$E$189,0),MATCH('Tenant Analysis (Formulas) '!BM$5,'Combined (Adjust here)'!$E$3:$BB$3,0)),0)</f>
        <v>0</v>
      </c>
    </row>
    <row r="140" spans="1:65" hidden="1">
      <c r="A140" s="47">
        <v>4160</v>
      </c>
      <c r="B140" s="48" t="s">
        <v>152</v>
      </c>
      <c r="C140" s="46" t="s">
        <v>186</v>
      </c>
      <c r="D140" s="49" t="s">
        <v>23</v>
      </c>
      <c r="E140" s="75">
        <f t="shared" si="35"/>
        <v>1837915.31</v>
      </c>
      <c r="F140" s="75">
        <f t="shared" si="32"/>
        <v>2116803.3000000003</v>
      </c>
      <c r="G140" s="75">
        <f t="shared" si="32"/>
        <v>1955960.1</v>
      </c>
      <c r="H140" s="75">
        <f t="shared" si="32"/>
        <v>543446.15</v>
      </c>
      <c r="I140" s="67">
        <f t="shared" si="34"/>
        <v>-7.5984008528331454E-2</v>
      </c>
      <c r="J140" s="82"/>
      <c r="L140" s="75">
        <f t="shared" si="33"/>
        <v>478348.57</v>
      </c>
      <c r="M140" s="75">
        <f t="shared" si="33"/>
        <v>543446.15</v>
      </c>
      <c r="N140" s="67">
        <f t="shared" si="28"/>
        <v>0.13608816683616304</v>
      </c>
      <c r="R140" s="77">
        <f>IFERROR(INDEX('Combined (Adjust here)'!$E$3:$BB$189,MATCH('Tenant Analysis (Formulas) '!$D140,'Combined (Adjust here)'!$E$3:$E$189,0),MATCH('Tenant Analysis (Formulas) '!R$5,'Combined (Adjust here)'!$E$3:$BB$3,0)),0)</f>
        <v>145177.22</v>
      </c>
      <c r="S140" s="77">
        <f>IFERROR(INDEX('Combined (Adjust here)'!$E$3:$BB$189,MATCH('Tenant Analysis (Formulas) '!$D140,'Combined (Adjust here)'!$E$3:$E$189,0),MATCH('Tenant Analysis (Formulas) '!S$5,'Combined (Adjust here)'!$E$3:$BB$3,0)),0)</f>
        <v>141670.48000000001</v>
      </c>
      <c r="T140" s="77">
        <f>IFERROR(INDEX('Combined (Adjust here)'!$E$3:$BB$189,MATCH('Tenant Analysis (Formulas) '!$D140,'Combined (Adjust here)'!$E$3:$E$189,0),MATCH('Tenant Analysis (Formulas) '!T$5,'Combined (Adjust here)'!$E$3:$BB$3,0)),0)</f>
        <v>165860.16</v>
      </c>
      <c r="U140" s="77">
        <f>IFERROR(INDEX('Combined (Adjust here)'!$E$3:$BB$189,MATCH('Tenant Analysis (Formulas) '!$D140,'Combined (Adjust here)'!$E$3:$E$189,0),MATCH('Tenant Analysis (Formulas) '!U$5,'Combined (Adjust here)'!$E$3:$BB$3,0)),0)</f>
        <v>154481.5</v>
      </c>
      <c r="V140" s="77">
        <f>IFERROR(INDEX('Combined (Adjust here)'!$E$3:$BB$189,MATCH('Tenant Analysis (Formulas) '!$D140,'Combined (Adjust here)'!$E$3:$E$189,0),MATCH('Tenant Analysis (Formulas) '!V$5,'Combined (Adjust here)'!$E$3:$BB$3,0)),0)</f>
        <v>155176.1</v>
      </c>
      <c r="W140" s="77">
        <f>IFERROR(INDEX('Combined (Adjust here)'!$E$3:$BB$189,MATCH('Tenant Analysis (Formulas) '!$D140,'Combined (Adjust here)'!$E$3:$E$189,0),MATCH('Tenant Analysis (Formulas) '!W$5,'Combined (Adjust here)'!$E$3:$BB$3,0)),0)</f>
        <v>171234.44</v>
      </c>
      <c r="X140" s="77">
        <f>IFERROR(INDEX('Combined (Adjust here)'!$E$3:$BB$189,MATCH('Tenant Analysis (Formulas) '!$D140,'Combined (Adjust here)'!$E$3:$E$189,0),MATCH('Tenant Analysis (Formulas) '!X$5,'Combined (Adjust here)'!$E$3:$BB$3,0)),0)</f>
        <v>161667.64000000001</v>
      </c>
      <c r="Y140" s="77">
        <f>IFERROR(INDEX('Combined (Adjust here)'!$E$3:$BB$189,MATCH('Tenant Analysis (Formulas) '!$D140,'Combined (Adjust here)'!$E$3:$E$189,0),MATCH('Tenant Analysis (Formulas) '!Y$5,'Combined (Adjust here)'!$E$3:$BB$3,0)),0)</f>
        <v>159650.17000000001</v>
      </c>
      <c r="Z140" s="77">
        <f>IFERROR(INDEX('Combined (Adjust here)'!$E$3:$BB$189,MATCH('Tenant Analysis (Formulas) '!$D140,'Combined (Adjust here)'!$E$3:$E$189,0),MATCH('Tenant Analysis (Formulas) '!Z$5,'Combined (Adjust here)'!$E$3:$BB$3,0)),0)</f>
        <v>150527.01999999999</v>
      </c>
      <c r="AA140" s="77">
        <f>IFERROR(INDEX('Combined (Adjust here)'!$E$3:$BB$189,MATCH('Tenant Analysis (Formulas) '!$D140,'Combined (Adjust here)'!$E$3:$E$189,0),MATCH('Tenant Analysis (Formulas) '!AA$5,'Combined (Adjust here)'!$E$3:$BB$3,0)),0)</f>
        <v>142889.23000000001</v>
      </c>
      <c r="AB140" s="77">
        <f>IFERROR(INDEX('Combined (Adjust here)'!$E$3:$BB$189,MATCH('Tenant Analysis (Formulas) '!$D140,'Combined (Adjust here)'!$E$3:$E$189,0),MATCH('Tenant Analysis (Formulas) '!AB$5,'Combined (Adjust here)'!$E$3:$BB$3,0)),0)</f>
        <v>142556.25</v>
      </c>
      <c r="AC140" s="77">
        <f>IFERROR(INDEX('Combined (Adjust here)'!$E$3:$BB$189,MATCH('Tenant Analysis (Formulas) '!$D140,'Combined (Adjust here)'!$E$3:$E$189,0),MATCH('Tenant Analysis (Formulas) '!AC$5,'Combined (Adjust here)'!$E$3:$BB$3,0)),0)</f>
        <v>147025.1</v>
      </c>
      <c r="AD140" s="77">
        <f>IFERROR(INDEX('Combined (Adjust here)'!$E$3:$BB$189,MATCH('Tenant Analysis (Formulas) '!$D140,'Combined (Adjust here)'!$E$3:$E$189,0),MATCH('Tenant Analysis (Formulas) '!AD$5,'Combined (Adjust here)'!$E$3:$BB$3,0)),0)</f>
        <v>143566.48000000001</v>
      </c>
      <c r="AE140" s="77">
        <f>IFERROR(INDEX('Combined (Adjust here)'!$E$3:$BB$189,MATCH('Tenant Analysis (Formulas) '!$D140,'Combined (Adjust here)'!$E$3:$E$189,0),MATCH('Tenant Analysis (Formulas) '!AE$5,'Combined (Adjust here)'!$E$3:$BB$3,0)),0)</f>
        <v>152225</v>
      </c>
      <c r="AF140" s="77">
        <f>IFERROR(INDEX('Combined (Adjust here)'!$E$3:$BB$189,MATCH('Tenant Analysis (Formulas) '!$D140,'Combined (Adjust here)'!$E$3:$E$189,0),MATCH('Tenant Analysis (Formulas) '!AF$5,'Combined (Adjust here)'!$E$3:$BB$3,0)),0)</f>
        <v>189245.75</v>
      </c>
      <c r="AG140" s="77">
        <f>IFERROR(INDEX('Combined (Adjust here)'!$E$3:$BB$189,MATCH('Tenant Analysis (Formulas) '!$D140,'Combined (Adjust here)'!$E$3:$E$189,0),MATCH('Tenant Analysis (Formulas) '!AG$5,'Combined (Adjust here)'!$E$3:$BB$3,0)),0)</f>
        <v>172981.28</v>
      </c>
      <c r="AH140" s="77">
        <f>IFERROR(INDEX('Combined (Adjust here)'!$E$3:$BB$189,MATCH('Tenant Analysis (Formulas) '!$D140,'Combined (Adjust here)'!$E$3:$E$189,0),MATCH('Tenant Analysis (Formulas) '!AH$5,'Combined (Adjust here)'!$E$3:$BB$3,0)),0)</f>
        <v>161498.21</v>
      </c>
      <c r="AI140" s="77">
        <f>IFERROR(INDEX('Combined (Adjust here)'!$E$3:$BB$189,MATCH('Tenant Analysis (Formulas) '!$D140,'Combined (Adjust here)'!$E$3:$E$189,0),MATCH('Tenant Analysis (Formulas) '!AI$5,'Combined (Adjust here)'!$E$3:$BB$3,0)),0)</f>
        <v>200517.16</v>
      </c>
      <c r="AJ140" s="77">
        <f>IFERROR(INDEX('Combined (Adjust here)'!$E$3:$BB$189,MATCH('Tenant Analysis (Formulas) '!$D140,'Combined (Adjust here)'!$E$3:$E$189,0),MATCH('Tenant Analysis (Formulas) '!AJ$5,'Combined (Adjust here)'!$E$3:$BB$3,0)),0)</f>
        <v>191093.21</v>
      </c>
      <c r="AK140" s="77">
        <f>IFERROR(INDEX('Combined (Adjust here)'!$E$3:$BB$189,MATCH('Tenant Analysis (Formulas) '!$D140,'Combined (Adjust here)'!$E$3:$E$189,0),MATCH('Tenant Analysis (Formulas) '!AK$5,'Combined (Adjust here)'!$E$3:$BB$3,0)),0)</f>
        <v>202154.56</v>
      </c>
      <c r="AL140" s="77">
        <f>IFERROR(INDEX('Combined (Adjust here)'!$E$3:$BB$189,MATCH('Tenant Analysis (Formulas) '!$D140,'Combined (Adjust here)'!$E$3:$E$189,0),MATCH('Tenant Analysis (Formulas) '!AL$5,'Combined (Adjust here)'!$E$3:$BB$3,0)),0)</f>
        <v>185175.06</v>
      </c>
      <c r="AM140" s="77">
        <f>IFERROR(INDEX('Combined (Adjust here)'!$E$3:$BB$189,MATCH('Tenant Analysis (Formulas) '!$D140,'Combined (Adjust here)'!$E$3:$E$189,0),MATCH('Tenant Analysis (Formulas) '!AM$5,'Combined (Adjust here)'!$E$3:$BB$3,0)),0)</f>
        <v>174181.65</v>
      </c>
      <c r="AN140" s="77">
        <f>IFERROR(INDEX('Combined (Adjust here)'!$E$3:$BB$189,MATCH('Tenant Analysis (Formulas) '!$D140,'Combined (Adjust here)'!$E$3:$E$189,0),MATCH('Tenant Analysis (Formulas) '!AN$5,'Combined (Adjust here)'!$E$3:$BB$3,0)),0)</f>
        <v>176249.49</v>
      </c>
      <c r="AO140" s="77">
        <f>IFERROR(INDEX('Combined (Adjust here)'!$E$3:$BB$189,MATCH('Tenant Analysis (Formulas) '!$D140,'Combined (Adjust here)'!$E$3:$E$189,0),MATCH('Tenant Analysis (Formulas) '!AO$5,'Combined (Adjust here)'!$E$3:$BB$3,0)),0)</f>
        <v>167915.45</v>
      </c>
      <c r="AP140" s="77">
        <f>IFERROR(INDEX('Combined (Adjust here)'!$E$3:$BB$189,MATCH('Tenant Analysis (Formulas) '!$D140,'Combined (Adjust here)'!$E$3:$E$189,0),MATCH('Tenant Analysis (Formulas) '!AP$5,'Combined (Adjust here)'!$E$3:$BB$3,0)),0)</f>
        <v>167915.45</v>
      </c>
      <c r="AQ140" s="77">
        <f>IFERROR(INDEX('Combined (Adjust here)'!$E$3:$BB$189,MATCH('Tenant Analysis (Formulas) '!$D140,'Combined (Adjust here)'!$E$3:$E$189,0),MATCH('Tenant Analysis (Formulas) '!AQ$5,'Combined (Adjust here)'!$E$3:$BB$3,0)),0)</f>
        <v>178242.81</v>
      </c>
      <c r="AR140" s="77">
        <f>IFERROR(INDEX('Combined (Adjust here)'!$E$3:$BB$189,MATCH('Tenant Analysis (Formulas) '!$D140,'Combined (Adjust here)'!$E$3:$E$189,0),MATCH('Tenant Analysis (Formulas) '!AR$5,'Combined (Adjust here)'!$E$3:$BB$3,0)),0)</f>
        <v>132190.31</v>
      </c>
      <c r="AS140" s="77">
        <f>IFERROR(INDEX('Combined (Adjust here)'!$E$3:$BB$189,MATCH('Tenant Analysis (Formulas) '!$D140,'Combined (Adjust here)'!$E$3:$E$189,0),MATCH('Tenant Analysis (Formulas) '!AS$5,'Combined (Adjust here)'!$E$3:$BB$3,0)),0)</f>
        <v>92767.56</v>
      </c>
      <c r="AT140" s="77">
        <f>IFERROR(INDEX('Combined (Adjust here)'!$E$3:$BB$189,MATCH('Tenant Analysis (Formulas) '!$D140,'Combined (Adjust here)'!$E$3:$E$189,0),MATCH('Tenant Analysis (Formulas) '!AT$5,'Combined (Adjust here)'!$E$3:$BB$3,0)),0)</f>
        <v>111230.03</v>
      </c>
      <c r="AU140" s="77">
        <f>IFERROR(INDEX('Combined (Adjust here)'!$E$3:$BB$189,MATCH('Tenant Analysis (Formulas) '!$D140,'Combined (Adjust here)'!$E$3:$E$189,0),MATCH('Tenant Analysis (Formulas) '!AU$5,'Combined (Adjust here)'!$E$3:$BB$3,0)),0)</f>
        <v>150070.1</v>
      </c>
      <c r="AV140" s="77">
        <f>IFERROR(INDEX('Combined (Adjust here)'!$E$3:$BB$189,MATCH('Tenant Analysis (Formulas) '!$D140,'Combined (Adjust here)'!$E$3:$E$189,0),MATCH('Tenant Analysis (Formulas) '!AV$5,'Combined (Adjust here)'!$E$3:$BB$3,0)),0)</f>
        <v>192283.29</v>
      </c>
      <c r="AW140" s="77">
        <f>IFERROR(INDEX('Combined (Adjust here)'!$E$3:$BB$189,MATCH('Tenant Analysis (Formulas) '!$D140,'Combined (Adjust here)'!$E$3:$E$189,0),MATCH('Tenant Analysis (Formulas) '!AW$5,'Combined (Adjust here)'!$E$3:$BB$3,0)),0)</f>
        <v>212920.49</v>
      </c>
      <c r="AX140" s="77">
        <f>IFERROR(INDEX('Combined (Adjust here)'!$E$3:$BB$189,MATCH('Tenant Analysis (Formulas) '!$D140,'Combined (Adjust here)'!$E$3:$E$189,0),MATCH('Tenant Analysis (Formulas) '!AX$5,'Combined (Adjust here)'!$E$3:$BB$3,0)),0)</f>
        <v>203883.34</v>
      </c>
      <c r="AY140" s="77">
        <f>IFERROR(INDEX('Combined (Adjust here)'!$E$3:$BB$189,MATCH('Tenant Analysis (Formulas) '!$D140,'Combined (Adjust here)'!$E$3:$E$189,0),MATCH('Tenant Analysis (Formulas) '!AY$5,'Combined (Adjust here)'!$E$3:$BB$3,0)),0)</f>
        <v>169372.54</v>
      </c>
      <c r="AZ140" s="77">
        <f>IFERROR(INDEX('Combined (Adjust here)'!$E$3:$BB$189,MATCH('Tenant Analysis (Formulas) '!$D140,'Combined (Adjust here)'!$E$3:$E$189,0),MATCH('Tenant Analysis (Formulas) '!AZ$5,'Combined (Adjust here)'!$E$3:$BB$3,0)),0)</f>
        <v>168228.74</v>
      </c>
      <c r="BA140" s="77">
        <f>IFERROR(INDEX('Combined (Adjust here)'!$E$3:$BB$189,MATCH('Tenant Analysis (Formulas) '!$D140,'Combined (Adjust here)'!$E$3:$E$189,0),MATCH('Tenant Analysis (Formulas) '!BA$5,'Combined (Adjust here)'!$E$3:$BB$3,0)),0)</f>
        <v>176855.44</v>
      </c>
      <c r="BB140" s="77">
        <f>IFERROR(INDEX('Combined (Adjust here)'!$E$3:$BB$189,MATCH('Tenant Analysis (Formulas) '!$D140,'Combined (Adjust here)'!$E$3:$E$189,0),MATCH('Tenant Analysis (Formulas) '!BB$5,'Combined (Adjust here)'!$E$3:$BB$3,0)),0)</f>
        <v>182132.14</v>
      </c>
      <c r="BC140" s="77">
        <f>IFERROR(INDEX('Combined (Adjust here)'!$E$3:$BB$189,MATCH('Tenant Analysis (Formulas) '!$D140,'Combined (Adjust here)'!$E$3:$E$189,0),MATCH('Tenant Analysis (Formulas) '!BC$5,'Combined (Adjust here)'!$E$3:$BB$3,0)),0)</f>
        <v>159790.64000000001</v>
      </c>
      <c r="BD140" s="77">
        <f>IFERROR(INDEX('Combined (Adjust here)'!$E$3:$BB$189,MATCH('Tenant Analysis (Formulas) '!$D140,'Combined (Adjust here)'!$E$3:$E$189,0),MATCH('Tenant Analysis (Formulas) '!BD$5,'Combined (Adjust here)'!$E$3:$BB$3,0)),0)</f>
        <v>201523.37</v>
      </c>
      <c r="BE140" s="77">
        <f>IFERROR(INDEX('Combined (Adjust here)'!$E$3:$BB$189,MATCH('Tenant Analysis (Formulas) '!$D140,'Combined (Adjust here)'!$E$3:$E$189,0),MATCH('Tenant Analysis (Formulas) '!BE$5,'Combined (Adjust here)'!$E$3:$BB$3,0)),0)</f>
        <v>0</v>
      </c>
      <c r="BF140" s="77">
        <f>IFERROR(INDEX('Combined (Adjust here)'!$E$3:$BB$189,MATCH('Tenant Analysis (Formulas) '!$D140,'Combined (Adjust here)'!$E$3:$E$189,0),MATCH('Tenant Analysis (Formulas) '!BF$5,'Combined (Adjust here)'!$E$3:$BB$3,0)),0)</f>
        <v>0</v>
      </c>
      <c r="BG140" s="77">
        <f>IFERROR(INDEX('Combined (Adjust here)'!$E$3:$BB$189,MATCH('Tenant Analysis (Formulas) '!$D140,'Combined (Adjust here)'!$E$3:$E$189,0),MATCH('Tenant Analysis (Formulas) '!BG$5,'Combined (Adjust here)'!$E$3:$BB$3,0)),0)</f>
        <v>0</v>
      </c>
      <c r="BH140" s="77">
        <f>IFERROR(INDEX('Combined (Adjust here)'!$E$3:$BB$189,MATCH('Tenant Analysis (Formulas) '!$D140,'Combined (Adjust here)'!$E$3:$E$189,0),MATCH('Tenant Analysis (Formulas) '!BH$5,'Combined (Adjust here)'!$E$3:$BB$3,0)),0)</f>
        <v>0</v>
      </c>
      <c r="BI140" s="77">
        <f>IFERROR(INDEX('Combined (Adjust here)'!$E$3:$BB$189,MATCH('Tenant Analysis (Formulas) '!$D140,'Combined (Adjust here)'!$E$3:$E$189,0),MATCH('Tenant Analysis (Formulas) '!BI$5,'Combined (Adjust here)'!$E$3:$BB$3,0)),0)</f>
        <v>0</v>
      </c>
      <c r="BJ140" s="77">
        <f>IFERROR(INDEX('Combined (Adjust here)'!$E$3:$BB$189,MATCH('Tenant Analysis (Formulas) '!$D140,'Combined (Adjust here)'!$E$3:$E$189,0),MATCH('Tenant Analysis (Formulas) '!BJ$5,'Combined (Adjust here)'!$E$3:$BB$3,0)),0)</f>
        <v>0</v>
      </c>
      <c r="BK140" s="77">
        <f>IFERROR(INDEX('Combined (Adjust here)'!$E$3:$BB$189,MATCH('Tenant Analysis (Formulas) '!$D140,'Combined (Adjust here)'!$E$3:$E$189,0),MATCH('Tenant Analysis (Formulas) '!BK$5,'Combined (Adjust here)'!$E$3:$BB$3,0)),0)</f>
        <v>0</v>
      </c>
      <c r="BL140" s="77">
        <f>IFERROR(INDEX('Combined (Adjust here)'!$E$3:$BB$189,MATCH('Tenant Analysis (Formulas) '!$D140,'Combined (Adjust here)'!$E$3:$E$189,0),MATCH('Tenant Analysis (Formulas) '!BL$5,'Combined (Adjust here)'!$E$3:$BB$3,0)),0)</f>
        <v>0</v>
      </c>
      <c r="BM140" s="77">
        <f>IFERROR(INDEX('Combined (Adjust here)'!$E$3:$BB$189,MATCH('Tenant Analysis (Formulas) '!$D140,'Combined (Adjust here)'!$E$3:$E$189,0),MATCH('Tenant Analysis (Formulas) '!BM$5,'Combined (Adjust here)'!$E$3:$BB$3,0)),0)</f>
        <v>0</v>
      </c>
    </row>
    <row r="141" spans="1:65" hidden="1">
      <c r="A141" s="47">
        <v>4160</v>
      </c>
      <c r="B141" s="48" t="s">
        <v>152</v>
      </c>
      <c r="C141" s="46" t="s">
        <v>187</v>
      </c>
      <c r="D141" s="49" t="s">
        <v>24</v>
      </c>
      <c r="E141" s="75">
        <f t="shared" si="35"/>
        <v>376939.67</v>
      </c>
      <c r="F141" s="75">
        <f t="shared" si="32"/>
        <v>327866.81000000006</v>
      </c>
      <c r="G141" s="75">
        <f t="shared" si="32"/>
        <v>222725.51000000007</v>
      </c>
      <c r="H141" s="75">
        <f t="shared" si="32"/>
        <v>135086.65</v>
      </c>
      <c r="I141" s="67">
        <f t="shared" si="34"/>
        <v>-0.32068296269451602</v>
      </c>
      <c r="J141" s="82"/>
      <c r="L141" s="75">
        <f t="shared" si="33"/>
        <v>67491.259999999995</v>
      </c>
      <c r="M141" s="75">
        <f t="shared" si="33"/>
        <v>135086.65</v>
      </c>
      <c r="N141" s="67">
        <f t="shared" ref="N141" si="36">IFERROR(IF(M141=0,0,(M141-L141)/L141),0)</f>
        <v>1.0015428664392991</v>
      </c>
      <c r="R141" s="77">
        <f>IFERROR(INDEX('Combined (Adjust here)'!$E$3:$BB$189,MATCH('Tenant Analysis (Formulas) '!$D141,'Combined (Adjust here)'!$E$3:$E$189,0),MATCH('Tenant Analysis (Formulas) '!R$5,'Combined (Adjust here)'!$E$3:$BB$3,0)),0)</f>
        <v>37906.19</v>
      </c>
      <c r="S141" s="77">
        <f>IFERROR(INDEX('Combined (Adjust here)'!$E$3:$BB$189,MATCH('Tenant Analysis (Formulas) '!$D141,'Combined (Adjust here)'!$E$3:$E$189,0),MATCH('Tenant Analysis (Formulas) '!S$5,'Combined (Adjust here)'!$E$3:$BB$3,0)),0)</f>
        <v>30520.37</v>
      </c>
      <c r="T141" s="77">
        <f>IFERROR(INDEX('Combined (Adjust here)'!$E$3:$BB$189,MATCH('Tenant Analysis (Formulas) '!$D141,'Combined (Adjust here)'!$E$3:$E$189,0),MATCH('Tenant Analysis (Formulas) '!T$5,'Combined (Adjust here)'!$E$3:$BB$3,0)),0)</f>
        <v>37915.51</v>
      </c>
      <c r="U141" s="77">
        <f>IFERROR(INDEX('Combined (Adjust here)'!$E$3:$BB$189,MATCH('Tenant Analysis (Formulas) '!$D141,'Combined (Adjust here)'!$E$3:$E$189,0),MATCH('Tenant Analysis (Formulas) '!U$5,'Combined (Adjust here)'!$E$3:$BB$3,0)),0)</f>
        <v>33301.32</v>
      </c>
      <c r="V141" s="77">
        <f>IFERROR(INDEX('Combined (Adjust here)'!$E$3:$BB$189,MATCH('Tenant Analysis (Formulas) '!$D141,'Combined (Adjust here)'!$E$3:$E$189,0),MATCH('Tenant Analysis (Formulas) '!V$5,'Combined (Adjust here)'!$E$3:$BB$3,0)),0)</f>
        <v>34341.589999999997</v>
      </c>
      <c r="W141" s="77">
        <f>IFERROR(INDEX('Combined (Adjust here)'!$E$3:$BB$189,MATCH('Tenant Analysis (Formulas) '!$D141,'Combined (Adjust here)'!$E$3:$E$189,0),MATCH('Tenant Analysis (Formulas) '!W$5,'Combined (Adjust here)'!$E$3:$BB$3,0)),0)</f>
        <v>36112.46</v>
      </c>
      <c r="X141" s="77">
        <f>IFERROR(INDEX('Combined (Adjust here)'!$E$3:$BB$189,MATCH('Tenant Analysis (Formulas) '!$D141,'Combined (Adjust here)'!$E$3:$E$189,0),MATCH('Tenant Analysis (Formulas) '!X$5,'Combined (Adjust here)'!$E$3:$BB$3,0)),0)</f>
        <v>39396.519999999997</v>
      </c>
      <c r="Y141" s="77">
        <f>IFERROR(INDEX('Combined (Adjust here)'!$E$3:$BB$189,MATCH('Tenant Analysis (Formulas) '!$D141,'Combined (Adjust here)'!$E$3:$E$189,0),MATCH('Tenant Analysis (Formulas) '!Y$5,'Combined (Adjust here)'!$E$3:$BB$3,0)),0)</f>
        <v>32016.73</v>
      </c>
      <c r="Z141" s="77">
        <f>IFERROR(INDEX('Combined (Adjust here)'!$E$3:$BB$189,MATCH('Tenant Analysis (Formulas) '!$D141,'Combined (Adjust here)'!$E$3:$E$189,0),MATCH('Tenant Analysis (Formulas) '!Z$5,'Combined (Adjust here)'!$E$3:$BB$3,0)),0)</f>
        <v>27270.9</v>
      </c>
      <c r="AA141" s="77">
        <f>IFERROR(INDEX('Combined (Adjust here)'!$E$3:$BB$189,MATCH('Tenant Analysis (Formulas) '!$D141,'Combined (Adjust here)'!$E$3:$E$189,0),MATCH('Tenant Analysis (Formulas) '!AA$5,'Combined (Adjust here)'!$E$3:$BB$3,0)),0)</f>
        <v>22782.93</v>
      </c>
      <c r="AB141" s="77">
        <f>IFERROR(INDEX('Combined (Adjust here)'!$E$3:$BB$189,MATCH('Tenant Analysis (Formulas) '!$D141,'Combined (Adjust here)'!$E$3:$E$189,0),MATCH('Tenant Analysis (Formulas) '!AB$5,'Combined (Adjust here)'!$E$3:$BB$3,0)),0)</f>
        <v>23661.040000000001</v>
      </c>
      <c r="AC141" s="77">
        <f>IFERROR(INDEX('Combined (Adjust here)'!$E$3:$BB$189,MATCH('Tenant Analysis (Formulas) '!$D141,'Combined (Adjust here)'!$E$3:$E$189,0),MATCH('Tenant Analysis (Formulas) '!AC$5,'Combined (Adjust here)'!$E$3:$BB$3,0)),0)</f>
        <v>21714.11</v>
      </c>
      <c r="AD141" s="77">
        <f>IFERROR(INDEX('Combined (Adjust here)'!$E$3:$BB$189,MATCH('Tenant Analysis (Formulas) '!$D141,'Combined (Adjust here)'!$E$3:$E$189,0),MATCH('Tenant Analysis (Formulas) '!AD$5,'Combined (Adjust here)'!$E$3:$BB$3,0)),0)</f>
        <v>25177.14</v>
      </c>
      <c r="AE141" s="77">
        <f>IFERROR(INDEX('Combined (Adjust here)'!$E$3:$BB$189,MATCH('Tenant Analysis (Formulas) '!$D141,'Combined (Adjust here)'!$E$3:$E$189,0),MATCH('Tenant Analysis (Formulas) '!AE$5,'Combined (Adjust here)'!$E$3:$BB$3,0)),0)</f>
        <v>22846.63</v>
      </c>
      <c r="AF141" s="77">
        <f>IFERROR(INDEX('Combined (Adjust here)'!$E$3:$BB$189,MATCH('Tenant Analysis (Formulas) '!$D141,'Combined (Adjust here)'!$E$3:$E$189,0),MATCH('Tenant Analysis (Formulas) '!AF$5,'Combined (Adjust here)'!$E$3:$BB$3,0)),0)</f>
        <v>28981.81</v>
      </c>
      <c r="AG141" s="77">
        <f>IFERROR(INDEX('Combined (Adjust here)'!$E$3:$BB$189,MATCH('Tenant Analysis (Formulas) '!$D141,'Combined (Adjust here)'!$E$3:$E$189,0),MATCH('Tenant Analysis (Formulas) '!AG$5,'Combined (Adjust here)'!$E$3:$BB$3,0)),0)</f>
        <v>23306.62</v>
      </c>
      <c r="AH141" s="77">
        <f>IFERROR(INDEX('Combined (Adjust here)'!$E$3:$BB$189,MATCH('Tenant Analysis (Formulas) '!$D141,'Combined (Adjust here)'!$E$3:$E$189,0),MATCH('Tenant Analysis (Formulas) '!AH$5,'Combined (Adjust here)'!$E$3:$BB$3,0)),0)</f>
        <v>27401.41</v>
      </c>
      <c r="AI141" s="77">
        <f>IFERROR(INDEX('Combined (Adjust here)'!$E$3:$BB$189,MATCH('Tenant Analysis (Formulas) '!$D141,'Combined (Adjust here)'!$E$3:$E$189,0),MATCH('Tenant Analysis (Formulas) '!AI$5,'Combined (Adjust here)'!$E$3:$BB$3,0)),0)</f>
        <v>31530.799999999999</v>
      </c>
      <c r="AJ141" s="77">
        <f>IFERROR(INDEX('Combined (Adjust here)'!$E$3:$BB$189,MATCH('Tenant Analysis (Formulas) '!$D141,'Combined (Adjust here)'!$E$3:$E$189,0),MATCH('Tenant Analysis (Formulas) '!AJ$5,'Combined (Adjust here)'!$E$3:$BB$3,0)),0)</f>
        <v>36421.4</v>
      </c>
      <c r="AK141" s="77">
        <f>IFERROR(INDEX('Combined (Adjust here)'!$E$3:$BB$189,MATCH('Tenant Analysis (Formulas) '!$D141,'Combined (Adjust here)'!$E$3:$E$189,0),MATCH('Tenant Analysis (Formulas) '!AK$5,'Combined (Adjust here)'!$E$3:$BB$3,0)),0)</f>
        <v>34799.129999999997</v>
      </c>
      <c r="AL141" s="77">
        <f>IFERROR(INDEX('Combined (Adjust here)'!$E$3:$BB$189,MATCH('Tenant Analysis (Formulas) '!$D141,'Combined (Adjust here)'!$E$3:$E$189,0),MATCH('Tenant Analysis (Formulas) '!AL$5,'Combined (Adjust here)'!$E$3:$BB$3,0)),0)</f>
        <v>26307.15</v>
      </c>
      <c r="AM141" s="77">
        <f>IFERROR(INDEX('Combined (Adjust here)'!$E$3:$BB$189,MATCH('Tenant Analysis (Formulas) '!$D141,'Combined (Adjust here)'!$E$3:$E$189,0),MATCH('Tenant Analysis (Formulas) '!AM$5,'Combined (Adjust here)'!$E$3:$BB$3,0)),0)</f>
        <v>24452.18</v>
      </c>
      <c r="AN141" s="77">
        <f>IFERROR(INDEX('Combined (Adjust here)'!$E$3:$BB$189,MATCH('Tenant Analysis (Formulas) '!$D141,'Combined (Adjust here)'!$E$3:$E$189,0),MATCH('Tenant Analysis (Formulas) '!AN$5,'Combined (Adjust here)'!$E$3:$BB$3,0)),0)</f>
        <v>25327.15</v>
      </c>
      <c r="AO141" s="77">
        <f>IFERROR(INDEX('Combined (Adjust here)'!$E$3:$BB$189,MATCH('Tenant Analysis (Formulas) '!$D141,'Combined (Adjust here)'!$E$3:$E$189,0),MATCH('Tenant Analysis (Formulas) '!AO$5,'Combined (Adjust here)'!$E$3:$BB$3,0)),0)</f>
        <v>21315.39</v>
      </c>
      <c r="AP141" s="77">
        <f>IFERROR(INDEX('Combined (Adjust here)'!$E$3:$BB$189,MATCH('Tenant Analysis (Formulas) '!$D141,'Combined (Adjust here)'!$E$3:$E$189,0),MATCH('Tenant Analysis (Formulas) '!AP$5,'Combined (Adjust here)'!$E$3:$BB$3,0)),0)</f>
        <v>28568.75</v>
      </c>
      <c r="AQ141" s="77">
        <f>IFERROR(INDEX('Combined (Adjust here)'!$E$3:$BB$189,MATCH('Tenant Analysis (Formulas) '!$D141,'Combined (Adjust here)'!$E$3:$E$189,0),MATCH('Tenant Analysis (Formulas) '!AQ$5,'Combined (Adjust here)'!$E$3:$BB$3,0)),0)</f>
        <v>25237.09</v>
      </c>
      <c r="AR141" s="77">
        <f>IFERROR(INDEX('Combined (Adjust here)'!$E$3:$BB$189,MATCH('Tenant Analysis (Formulas) '!$D141,'Combined (Adjust here)'!$E$3:$E$189,0),MATCH('Tenant Analysis (Formulas) '!AR$5,'Combined (Adjust here)'!$E$3:$BB$3,0)),0)</f>
        <v>13685.42</v>
      </c>
      <c r="AS141" s="77">
        <f>IFERROR(INDEX('Combined (Adjust here)'!$E$3:$BB$189,MATCH('Tenant Analysis (Formulas) '!$D141,'Combined (Adjust here)'!$E$3:$E$189,0),MATCH('Tenant Analysis (Formulas) '!AS$5,'Combined (Adjust here)'!$E$3:$BB$3,0)),0)</f>
        <v>1343.07</v>
      </c>
      <c r="AT141" s="77">
        <f>IFERROR(INDEX('Combined (Adjust here)'!$E$3:$BB$189,MATCH('Tenant Analysis (Formulas) '!$D141,'Combined (Adjust here)'!$E$3:$E$189,0),MATCH('Tenant Analysis (Formulas) '!AT$5,'Combined (Adjust here)'!$E$3:$BB$3,0)),0)</f>
        <v>7707.22</v>
      </c>
      <c r="AU141" s="77">
        <f>IFERROR(INDEX('Combined (Adjust here)'!$E$3:$BB$189,MATCH('Tenant Analysis (Formulas) '!$D141,'Combined (Adjust here)'!$E$3:$E$189,0),MATCH('Tenant Analysis (Formulas) '!AU$5,'Combined (Adjust here)'!$E$3:$BB$3,0)),0)</f>
        <v>19732.78</v>
      </c>
      <c r="AV141" s="77">
        <f>IFERROR(INDEX('Combined (Adjust here)'!$E$3:$BB$189,MATCH('Tenant Analysis (Formulas) '!$D141,'Combined (Adjust here)'!$E$3:$E$189,0),MATCH('Tenant Analysis (Formulas) '!AV$5,'Combined (Adjust here)'!$E$3:$BB$3,0)),0)</f>
        <v>20944.72</v>
      </c>
      <c r="AW141" s="77">
        <f>IFERROR(INDEX('Combined (Adjust here)'!$E$3:$BB$189,MATCH('Tenant Analysis (Formulas) '!$D141,'Combined (Adjust here)'!$E$3:$E$189,0),MATCH('Tenant Analysis (Formulas) '!AW$5,'Combined (Adjust here)'!$E$3:$BB$3,0)),0)</f>
        <v>23691.43</v>
      </c>
      <c r="AX141" s="77">
        <f>IFERROR(INDEX('Combined (Adjust here)'!$E$3:$BB$189,MATCH('Tenant Analysis (Formulas) '!$D141,'Combined (Adjust here)'!$E$3:$E$189,0),MATCH('Tenant Analysis (Formulas) '!AX$5,'Combined (Adjust here)'!$E$3:$BB$3,0)),0)</f>
        <v>24423.61</v>
      </c>
      <c r="AY141" s="77">
        <f>IFERROR(INDEX('Combined (Adjust here)'!$E$3:$BB$189,MATCH('Tenant Analysis (Formulas) '!$D141,'Combined (Adjust here)'!$E$3:$E$189,0),MATCH('Tenant Analysis (Formulas) '!AY$5,'Combined (Adjust here)'!$E$3:$BB$3,0)),0)</f>
        <v>24872.33</v>
      </c>
      <c r="AZ141" s="77">
        <f>IFERROR(INDEX('Combined (Adjust here)'!$E$3:$BB$189,MATCH('Tenant Analysis (Formulas) '!$D141,'Combined (Adjust here)'!$E$3:$E$189,0),MATCH('Tenant Analysis (Formulas) '!AZ$5,'Combined (Adjust here)'!$E$3:$BB$3,0)),0)</f>
        <v>18465.45</v>
      </c>
      <c r="BA141" s="77">
        <f>IFERROR(INDEX('Combined (Adjust here)'!$E$3:$BB$189,MATCH('Tenant Analysis (Formulas) '!$D141,'Combined (Adjust here)'!$E$3:$E$189,0),MATCH('Tenant Analysis (Formulas) '!BA$5,'Combined (Adjust here)'!$E$3:$BB$3,0)),0)</f>
        <v>14053.64</v>
      </c>
      <c r="BB141" s="77">
        <f>IFERROR(INDEX('Combined (Adjust here)'!$E$3:$BB$189,MATCH('Tenant Analysis (Formulas) '!$D141,'Combined (Adjust here)'!$E$3:$E$189,0),MATCH('Tenant Analysis (Formulas) '!BB$5,'Combined (Adjust here)'!$E$3:$BB$3,0)),0)</f>
        <v>36180.949999999997</v>
      </c>
      <c r="BC141" s="77">
        <f>IFERROR(INDEX('Combined (Adjust here)'!$E$3:$BB$189,MATCH('Tenant Analysis (Formulas) '!$D141,'Combined (Adjust here)'!$E$3:$E$189,0),MATCH('Tenant Analysis (Formulas) '!BC$5,'Combined (Adjust here)'!$E$3:$BB$3,0)),0)</f>
        <v>44836.75</v>
      </c>
      <c r="BD141" s="77">
        <f>IFERROR(INDEX('Combined (Adjust here)'!$E$3:$BB$189,MATCH('Tenant Analysis (Formulas) '!$D141,'Combined (Adjust here)'!$E$3:$E$189,0),MATCH('Tenant Analysis (Formulas) '!BD$5,'Combined (Adjust here)'!$E$3:$BB$3,0)),0)</f>
        <v>54068.95</v>
      </c>
      <c r="BE141" s="77">
        <f>IFERROR(INDEX('Combined (Adjust here)'!$E$3:$BB$189,MATCH('Tenant Analysis (Formulas) '!$D141,'Combined (Adjust here)'!$E$3:$E$189,0),MATCH('Tenant Analysis (Formulas) '!BE$5,'Combined (Adjust here)'!$E$3:$BB$3,0)),0)</f>
        <v>0</v>
      </c>
      <c r="BF141" s="77">
        <f>IFERROR(INDEX('Combined (Adjust here)'!$E$3:$BB$189,MATCH('Tenant Analysis (Formulas) '!$D141,'Combined (Adjust here)'!$E$3:$E$189,0),MATCH('Tenant Analysis (Formulas) '!BF$5,'Combined (Adjust here)'!$E$3:$BB$3,0)),0)</f>
        <v>0</v>
      </c>
      <c r="BG141" s="77">
        <f>IFERROR(INDEX('Combined (Adjust here)'!$E$3:$BB$189,MATCH('Tenant Analysis (Formulas) '!$D141,'Combined (Adjust here)'!$E$3:$E$189,0),MATCH('Tenant Analysis (Formulas) '!BG$5,'Combined (Adjust here)'!$E$3:$BB$3,0)),0)</f>
        <v>0</v>
      </c>
      <c r="BH141" s="77">
        <f>IFERROR(INDEX('Combined (Adjust here)'!$E$3:$BB$189,MATCH('Tenant Analysis (Formulas) '!$D141,'Combined (Adjust here)'!$E$3:$E$189,0),MATCH('Tenant Analysis (Formulas) '!BH$5,'Combined (Adjust here)'!$E$3:$BB$3,0)),0)</f>
        <v>0</v>
      </c>
      <c r="BI141" s="77">
        <f>IFERROR(INDEX('Combined (Adjust here)'!$E$3:$BB$189,MATCH('Tenant Analysis (Formulas) '!$D141,'Combined (Adjust here)'!$E$3:$E$189,0),MATCH('Tenant Analysis (Formulas) '!BI$5,'Combined (Adjust here)'!$E$3:$BB$3,0)),0)</f>
        <v>0</v>
      </c>
      <c r="BJ141" s="77">
        <f>IFERROR(INDEX('Combined (Adjust here)'!$E$3:$BB$189,MATCH('Tenant Analysis (Formulas) '!$D141,'Combined (Adjust here)'!$E$3:$E$189,0),MATCH('Tenant Analysis (Formulas) '!BJ$5,'Combined (Adjust here)'!$E$3:$BB$3,0)),0)</f>
        <v>0</v>
      </c>
      <c r="BK141" s="77">
        <f>IFERROR(INDEX('Combined (Adjust here)'!$E$3:$BB$189,MATCH('Tenant Analysis (Formulas) '!$D141,'Combined (Adjust here)'!$E$3:$E$189,0),MATCH('Tenant Analysis (Formulas) '!BK$5,'Combined (Adjust here)'!$E$3:$BB$3,0)),0)</f>
        <v>0</v>
      </c>
      <c r="BL141" s="77">
        <f>IFERROR(INDEX('Combined (Adjust here)'!$E$3:$BB$189,MATCH('Tenant Analysis (Formulas) '!$D141,'Combined (Adjust here)'!$E$3:$E$189,0),MATCH('Tenant Analysis (Formulas) '!BL$5,'Combined (Adjust here)'!$E$3:$BB$3,0)),0)</f>
        <v>0</v>
      </c>
      <c r="BM141" s="77">
        <f>IFERROR(INDEX('Combined (Adjust here)'!$E$3:$BB$189,MATCH('Tenant Analysis (Formulas) '!$D141,'Combined (Adjust here)'!$E$3:$E$189,0),MATCH('Tenant Analysis (Formulas) '!BM$5,'Combined (Adjust here)'!$E$3:$BB$3,0)),0)</f>
        <v>0</v>
      </c>
    </row>
    <row r="142" spans="1:65" hidden="1">
      <c r="A142" s="47">
        <v>4160</v>
      </c>
      <c r="B142" s="48" t="s">
        <v>152</v>
      </c>
      <c r="C142" s="46" t="s">
        <v>728</v>
      </c>
      <c r="D142" s="49" t="s">
        <v>25</v>
      </c>
      <c r="E142" s="75">
        <f t="shared" si="35"/>
        <v>121411.36</v>
      </c>
      <c r="F142" s="75">
        <f t="shared" si="32"/>
        <v>125981.26</v>
      </c>
      <c r="G142" s="75">
        <f t="shared" si="32"/>
        <v>19257.52</v>
      </c>
      <c r="H142" s="75">
        <f t="shared" si="32"/>
        <v>0</v>
      </c>
      <c r="I142" s="67">
        <f t="shared" si="34"/>
        <v>-0.84713980476143824</v>
      </c>
      <c r="J142" s="82"/>
      <c r="L142" s="75">
        <f t="shared" si="33"/>
        <v>19257.52</v>
      </c>
      <c r="M142" s="75">
        <f t="shared" si="33"/>
        <v>0</v>
      </c>
      <c r="N142" s="67">
        <f t="shared" ref="N142:N144" si="37">IFERROR(IF(M142=0,0,(M142-L142)/L142),0)</f>
        <v>0</v>
      </c>
      <c r="R142" s="77">
        <f>IFERROR(INDEX('Combined (Adjust here)'!$E$3:$BB$189,MATCH('Tenant Analysis (Formulas) '!$D142,'Combined (Adjust here)'!$E$3:$E$189,0),MATCH('Tenant Analysis (Formulas) '!R$5,'Combined (Adjust here)'!$E$3:$BB$3,0)),0)</f>
        <v>8508.32</v>
      </c>
      <c r="S142" s="77">
        <f>IFERROR(INDEX('Combined (Adjust here)'!$E$3:$BB$189,MATCH('Tenant Analysis (Formulas) '!$D142,'Combined (Adjust here)'!$E$3:$E$189,0),MATCH('Tenant Analysis (Formulas) '!S$5,'Combined (Adjust here)'!$E$3:$BB$3,0)),0)</f>
        <v>10248.370000000001</v>
      </c>
      <c r="T142" s="77">
        <f>IFERROR(INDEX('Combined (Adjust here)'!$E$3:$BB$189,MATCH('Tenant Analysis (Formulas) '!$D142,'Combined (Adjust here)'!$E$3:$E$189,0),MATCH('Tenant Analysis (Formulas) '!T$5,'Combined (Adjust here)'!$E$3:$BB$3,0)),0)</f>
        <v>11119.87</v>
      </c>
      <c r="U142" s="77">
        <f>IFERROR(INDEX('Combined (Adjust here)'!$E$3:$BB$189,MATCH('Tenant Analysis (Formulas) '!$D142,'Combined (Adjust here)'!$E$3:$E$189,0),MATCH('Tenant Analysis (Formulas) '!U$5,'Combined (Adjust here)'!$E$3:$BB$3,0)),0)</f>
        <v>10118.25</v>
      </c>
      <c r="V142" s="77">
        <f>IFERROR(INDEX('Combined (Adjust here)'!$E$3:$BB$189,MATCH('Tenant Analysis (Formulas) '!$D142,'Combined (Adjust here)'!$E$3:$E$189,0),MATCH('Tenant Analysis (Formulas) '!V$5,'Combined (Adjust here)'!$E$3:$BB$3,0)),0)</f>
        <v>10841.53</v>
      </c>
      <c r="W142" s="77">
        <f>IFERROR(INDEX('Combined (Adjust here)'!$E$3:$BB$189,MATCH('Tenant Analysis (Formulas) '!$D142,'Combined (Adjust here)'!$E$3:$E$189,0),MATCH('Tenant Analysis (Formulas) '!W$5,'Combined (Adjust here)'!$E$3:$BB$3,0)),0)</f>
        <v>9717.77</v>
      </c>
      <c r="X142" s="77">
        <f>IFERROR(INDEX('Combined (Adjust here)'!$E$3:$BB$189,MATCH('Tenant Analysis (Formulas) '!$D142,'Combined (Adjust here)'!$E$3:$E$189,0),MATCH('Tenant Analysis (Formulas) '!X$5,'Combined (Adjust here)'!$E$3:$BB$3,0)),0)</f>
        <v>9928.4599999999991</v>
      </c>
      <c r="Y142" s="77">
        <f>IFERROR(INDEX('Combined (Adjust here)'!$E$3:$BB$189,MATCH('Tenant Analysis (Formulas) '!$D142,'Combined (Adjust here)'!$E$3:$E$189,0),MATCH('Tenant Analysis (Formulas) '!Y$5,'Combined (Adjust here)'!$E$3:$BB$3,0)),0)</f>
        <v>10374.74</v>
      </c>
      <c r="Z142" s="77">
        <f>IFERROR(INDEX('Combined (Adjust here)'!$E$3:$BB$189,MATCH('Tenant Analysis (Formulas) '!$D142,'Combined (Adjust here)'!$E$3:$E$189,0),MATCH('Tenant Analysis (Formulas) '!Z$5,'Combined (Adjust here)'!$E$3:$BB$3,0)),0)</f>
        <v>9495.32</v>
      </c>
      <c r="AA142" s="77">
        <f>IFERROR(INDEX('Combined (Adjust here)'!$E$3:$BB$189,MATCH('Tenant Analysis (Formulas) '!$D142,'Combined (Adjust here)'!$E$3:$E$189,0),MATCH('Tenant Analysis (Formulas) '!AA$5,'Combined (Adjust here)'!$E$3:$BB$3,0)),0)</f>
        <v>10147.370000000001</v>
      </c>
      <c r="AB142" s="77">
        <f>IFERROR(INDEX('Combined (Adjust here)'!$E$3:$BB$189,MATCH('Tenant Analysis (Formulas) '!$D142,'Combined (Adjust here)'!$E$3:$E$189,0),MATCH('Tenant Analysis (Formulas) '!AB$5,'Combined (Adjust here)'!$E$3:$BB$3,0)),0)</f>
        <v>9789.7000000000007</v>
      </c>
      <c r="AC142" s="77">
        <f>IFERROR(INDEX('Combined (Adjust here)'!$E$3:$BB$189,MATCH('Tenant Analysis (Formulas) '!$D142,'Combined (Adjust here)'!$E$3:$E$189,0),MATCH('Tenant Analysis (Formulas) '!AC$5,'Combined (Adjust here)'!$E$3:$BB$3,0)),0)</f>
        <v>11121.66</v>
      </c>
      <c r="AD142" s="77">
        <f>IFERROR(INDEX('Combined (Adjust here)'!$E$3:$BB$189,MATCH('Tenant Analysis (Formulas) '!$D142,'Combined (Adjust here)'!$E$3:$E$189,0),MATCH('Tenant Analysis (Formulas) '!AD$5,'Combined (Adjust here)'!$E$3:$BB$3,0)),0)</f>
        <v>10985</v>
      </c>
      <c r="AE142" s="77">
        <f>IFERROR(INDEX('Combined (Adjust here)'!$E$3:$BB$189,MATCH('Tenant Analysis (Formulas) '!$D142,'Combined (Adjust here)'!$E$3:$E$189,0),MATCH('Tenant Analysis (Formulas) '!AE$5,'Combined (Adjust here)'!$E$3:$BB$3,0)),0)</f>
        <v>10258</v>
      </c>
      <c r="AF142" s="77">
        <f>IFERROR(INDEX('Combined (Adjust here)'!$E$3:$BB$189,MATCH('Tenant Analysis (Formulas) '!$D142,'Combined (Adjust here)'!$E$3:$E$189,0),MATCH('Tenant Analysis (Formulas) '!AF$5,'Combined (Adjust here)'!$E$3:$BB$3,0)),0)</f>
        <v>11241</v>
      </c>
      <c r="AG142" s="77">
        <f>IFERROR(INDEX('Combined (Adjust here)'!$E$3:$BB$189,MATCH('Tenant Analysis (Formulas) '!$D142,'Combined (Adjust here)'!$E$3:$E$189,0),MATCH('Tenant Analysis (Formulas) '!AG$5,'Combined (Adjust here)'!$E$3:$BB$3,0)),0)</f>
        <v>10618</v>
      </c>
      <c r="AH142" s="77">
        <f>IFERROR(INDEX('Combined (Adjust here)'!$E$3:$BB$189,MATCH('Tenant Analysis (Formulas) '!$D142,'Combined (Adjust here)'!$E$3:$E$189,0),MATCH('Tenant Analysis (Formulas) '!AH$5,'Combined (Adjust here)'!$E$3:$BB$3,0)),0)</f>
        <v>11962</v>
      </c>
      <c r="AI142" s="77">
        <f>IFERROR(INDEX('Combined (Adjust here)'!$E$3:$BB$189,MATCH('Tenant Analysis (Formulas) '!$D142,'Combined (Adjust here)'!$E$3:$E$189,0),MATCH('Tenant Analysis (Formulas) '!AI$5,'Combined (Adjust here)'!$E$3:$BB$3,0)),0)</f>
        <v>8841</v>
      </c>
      <c r="AJ142" s="77">
        <f>IFERROR(INDEX('Combined (Adjust here)'!$E$3:$BB$189,MATCH('Tenant Analysis (Formulas) '!$D142,'Combined (Adjust here)'!$E$3:$E$189,0),MATCH('Tenant Analysis (Formulas) '!AJ$5,'Combined (Adjust here)'!$E$3:$BB$3,0)),0)</f>
        <v>11040</v>
      </c>
      <c r="AK142" s="77">
        <f>IFERROR(INDEX('Combined (Adjust here)'!$E$3:$BB$189,MATCH('Tenant Analysis (Formulas) '!$D142,'Combined (Adjust here)'!$E$3:$E$189,0),MATCH('Tenant Analysis (Formulas) '!AK$5,'Combined (Adjust here)'!$E$3:$BB$3,0)),0)</f>
        <v>11845</v>
      </c>
      <c r="AL142" s="77">
        <f>IFERROR(INDEX('Combined (Adjust here)'!$E$3:$BB$189,MATCH('Tenant Analysis (Formulas) '!$D142,'Combined (Adjust here)'!$E$3:$E$189,0),MATCH('Tenant Analysis (Formulas) '!AL$5,'Combined (Adjust here)'!$E$3:$BB$3,0)),0)</f>
        <v>9466</v>
      </c>
      <c r="AM142" s="77">
        <f>IFERROR(INDEX('Combined (Adjust here)'!$E$3:$BB$189,MATCH('Tenant Analysis (Formulas) '!$D142,'Combined (Adjust here)'!$E$3:$E$189,0),MATCH('Tenant Analysis (Formulas) '!AM$5,'Combined (Adjust here)'!$E$3:$BB$3,0)),0)</f>
        <v>11318.46</v>
      </c>
      <c r="AN142" s="77">
        <f>IFERROR(INDEX('Combined (Adjust here)'!$E$3:$BB$189,MATCH('Tenant Analysis (Formulas) '!$D142,'Combined (Adjust here)'!$E$3:$E$189,0),MATCH('Tenant Analysis (Formulas) '!AN$5,'Combined (Adjust here)'!$E$3:$BB$3,0)),0)</f>
        <v>10071.52</v>
      </c>
      <c r="AO142" s="77">
        <f>IFERROR(INDEX('Combined (Adjust here)'!$E$3:$BB$189,MATCH('Tenant Analysis (Formulas) '!$D142,'Combined (Adjust here)'!$E$3:$E$189,0),MATCH('Tenant Analysis (Formulas) '!AO$5,'Combined (Adjust here)'!$E$3:$BB$3,0)),0)</f>
        <v>8335.2800000000007</v>
      </c>
      <c r="AP142" s="77">
        <f>IFERROR(INDEX('Combined (Adjust here)'!$E$3:$BB$189,MATCH('Tenant Analysis (Formulas) '!$D142,'Combined (Adjust here)'!$E$3:$E$189,0),MATCH('Tenant Analysis (Formulas) '!AP$5,'Combined (Adjust here)'!$E$3:$BB$3,0)),0)</f>
        <v>9496.7900000000009</v>
      </c>
      <c r="AQ142" s="77">
        <f>IFERROR(INDEX('Combined (Adjust here)'!$E$3:$BB$189,MATCH('Tenant Analysis (Formulas) '!$D142,'Combined (Adjust here)'!$E$3:$E$189,0),MATCH('Tenant Analysis (Formulas) '!AQ$5,'Combined (Adjust here)'!$E$3:$BB$3,0)),0)</f>
        <v>9760.73</v>
      </c>
      <c r="AR142" s="77">
        <f>IFERROR(INDEX('Combined (Adjust here)'!$E$3:$BB$189,MATCH('Tenant Analysis (Formulas) '!$D142,'Combined (Adjust here)'!$E$3:$E$189,0),MATCH('Tenant Analysis (Formulas) '!AR$5,'Combined (Adjust here)'!$E$3:$BB$3,0)),0)</f>
        <v>0</v>
      </c>
      <c r="AS142" s="77">
        <f>IFERROR(INDEX('Combined (Adjust here)'!$E$3:$BB$189,MATCH('Tenant Analysis (Formulas) '!$D142,'Combined (Adjust here)'!$E$3:$E$189,0),MATCH('Tenant Analysis (Formulas) '!AS$5,'Combined (Adjust here)'!$E$3:$BB$3,0)),0)</f>
        <v>0</v>
      </c>
      <c r="AT142" s="77">
        <f>IFERROR(INDEX('Combined (Adjust here)'!$E$3:$BB$189,MATCH('Tenant Analysis (Formulas) '!$D142,'Combined (Adjust here)'!$E$3:$E$189,0),MATCH('Tenant Analysis (Formulas) '!AT$5,'Combined (Adjust here)'!$E$3:$BB$3,0)),0)</f>
        <v>0</v>
      </c>
      <c r="AU142" s="77">
        <f>IFERROR(INDEX('Combined (Adjust here)'!$E$3:$BB$189,MATCH('Tenant Analysis (Formulas) '!$D142,'Combined (Adjust here)'!$E$3:$E$189,0),MATCH('Tenant Analysis (Formulas) '!AU$5,'Combined (Adjust here)'!$E$3:$BB$3,0)),0)</f>
        <v>0</v>
      </c>
      <c r="AV142" s="77">
        <f>IFERROR(INDEX('Combined (Adjust here)'!$E$3:$BB$189,MATCH('Tenant Analysis (Formulas) '!$D142,'Combined (Adjust here)'!$E$3:$E$189,0),MATCH('Tenant Analysis (Formulas) '!AV$5,'Combined (Adjust here)'!$E$3:$BB$3,0)),0)</f>
        <v>0</v>
      </c>
      <c r="AW142" s="77">
        <f>IFERROR(INDEX('Combined (Adjust here)'!$E$3:$BB$189,MATCH('Tenant Analysis (Formulas) '!$D142,'Combined (Adjust here)'!$E$3:$E$189,0),MATCH('Tenant Analysis (Formulas) '!AW$5,'Combined (Adjust here)'!$E$3:$BB$3,0)),0)</f>
        <v>0</v>
      </c>
      <c r="AX142" s="77">
        <f>IFERROR(INDEX('Combined (Adjust here)'!$E$3:$BB$189,MATCH('Tenant Analysis (Formulas) '!$D142,'Combined (Adjust here)'!$E$3:$E$189,0),MATCH('Tenant Analysis (Formulas) '!AX$5,'Combined (Adjust here)'!$E$3:$BB$3,0)),0)</f>
        <v>0</v>
      </c>
      <c r="AY142" s="77">
        <f>IFERROR(INDEX('Combined (Adjust here)'!$E$3:$BB$189,MATCH('Tenant Analysis (Formulas) '!$D142,'Combined (Adjust here)'!$E$3:$E$189,0),MATCH('Tenant Analysis (Formulas) '!AY$5,'Combined (Adjust here)'!$E$3:$BB$3,0)),0)</f>
        <v>0</v>
      </c>
      <c r="AZ142" s="77">
        <f>IFERROR(INDEX('Combined (Adjust here)'!$E$3:$BB$189,MATCH('Tenant Analysis (Formulas) '!$D142,'Combined (Adjust here)'!$E$3:$E$189,0),MATCH('Tenant Analysis (Formulas) '!AZ$5,'Combined (Adjust here)'!$E$3:$BB$3,0)),0)</f>
        <v>0</v>
      </c>
      <c r="BA142" s="77">
        <f>IFERROR(INDEX('Combined (Adjust here)'!$E$3:$BB$189,MATCH('Tenant Analysis (Formulas) '!$D142,'Combined (Adjust here)'!$E$3:$E$189,0),MATCH('Tenant Analysis (Formulas) '!BA$5,'Combined (Adjust here)'!$E$3:$BB$3,0)),0)</f>
        <v>0</v>
      </c>
      <c r="BB142" s="77">
        <f>IFERROR(INDEX('Combined (Adjust here)'!$E$3:$BB$189,MATCH('Tenant Analysis (Formulas) '!$D142,'Combined (Adjust here)'!$E$3:$E$189,0),MATCH('Tenant Analysis (Formulas) '!BB$5,'Combined (Adjust here)'!$E$3:$BB$3,0)),0)</f>
        <v>0</v>
      </c>
      <c r="BC142" s="77">
        <f>IFERROR(INDEX('Combined (Adjust here)'!$E$3:$BB$189,MATCH('Tenant Analysis (Formulas) '!$D142,'Combined (Adjust here)'!$E$3:$E$189,0),MATCH('Tenant Analysis (Formulas) '!BC$5,'Combined (Adjust here)'!$E$3:$BB$3,0)),0)</f>
        <v>0</v>
      </c>
      <c r="BD142" s="77">
        <f>IFERROR(INDEX('Combined (Adjust here)'!$E$3:$BB$189,MATCH('Tenant Analysis (Formulas) '!$D142,'Combined (Adjust here)'!$E$3:$E$189,0),MATCH('Tenant Analysis (Formulas) '!BD$5,'Combined (Adjust here)'!$E$3:$BB$3,0)),0)</f>
        <v>0</v>
      </c>
      <c r="BE142" s="77">
        <f>IFERROR(INDEX('Combined (Adjust here)'!$E$3:$BB$189,MATCH('Tenant Analysis (Formulas) '!$D142,'Combined (Adjust here)'!$E$3:$E$189,0),MATCH('Tenant Analysis (Formulas) '!BE$5,'Combined (Adjust here)'!$E$3:$BB$3,0)),0)</f>
        <v>0</v>
      </c>
      <c r="BF142" s="77">
        <f>IFERROR(INDEX('Combined (Adjust here)'!$E$3:$BB$189,MATCH('Tenant Analysis (Formulas) '!$D142,'Combined (Adjust here)'!$E$3:$E$189,0),MATCH('Tenant Analysis (Formulas) '!BF$5,'Combined (Adjust here)'!$E$3:$BB$3,0)),0)</f>
        <v>0</v>
      </c>
      <c r="BG142" s="77">
        <f>IFERROR(INDEX('Combined (Adjust here)'!$E$3:$BB$189,MATCH('Tenant Analysis (Formulas) '!$D142,'Combined (Adjust here)'!$E$3:$E$189,0),MATCH('Tenant Analysis (Formulas) '!BG$5,'Combined (Adjust here)'!$E$3:$BB$3,0)),0)</f>
        <v>0</v>
      </c>
      <c r="BH142" s="77">
        <f>IFERROR(INDEX('Combined (Adjust here)'!$E$3:$BB$189,MATCH('Tenant Analysis (Formulas) '!$D142,'Combined (Adjust here)'!$E$3:$E$189,0),MATCH('Tenant Analysis (Formulas) '!BH$5,'Combined (Adjust here)'!$E$3:$BB$3,0)),0)</f>
        <v>0</v>
      </c>
      <c r="BI142" s="77">
        <f>IFERROR(INDEX('Combined (Adjust here)'!$E$3:$BB$189,MATCH('Tenant Analysis (Formulas) '!$D142,'Combined (Adjust here)'!$E$3:$E$189,0),MATCH('Tenant Analysis (Formulas) '!BI$5,'Combined (Adjust here)'!$E$3:$BB$3,0)),0)</f>
        <v>0</v>
      </c>
      <c r="BJ142" s="77">
        <f>IFERROR(INDEX('Combined (Adjust here)'!$E$3:$BB$189,MATCH('Tenant Analysis (Formulas) '!$D142,'Combined (Adjust here)'!$E$3:$E$189,0),MATCH('Tenant Analysis (Formulas) '!BJ$5,'Combined (Adjust here)'!$E$3:$BB$3,0)),0)</f>
        <v>0</v>
      </c>
      <c r="BK142" s="77">
        <f>IFERROR(INDEX('Combined (Adjust here)'!$E$3:$BB$189,MATCH('Tenant Analysis (Formulas) '!$D142,'Combined (Adjust here)'!$E$3:$E$189,0),MATCH('Tenant Analysis (Formulas) '!BK$5,'Combined (Adjust here)'!$E$3:$BB$3,0)),0)</f>
        <v>0</v>
      </c>
      <c r="BL142" s="77">
        <f>IFERROR(INDEX('Combined (Adjust here)'!$E$3:$BB$189,MATCH('Tenant Analysis (Formulas) '!$D142,'Combined (Adjust here)'!$E$3:$E$189,0),MATCH('Tenant Analysis (Formulas) '!BL$5,'Combined (Adjust here)'!$E$3:$BB$3,0)),0)</f>
        <v>0</v>
      </c>
      <c r="BM142" s="77">
        <f>IFERROR(INDEX('Combined (Adjust here)'!$E$3:$BB$189,MATCH('Tenant Analysis (Formulas) '!$D142,'Combined (Adjust here)'!$E$3:$E$189,0),MATCH('Tenant Analysis (Formulas) '!BM$5,'Combined (Adjust here)'!$E$3:$BB$3,0)),0)</f>
        <v>0</v>
      </c>
    </row>
    <row r="143" spans="1:65" hidden="1">
      <c r="A143" s="47">
        <v>4160</v>
      </c>
      <c r="B143" s="48" t="s">
        <v>152</v>
      </c>
      <c r="C143" s="46" t="s">
        <v>193</v>
      </c>
      <c r="D143" s="49" t="s">
        <v>26</v>
      </c>
      <c r="E143" s="75">
        <f t="shared" si="35"/>
        <v>1354000</v>
      </c>
      <c r="F143" s="75">
        <f t="shared" si="32"/>
        <v>1222200</v>
      </c>
      <c r="G143" s="75">
        <f t="shared" si="32"/>
        <v>608630</v>
      </c>
      <c r="H143" s="75">
        <f t="shared" si="32"/>
        <v>178681</v>
      </c>
      <c r="I143" s="67">
        <f t="shared" si="34"/>
        <v>-0.50202094583537882</v>
      </c>
      <c r="J143" s="82"/>
      <c r="L143" s="75">
        <f t="shared" si="33"/>
        <v>283500</v>
      </c>
      <c r="M143" s="75">
        <f t="shared" si="33"/>
        <v>178681</v>
      </c>
      <c r="N143" s="67">
        <f t="shared" si="37"/>
        <v>-0.36973192239858904</v>
      </c>
      <c r="R143" s="77">
        <f>IFERROR(INDEX('Combined (Adjust here)'!$E$3:$BB$189,MATCH('Tenant Analysis (Formulas) '!$D143,'Combined (Adjust here)'!$E$3:$E$189,0),MATCH('Tenant Analysis (Formulas) '!R$5,'Combined (Adjust here)'!$E$3:$BB$3,0)),0)</f>
        <v>136500</v>
      </c>
      <c r="S143" s="77">
        <f>IFERROR(INDEX('Combined (Adjust here)'!$E$3:$BB$189,MATCH('Tenant Analysis (Formulas) '!$D143,'Combined (Adjust here)'!$E$3:$E$189,0),MATCH('Tenant Analysis (Formulas) '!S$5,'Combined (Adjust here)'!$E$3:$BB$3,0)),0)</f>
        <v>120000</v>
      </c>
      <c r="T143" s="77">
        <f>IFERROR(INDEX('Combined (Adjust here)'!$E$3:$BB$189,MATCH('Tenant Analysis (Formulas) '!$D143,'Combined (Adjust here)'!$E$3:$E$189,0),MATCH('Tenant Analysis (Formulas) '!T$5,'Combined (Adjust here)'!$E$3:$BB$3,0)),0)</f>
        <v>132000</v>
      </c>
      <c r="U143" s="77">
        <f>IFERROR(INDEX('Combined (Adjust here)'!$E$3:$BB$189,MATCH('Tenant Analysis (Formulas) '!$D143,'Combined (Adjust here)'!$E$3:$E$189,0),MATCH('Tenant Analysis (Formulas) '!U$5,'Combined (Adjust here)'!$E$3:$BB$3,0)),0)</f>
        <v>105000</v>
      </c>
      <c r="V143" s="77">
        <f>IFERROR(INDEX('Combined (Adjust here)'!$E$3:$BB$189,MATCH('Tenant Analysis (Formulas) '!$D143,'Combined (Adjust here)'!$E$3:$E$189,0),MATCH('Tenant Analysis (Formulas) '!V$5,'Combined (Adjust here)'!$E$3:$BB$3,0)),0)</f>
        <v>120000</v>
      </c>
      <c r="W143" s="77">
        <f>IFERROR(INDEX('Combined (Adjust here)'!$E$3:$BB$189,MATCH('Tenant Analysis (Formulas) '!$D143,'Combined (Adjust here)'!$E$3:$E$189,0),MATCH('Tenant Analysis (Formulas) '!W$5,'Combined (Adjust here)'!$E$3:$BB$3,0)),0)</f>
        <v>115000</v>
      </c>
      <c r="X143" s="77">
        <f>IFERROR(INDEX('Combined (Adjust here)'!$E$3:$BB$189,MATCH('Tenant Analysis (Formulas) '!$D143,'Combined (Adjust here)'!$E$3:$E$189,0),MATCH('Tenant Analysis (Formulas) '!X$5,'Combined (Adjust here)'!$E$3:$BB$3,0)),0)</f>
        <v>92000</v>
      </c>
      <c r="Y143" s="77">
        <f>IFERROR(INDEX('Combined (Adjust here)'!$E$3:$BB$189,MATCH('Tenant Analysis (Formulas) '!$D143,'Combined (Adjust here)'!$E$3:$E$189,0),MATCH('Tenant Analysis (Formulas) '!Y$5,'Combined (Adjust here)'!$E$3:$BB$3,0)),0)</f>
        <v>90000</v>
      </c>
      <c r="Z143" s="77">
        <f>IFERROR(INDEX('Combined (Adjust here)'!$E$3:$BB$189,MATCH('Tenant Analysis (Formulas) '!$D143,'Combined (Adjust here)'!$E$3:$E$189,0),MATCH('Tenant Analysis (Formulas) '!Z$5,'Combined (Adjust here)'!$E$3:$BB$3,0)),0)</f>
        <v>110000</v>
      </c>
      <c r="AA143" s="77">
        <f>IFERROR(INDEX('Combined (Adjust here)'!$E$3:$BB$189,MATCH('Tenant Analysis (Formulas) '!$D143,'Combined (Adjust here)'!$E$3:$E$189,0),MATCH('Tenant Analysis (Formulas) '!AA$5,'Combined (Adjust here)'!$E$3:$BB$3,0)),0)</f>
        <v>118500</v>
      </c>
      <c r="AB143" s="77">
        <f>IFERROR(INDEX('Combined (Adjust here)'!$E$3:$BB$189,MATCH('Tenant Analysis (Formulas) '!$D143,'Combined (Adjust here)'!$E$3:$E$189,0),MATCH('Tenant Analysis (Formulas) '!AB$5,'Combined (Adjust here)'!$E$3:$BB$3,0)),0)</f>
        <v>115000</v>
      </c>
      <c r="AC143" s="77">
        <f>IFERROR(INDEX('Combined (Adjust here)'!$E$3:$BB$189,MATCH('Tenant Analysis (Formulas) '!$D143,'Combined (Adjust here)'!$E$3:$E$189,0),MATCH('Tenant Analysis (Formulas) '!AC$5,'Combined (Adjust here)'!$E$3:$BB$3,0)),0)</f>
        <v>100000</v>
      </c>
      <c r="AD143" s="77">
        <f>IFERROR(INDEX('Combined (Adjust here)'!$E$3:$BB$189,MATCH('Tenant Analysis (Formulas) '!$D143,'Combined (Adjust here)'!$E$3:$E$189,0),MATCH('Tenant Analysis (Formulas) '!AD$5,'Combined (Adjust here)'!$E$3:$BB$3,0)),0)</f>
        <v>105500</v>
      </c>
      <c r="AE143" s="77">
        <f>IFERROR(INDEX('Combined (Adjust here)'!$E$3:$BB$189,MATCH('Tenant Analysis (Formulas) '!$D143,'Combined (Adjust here)'!$E$3:$E$189,0),MATCH('Tenant Analysis (Formulas) '!AE$5,'Combined (Adjust here)'!$E$3:$BB$3,0)),0)</f>
        <v>96000</v>
      </c>
      <c r="AF143" s="77">
        <f>IFERROR(INDEX('Combined (Adjust here)'!$E$3:$BB$189,MATCH('Tenant Analysis (Formulas) '!$D143,'Combined (Adjust here)'!$E$3:$E$189,0),MATCH('Tenant Analysis (Formulas) '!AF$5,'Combined (Adjust here)'!$E$3:$BB$3,0)),0)</f>
        <v>100000</v>
      </c>
      <c r="AG143" s="77">
        <f>IFERROR(INDEX('Combined (Adjust here)'!$E$3:$BB$189,MATCH('Tenant Analysis (Formulas) '!$D143,'Combined (Adjust here)'!$E$3:$E$189,0),MATCH('Tenant Analysis (Formulas) '!AG$5,'Combined (Adjust here)'!$E$3:$BB$3,0)),0)</f>
        <v>109000</v>
      </c>
      <c r="AH143" s="77">
        <f>IFERROR(INDEX('Combined (Adjust here)'!$E$3:$BB$189,MATCH('Tenant Analysis (Formulas) '!$D143,'Combined (Adjust here)'!$E$3:$E$189,0),MATCH('Tenant Analysis (Formulas) '!AH$5,'Combined (Adjust here)'!$E$3:$BB$3,0)),0)</f>
        <v>110000</v>
      </c>
      <c r="AI143" s="77">
        <f>IFERROR(INDEX('Combined (Adjust here)'!$E$3:$BB$189,MATCH('Tenant Analysis (Formulas) '!$D143,'Combined (Adjust here)'!$E$3:$E$189,0),MATCH('Tenant Analysis (Formulas) '!AI$5,'Combined (Adjust here)'!$E$3:$BB$3,0)),0)</f>
        <v>115000</v>
      </c>
      <c r="AJ143" s="77">
        <f>IFERROR(INDEX('Combined (Adjust here)'!$E$3:$BB$189,MATCH('Tenant Analysis (Formulas) '!$D143,'Combined (Adjust here)'!$E$3:$E$189,0),MATCH('Tenant Analysis (Formulas) '!AJ$5,'Combined (Adjust here)'!$E$3:$BB$3,0)),0)</f>
        <v>108000</v>
      </c>
      <c r="AK143" s="77">
        <f>IFERROR(INDEX('Combined (Adjust here)'!$E$3:$BB$189,MATCH('Tenant Analysis (Formulas) '!$D143,'Combined (Adjust here)'!$E$3:$E$189,0),MATCH('Tenant Analysis (Formulas) '!AK$5,'Combined (Adjust here)'!$E$3:$BB$3,0)),0)</f>
        <v>83200</v>
      </c>
      <c r="AL143" s="77">
        <f>IFERROR(INDEX('Combined (Adjust here)'!$E$3:$BB$189,MATCH('Tenant Analysis (Formulas) '!$D143,'Combined (Adjust here)'!$E$3:$E$189,0),MATCH('Tenant Analysis (Formulas) '!AL$5,'Combined (Adjust here)'!$E$3:$BB$3,0)),0)</f>
        <v>91500</v>
      </c>
      <c r="AM143" s="77">
        <f>IFERROR(INDEX('Combined (Adjust here)'!$E$3:$BB$189,MATCH('Tenant Analysis (Formulas) '!$D143,'Combined (Adjust here)'!$E$3:$E$189,0),MATCH('Tenant Analysis (Formulas) '!AM$5,'Combined (Adjust here)'!$E$3:$BB$3,0)),0)</f>
        <v>92000</v>
      </c>
      <c r="AN143" s="77">
        <f>IFERROR(INDEX('Combined (Adjust here)'!$E$3:$BB$189,MATCH('Tenant Analysis (Formulas) '!$D143,'Combined (Adjust here)'!$E$3:$E$189,0),MATCH('Tenant Analysis (Formulas) '!AN$5,'Combined (Adjust here)'!$E$3:$BB$3,0)),0)</f>
        <v>107000</v>
      </c>
      <c r="AO143" s="77">
        <f>IFERROR(INDEX('Combined (Adjust here)'!$E$3:$BB$189,MATCH('Tenant Analysis (Formulas) '!$D143,'Combined (Adjust here)'!$E$3:$E$189,0),MATCH('Tenant Analysis (Formulas) '!AO$5,'Combined (Adjust here)'!$E$3:$BB$3,0)),0)</f>
        <v>105000</v>
      </c>
      <c r="AP143" s="77">
        <f>IFERROR(INDEX('Combined (Adjust here)'!$E$3:$BB$189,MATCH('Tenant Analysis (Formulas) '!$D143,'Combined (Adjust here)'!$E$3:$E$189,0),MATCH('Tenant Analysis (Formulas) '!AP$5,'Combined (Adjust here)'!$E$3:$BB$3,0)),0)</f>
        <v>109500</v>
      </c>
      <c r="AQ143" s="77">
        <f>IFERROR(INDEX('Combined (Adjust here)'!$E$3:$BB$189,MATCH('Tenant Analysis (Formulas) '!$D143,'Combined (Adjust here)'!$E$3:$E$189,0),MATCH('Tenant Analysis (Formulas) '!AQ$5,'Combined (Adjust here)'!$E$3:$BB$3,0)),0)</f>
        <v>110000</v>
      </c>
      <c r="AR143" s="77">
        <f>IFERROR(INDEX('Combined (Adjust here)'!$E$3:$BB$189,MATCH('Tenant Analysis (Formulas) '!$D143,'Combined (Adjust here)'!$E$3:$E$189,0),MATCH('Tenant Analysis (Formulas) '!AR$5,'Combined (Adjust here)'!$E$3:$BB$3,0)),0)</f>
        <v>64000</v>
      </c>
      <c r="AS143" s="77">
        <f>IFERROR(INDEX('Combined (Adjust here)'!$E$3:$BB$189,MATCH('Tenant Analysis (Formulas) '!$D143,'Combined (Adjust here)'!$E$3:$E$189,0),MATCH('Tenant Analysis (Formulas) '!AS$5,'Combined (Adjust here)'!$E$3:$BB$3,0)),0)</f>
        <v>0</v>
      </c>
      <c r="AT143" s="77">
        <f>IFERROR(INDEX('Combined (Adjust here)'!$E$3:$BB$189,MATCH('Tenant Analysis (Formulas) '!$D143,'Combined (Adjust here)'!$E$3:$E$189,0),MATCH('Tenant Analysis (Formulas) '!AT$5,'Combined (Adjust here)'!$E$3:$BB$3,0)),0)</f>
        <v>23254</v>
      </c>
      <c r="AU143" s="77">
        <f>IFERROR(INDEX('Combined (Adjust here)'!$E$3:$BB$189,MATCH('Tenant Analysis (Formulas) '!$D143,'Combined (Adjust here)'!$E$3:$E$189,0),MATCH('Tenant Analysis (Formulas) '!AU$5,'Combined (Adjust here)'!$E$3:$BB$3,0)),0)</f>
        <v>45768</v>
      </c>
      <c r="AV143" s="77">
        <f>IFERROR(INDEX('Combined (Adjust here)'!$E$3:$BB$189,MATCH('Tenant Analysis (Formulas) '!$D143,'Combined (Adjust here)'!$E$3:$E$189,0),MATCH('Tenant Analysis (Formulas) '!AV$5,'Combined (Adjust here)'!$E$3:$BB$3,0)),0)</f>
        <v>33949</v>
      </c>
      <c r="AW143" s="77">
        <f>IFERROR(INDEX('Combined (Adjust here)'!$E$3:$BB$189,MATCH('Tenant Analysis (Formulas) '!$D143,'Combined (Adjust here)'!$E$3:$E$189,0),MATCH('Tenant Analysis (Formulas) '!AW$5,'Combined (Adjust here)'!$E$3:$BB$3,0)),0)</f>
        <v>40500</v>
      </c>
      <c r="AX143" s="77">
        <f>IFERROR(INDEX('Combined (Adjust here)'!$E$3:$BB$189,MATCH('Tenant Analysis (Formulas) '!$D143,'Combined (Adjust here)'!$E$3:$E$189,0),MATCH('Tenant Analysis (Formulas) '!AX$5,'Combined (Adjust here)'!$E$3:$BB$3,0)),0)</f>
        <v>45800</v>
      </c>
      <c r="AY143" s="77">
        <f>IFERROR(INDEX('Combined (Adjust here)'!$E$3:$BB$189,MATCH('Tenant Analysis (Formulas) '!$D143,'Combined (Adjust here)'!$E$3:$E$189,0),MATCH('Tenant Analysis (Formulas) '!AY$5,'Combined (Adjust here)'!$E$3:$BB$3,0)),0)</f>
        <v>46873</v>
      </c>
      <c r="AZ143" s="77">
        <f>IFERROR(INDEX('Combined (Adjust here)'!$E$3:$BB$189,MATCH('Tenant Analysis (Formulas) '!$D143,'Combined (Adjust here)'!$E$3:$E$189,0),MATCH('Tenant Analysis (Formulas) '!AZ$5,'Combined (Adjust here)'!$E$3:$BB$3,0)),0)</f>
        <v>49718</v>
      </c>
      <c r="BA143" s="77">
        <f>IFERROR(INDEX('Combined (Adjust here)'!$E$3:$BB$189,MATCH('Tenant Analysis (Formulas) '!$D143,'Combined (Adjust here)'!$E$3:$E$189,0),MATCH('Tenant Analysis (Formulas) '!BA$5,'Combined (Adjust here)'!$E$3:$BB$3,0)),0)</f>
        <v>39268</v>
      </c>
      <c r="BB143" s="77">
        <f>IFERROR(INDEX('Combined (Adjust here)'!$E$3:$BB$189,MATCH('Tenant Analysis (Formulas) '!$D143,'Combined (Adjust here)'!$E$3:$E$189,0),MATCH('Tenant Analysis (Formulas) '!BB$5,'Combined (Adjust here)'!$E$3:$BB$3,0)),0)</f>
        <v>50579</v>
      </c>
      <c r="BC143" s="77">
        <f>IFERROR(INDEX('Combined (Adjust here)'!$E$3:$BB$189,MATCH('Tenant Analysis (Formulas) '!$D143,'Combined (Adjust here)'!$E$3:$E$189,0),MATCH('Tenant Analysis (Formulas) '!BC$5,'Combined (Adjust here)'!$E$3:$BB$3,0)),0)</f>
        <v>58790</v>
      </c>
      <c r="BD143" s="77">
        <f>IFERROR(INDEX('Combined (Adjust here)'!$E$3:$BB$189,MATCH('Tenant Analysis (Formulas) '!$D143,'Combined (Adjust here)'!$E$3:$E$189,0),MATCH('Tenant Analysis (Formulas) '!BD$5,'Combined (Adjust here)'!$E$3:$BB$3,0)),0)</f>
        <v>69312</v>
      </c>
      <c r="BE143" s="77">
        <f>IFERROR(INDEX('Combined (Adjust here)'!$E$3:$BB$189,MATCH('Tenant Analysis (Formulas) '!$D143,'Combined (Adjust here)'!$E$3:$E$189,0),MATCH('Tenant Analysis (Formulas) '!BE$5,'Combined (Adjust here)'!$E$3:$BB$3,0)),0)</f>
        <v>0</v>
      </c>
      <c r="BF143" s="77">
        <f>IFERROR(INDEX('Combined (Adjust here)'!$E$3:$BB$189,MATCH('Tenant Analysis (Formulas) '!$D143,'Combined (Adjust here)'!$E$3:$E$189,0),MATCH('Tenant Analysis (Formulas) '!BF$5,'Combined (Adjust here)'!$E$3:$BB$3,0)),0)</f>
        <v>0</v>
      </c>
      <c r="BG143" s="77">
        <f>IFERROR(INDEX('Combined (Adjust here)'!$E$3:$BB$189,MATCH('Tenant Analysis (Formulas) '!$D143,'Combined (Adjust here)'!$E$3:$E$189,0),MATCH('Tenant Analysis (Formulas) '!BG$5,'Combined (Adjust here)'!$E$3:$BB$3,0)),0)</f>
        <v>0</v>
      </c>
      <c r="BH143" s="77">
        <f>IFERROR(INDEX('Combined (Adjust here)'!$E$3:$BB$189,MATCH('Tenant Analysis (Formulas) '!$D143,'Combined (Adjust here)'!$E$3:$E$189,0),MATCH('Tenant Analysis (Formulas) '!BH$5,'Combined (Adjust here)'!$E$3:$BB$3,0)),0)</f>
        <v>0</v>
      </c>
      <c r="BI143" s="77">
        <f>IFERROR(INDEX('Combined (Adjust here)'!$E$3:$BB$189,MATCH('Tenant Analysis (Formulas) '!$D143,'Combined (Adjust here)'!$E$3:$E$189,0),MATCH('Tenant Analysis (Formulas) '!BI$5,'Combined (Adjust here)'!$E$3:$BB$3,0)),0)</f>
        <v>0</v>
      </c>
      <c r="BJ143" s="77">
        <f>IFERROR(INDEX('Combined (Adjust here)'!$E$3:$BB$189,MATCH('Tenant Analysis (Formulas) '!$D143,'Combined (Adjust here)'!$E$3:$E$189,0),MATCH('Tenant Analysis (Formulas) '!BJ$5,'Combined (Adjust here)'!$E$3:$BB$3,0)),0)</f>
        <v>0</v>
      </c>
      <c r="BK143" s="77">
        <f>IFERROR(INDEX('Combined (Adjust here)'!$E$3:$BB$189,MATCH('Tenant Analysis (Formulas) '!$D143,'Combined (Adjust here)'!$E$3:$E$189,0),MATCH('Tenant Analysis (Formulas) '!BK$5,'Combined (Adjust here)'!$E$3:$BB$3,0)),0)</f>
        <v>0</v>
      </c>
      <c r="BL143" s="77">
        <f>IFERROR(INDEX('Combined (Adjust here)'!$E$3:$BB$189,MATCH('Tenant Analysis (Formulas) '!$D143,'Combined (Adjust here)'!$E$3:$E$189,0),MATCH('Tenant Analysis (Formulas) '!BL$5,'Combined (Adjust here)'!$E$3:$BB$3,0)),0)</f>
        <v>0</v>
      </c>
      <c r="BM143" s="77">
        <f>IFERROR(INDEX('Combined (Adjust here)'!$E$3:$BB$189,MATCH('Tenant Analysis (Formulas) '!$D143,'Combined (Adjust here)'!$E$3:$E$189,0),MATCH('Tenant Analysis (Formulas) '!BM$5,'Combined (Adjust here)'!$E$3:$BB$3,0)),0)</f>
        <v>0</v>
      </c>
    </row>
    <row r="144" spans="1:65" hidden="1">
      <c r="A144" s="47">
        <v>4160</v>
      </c>
      <c r="B144" s="48" t="s">
        <v>152</v>
      </c>
      <c r="C144" s="46" t="s">
        <v>186</v>
      </c>
      <c r="D144" s="49" t="s">
        <v>27</v>
      </c>
      <c r="E144" s="75">
        <f t="shared" si="35"/>
        <v>317573</v>
      </c>
      <c r="F144" s="75">
        <f t="shared" si="32"/>
        <v>303910</v>
      </c>
      <c r="G144" s="75">
        <f t="shared" si="32"/>
        <v>77100</v>
      </c>
      <c r="H144" s="75">
        <f t="shared" si="32"/>
        <v>5850</v>
      </c>
      <c r="I144" s="67">
        <f t="shared" si="34"/>
        <v>-0.74630647231088154</v>
      </c>
      <c r="J144" s="82"/>
      <c r="L144" s="75">
        <f t="shared" si="33"/>
        <v>39000</v>
      </c>
      <c r="M144" s="75">
        <f t="shared" si="33"/>
        <v>5850</v>
      </c>
      <c r="N144" s="67">
        <f t="shared" si="37"/>
        <v>-0.85</v>
      </c>
      <c r="R144" s="77">
        <f>IFERROR(INDEX('Combined (Adjust here)'!$E$3:$BB$189,MATCH('Tenant Analysis (Formulas) '!$D144,'Combined (Adjust here)'!$E$3:$E$189,0),MATCH('Tenant Analysis (Formulas) '!R$5,'Combined (Adjust here)'!$E$3:$BB$3,0)),0)</f>
        <v>28476</v>
      </c>
      <c r="S144" s="77">
        <f>IFERROR(INDEX('Combined (Adjust here)'!$E$3:$BB$189,MATCH('Tenant Analysis (Formulas) '!$D144,'Combined (Adjust here)'!$E$3:$E$189,0),MATCH('Tenant Analysis (Formulas) '!S$5,'Combined (Adjust here)'!$E$3:$BB$3,0)),0)</f>
        <v>26921</v>
      </c>
      <c r="T144" s="77">
        <f>IFERROR(INDEX('Combined (Adjust here)'!$E$3:$BB$189,MATCH('Tenant Analysis (Formulas) '!$D144,'Combined (Adjust here)'!$E$3:$E$189,0),MATCH('Tenant Analysis (Formulas) '!T$5,'Combined (Adjust here)'!$E$3:$BB$3,0)),0)</f>
        <v>26757</v>
      </c>
      <c r="U144" s="77">
        <f>IFERROR(INDEX('Combined (Adjust here)'!$E$3:$BB$189,MATCH('Tenant Analysis (Formulas) '!$D144,'Combined (Adjust here)'!$E$3:$E$189,0),MATCH('Tenant Analysis (Formulas) '!U$5,'Combined (Adjust here)'!$E$3:$BB$3,0)),0)</f>
        <v>28075</v>
      </c>
      <c r="V144" s="77">
        <f>IFERROR(INDEX('Combined (Adjust here)'!$E$3:$BB$189,MATCH('Tenant Analysis (Formulas) '!$D144,'Combined (Adjust here)'!$E$3:$E$189,0),MATCH('Tenant Analysis (Formulas) '!V$5,'Combined (Adjust here)'!$E$3:$BB$3,0)),0)</f>
        <v>30200</v>
      </c>
      <c r="W144" s="77">
        <f>IFERROR(INDEX('Combined (Adjust here)'!$E$3:$BB$189,MATCH('Tenant Analysis (Formulas) '!$D144,'Combined (Adjust here)'!$E$3:$E$189,0),MATCH('Tenant Analysis (Formulas) '!W$5,'Combined (Adjust here)'!$E$3:$BB$3,0)),0)</f>
        <v>28485</v>
      </c>
      <c r="X144" s="77">
        <f>IFERROR(INDEX('Combined (Adjust here)'!$E$3:$BB$189,MATCH('Tenant Analysis (Formulas) '!$D144,'Combined (Adjust here)'!$E$3:$E$189,0),MATCH('Tenant Analysis (Formulas) '!X$5,'Combined (Adjust here)'!$E$3:$BB$3,0)),0)</f>
        <v>27244</v>
      </c>
      <c r="Y144" s="77">
        <f>IFERROR(INDEX('Combined (Adjust here)'!$E$3:$BB$189,MATCH('Tenant Analysis (Formulas) '!$D144,'Combined (Adjust here)'!$E$3:$E$189,0),MATCH('Tenant Analysis (Formulas) '!Y$5,'Combined (Adjust here)'!$E$3:$BB$3,0)),0)</f>
        <v>29052</v>
      </c>
      <c r="Z144" s="77">
        <f>IFERROR(INDEX('Combined (Adjust here)'!$E$3:$BB$189,MATCH('Tenant Analysis (Formulas) '!$D144,'Combined (Adjust here)'!$E$3:$E$189,0),MATCH('Tenant Analysis (Formulas) '!Z$5,'Combined (Adjust here)'!$E$3:$BB$3,0)),0)</f>
        <v>24863</v>
      </c>
      <c r="AA144" s="77">
        <f>IFERROR(INDEX('Combined (Adjust here)'!$E$3:$BB$189,MATCH('Tenant Analysis (Formulas) '!$D144,'Combined (Adjust here)'!$E$3:$E$189,0),MATCH('Tenant Analysis (Formulas) '!AA$5,'Combined (Adjust here)'!$E$3:$BB$3,0)),0)</f>
        <v>23000</v>
      </c>
      <c r="AB144" s="77">
        <f>IFERROR(INDEX('Combined (Adjust here)'!$E$3:$BB$189,MATCH('Tenant Analysis (Formulas) '!$D144,'Combined (Adjust here)'!$E$3:$E$189,0),MATCH('Tenant Analysis (Formulas) '!AB$5,'Combined (Adjust here)'!$E$3:$BB$3,0)),0)</f>
        <v>23200</v>
      </c>
      <c r="AC144" s="77">
        <f>IFERROR(INDEX('Combined (Adjust here)'!$E$3:$BB$189,MATCH('Tenant Analysis (Formulas) '!$D144,'Combined (Adjust here)'!$E$3:$E$189,0),MATCH('Tenant Analysis (Formulas) '!AC$5,'Combined (Adjust here)'!$E$3:$BB$3,0)),0)</f>
        <v>21300</v>
      </c>
      <c r="AD144" s="77">
        <f>IFERROR(INDEX('Combined (Adjust here)'!$E$3:$BB$189,MATCH('Tenant Analysis (Formulas) '!$D144,'Combined (Adjust here)'!$E$3:$E$189,0),MATCH('Tenant Analysis (Formulas) '!AD$5,'Combined (Adjust here)'!$E$3:$BB$3,0)),0)</f>
        <v>22700</v>
      </c>
      <c r="AE144" s="77">
        <f>IFERROR(INDEX('Combined (Adjust here)'!$E$3:$BB$189,MATCH('Tenant Analysis (Formulas) '!$D144,'Combined (Adjust here)'!$E$3:$E$189,0),MATCH('Tenant Analysis (Formulas) '!AE$5,'Combined (Adjust here)'!$E$3:$BB$3,0)),0)</f>
        <v>20400</v>
      </c>
      <c r="AF144" s="77">
        <f>IFERROR(INDEX('Combined (Adjust here)'!$E$3:$BB$189,MATCH('Tenant Analysis (Formulas) '!$D144,'Combined (Adjust here)'!$E$3:$E$189,0),MATCH('Tenant Analysis (Formulas) '!AF$5,'Combined (Adjust here)'!$E$3:$BB$3,0)),0)</f>
        <v>22200</v>
      </c>
      <c r="AG144" s="77">
        <f>IFERROR(INDEX('Combined (Adjust here)'!$E$3:$BB$189,MATCH('Tenant Analysis (Formulas) '!$D144,'Combined (Adjust here)'!$E$3:$E$189,0),MATCH('Tenant Analysis (Formulas) '!AG$5,'Combined (Adjust here)'!$E$3:$BB$3,0)),0)</f>
        <v>19600</v>
      </c>
      <c r="AH144" s="77">
        <f>IFERROR(INDEX('Combined (Adjust here)'!$E$3:$BB$189,MATCH('Tenant Analysis (Formulas) '!$D144,'Combined (Adjust here)'!$E$3:$E$189,0),MATCH('Tenant Analysis (Formulas) '!AH$5,'Combined (Adjust here)'!$E$3:$BB$3,0)),0)</f>
        <v>29500</v>
      </c>
      <c r="AI144" s="77">
        <f>IFERROR(INDEX('Combined (Adjust here)'!$E$3:$BB$189,MATCH('Tenant Analysis (Formulas) '!$D144,'Combined (Adjust here)'!$E$3:$E$189,0),MATCH('Tenant Analysis (Formulas) '!AI$5,'Combined (Adjust here)'!$E$3:$BB$3,0)),0)</f>
        <v>30500</v>
      </c>
      <c r="AJ144" s="77">
        <f>IFERROR(INDEX('Combined (Adjust here)'!$E$3:$BB$189,MATCH('Tenant Analysis (Formulas) '!$D144,'Combined (Adjust here)'!$E$3:$E$189,0),MATCH('Tenant Analysis (Formulas) '!AJ$5,'Combined (Adjust here)'!$E$3:$BB$3,0)),0)</f>
        <v>25500</v>
      </c>
      <c r="AK144" s="77">
        <f>IFERROR(INDEX('Combined (Adjust here)'!$E$3:$BB$189,MATCH('Tenant Analysis (Formulas) '!$D144,'Combined (Adjust here)'!$E$3:$E$189,0),MATCH('Tenant Analysis (Formulas) '!AK$5,'Combined (Adjust here)'!$E$3:$BB$3,0)),0)</f>
        <v>26000</v>
      </c>
      <c r="AL144" s="77">
        <f>IFERROR(INDEX('Combined (Adjust here)'!$E$3:$BB$189,MATCH('Tenant Analysis (Formulas) '!$D144,'Combined (Adjust here)'!$E$3:$E$189,0),MATCH('Tenant Analysis (Formulas) '!AL$5,'Combined (Adjust here)'!$E$3:$BB$3,0)),0)</f>
        <v>28000</v>
      </c>
      <c r="AM144" s="77">
        <f>IFERROR(INDEX('Combined (Adjust here)'!$E$3:$BB$189,MATCH('Tenant Analysis (Formulas) '!$D144,'Combined (Adjust here)'!$E$3:$E$189,0),MATCH('Tenant Analysis (Formulas) '!AM$5,'Combined (Adjust here)'!$E$3:$BB$3,0)),0)</f>
        <v>23950</v>
      </c>
      <c r="AN144" s="77">
        <f>IFERROR(INDEX('Combined (Adjust here)'!$E$3:$BB$189,MATCH('Tenant Analysis (Formulas) '!$D144,'Combined (Adjust here)'!$E$3:$E$189,0),MATCH('Tenant Analysis (Formulas) '!AN$5,'Combined (Adjust here)'!$E$3:$BB$3,0)),0)</f>
        <v>26460</v>
      </c>
      <c r="AO144" s="77">
        <f>IFERROR(INDEX('Combined (Adjust here)'!$E$3:$BB$189,MATCH('Tenant Analysis (Formulas) '!$D144,'Combined (Adjust here)'!$E$3:$E$189,0),MATCH('Tenant Analysis (Formulas) '!AO$5,'Combined (Adjust here)'!$E$3:$BB$3,0)),0)</f>
        <v>29100</v>
      </c>
      <c r="AP144" s="77">
        <f>IFERROR(INDEX('Combined (Adjust here)'!$E$3:$BB$189,MATCH('Tenant Analysis (Formulas) '!$D144,'Combined (Adjust here)'!$E$3:$E$189,0),MATCH('Tenant Analysis (Formulas) '!AP$5,'Combined (Adjust here)'!$E$3:$BB$3,0)),0)</f>
        <v>16000</v>
      </c>
      <c r="AQ144" s="77">
        <f>IFERROR(INDEX('Combined (Adjust here)'!$E$3:$BB$189,MATCH('Tenant Analysis (Formulas) '!$D144,'Combined (Adjust here)'!$E$3:$E$189,0),MATCH('Tenant Analysis (Formulas) '!AQ$5,'Combined (Adjust here)'!$E$3:$BB$3,0)),0)</f>
        <v>15000</v>
      </c>
      <c r="AR144" s="77">
        <f>IFERROR(INDEX('Combined (Adjust here)'!$E$3:$BB$189,MATCH('Tenant Analysis (Formulas) '!$D144,'Combined (Adjust here)'!$E$3:$E$189,0),MATCH('Tenant Analysis (Formulas) '!AR$5,'Combined (Adjust here)'!$E$3:$BB$3,0)),0)</f>
        <v>8000</v>
      </c>
      <c r="AS144" s="77">
        <f>IFERROR(INDEX('Combined (Adjust here)'!$E$3:$BB$189,MATCH('Tenant Analysis (Formulas) '!$D144,'Combined (Adjust here)'!$E$3:$E$189,0),MATCH('Tenant Analysis (Formulas) '!AS$5,'Combined (Adjust here)'!$E$3:$BB$3,0)),0)</f>
        <v>0</v>
      </c>
      <c r="AT144" s="77">
        <f>IFERROR(INDEX('Combined (Adjust here)'!$E$3:$BB$189,MATCH('Tenant Analysis (Formulas) '!$D144,'Combined (Adjust here)'!$E$3:$E$189,0),MATCH('Tenant Analysis (Formulas) '!AT$5,'Combined (Adjust here)'!$E$3:$BB$3,0)),0)</f>
        <v>8000</v>
      </c>
      <c r="AU144" s="77">
        <f>IFERROR(INDEX('Combined (Adjust here)'!$E$3:$BB$189,MATCH('Tenant Analysis (Formulas) '!$D144,'Combined (Adjust here)'!$E$3:$E$189,0),MATCH('Tenant Analysis (Formulas) '!AU$5,'Combined (Adjust here)'!$E$3:$BB$3,0)),0)</f>
        <v>8500</v>
      </c>
      <c r="AV144" s="77">
        <f>IFERROR(INDEX('Combined (Adjust here)'!$E$3:$BB$189,MATCH('Tenant Analysis (Formulas) '!$D144,'Combined (Adjust here)'!$E$3:$E$189,0),MATCH('Tenant Analysis (Formulas) '!AV$5,'Combined (Adjust here)'!$E$3:$BB$3,0)),0)</f>
        <v>7300</v>
      </c>
      <c r="AW144" s="77">
        <f>IFERROR(INDEX('Combined (Adjust here)'!$E$3:$BB$189,MATCH('Tenant Analysis (Formulas) '!$D144,'Combined (Adjust here)'!$E$3:$E$189,0),MATCH('Tenant Analysis (Formulas) '!AW$5,'Combined (Adjust here)'!$E$3:$BB$3,0)),0)</f>
        <v>2800</v>
      </c>
      <c r="AX144" s="77">
        <f>IFERROR(INDEX('Combined (Adjust here)'!$E$3:$BB$189,MATCH('Tenant Analysis (Formulas) '!$D144,'Combined (Adjust here)'!$E$3:$E$189,0),MATCH('Tenant Analysis (Formulas) '!AX$5,'Combined (Adjust here)'!$E$3:$BB$3,0)),0)</f>
        <v>2800</v>
      </c>
      <c r="AY144" s="77">
        <f>IFERROR(INDEX('Combined (Adjust here)'!$E$3:$BB$189,MATCH('Tenant Analysis (Formulas) '!$D144,'Combined (Adjust here)'!$E$3:$E$189,0),MATCH('Tenant Analysis (Formulas) '!AY$5,'Combined (Adjust here)'!$E$3:$BB$3,0)),0)</f>
        <v>2850</v>
      </c>
      <c r="AZ144" s="77">
        <f>IFERROR(INDEX('Combined (Adjust here)'!$E$3:$BB$189,MATCH('Tenant Analysis (Formulas) '!$D144,'Combined (Adjust here)'!$E$3:$E$189,0),MATCH('Tenant Analysis (Formulas) '!AZ$5,'Combined (Adjust here)'!$E$3:$BB$3,0)),0)</f>
        <v>3050</v>
      </c>
      <c r="BA144" s="77">
        <f>IFERROR(INDEX('Combined (Adjust here)'!$E$3:$BB$189,MATCH('Tenant Analysis (Formulas) '!$D144,'Combined (Adjust here)'!$E$3:$E$189,0),MATCH('Tenant Analysis (Formulas) '!BA$5,'Combined (Adjust here)'!$E$3:$BB$3,0)),0)</f>
        <v>2800</v>
      </c>
      <c r="BB144" s="77">
        <f>IFERROR(INDEX('Combined (Adjust here)'!$E$3:$BB$189,MATCH('Tenant Analysis (Formulas) '!$D144,'Combined (Adjust here)'!$E$3:$E$189,0),MATCH('Tenant Analysis (Formulas) '!BB$5,'Combined (Adjust here)'!$E$3:$BB$3,0)),0)</f>
        <v>2900</v>
      </c>
      <c r="BC144" s="77">
        <f>IFERROR(INDEX('Combined (Adjust here)'!$E$3:$BB$189,MATCH('Tenant Analysis (Formulas) '!$D144,'Combined (Adjust here)'!$E$3:$E$189,0),MATCH('Tenant Analysis (Formulas) '!BC$5,'Combined (Adjust here)'!$E$3:$BB$3,0)),0)</f>
        <v>2950</v>
      </c>
      <c r="BD144" s="77">
        <f>IFERROR(INDEX('Combined (Adjust here)'!$E$3:$BB$189,MATCH('Tenant Analysis (Formulas) '!$D144,'Combined (Adjust here)'!$E$3:$E$189,0),MATCH('Tenant Analysis (Formulas) '!BD$5,'Combined (Adjust here)'!$E$3:$BB$3,0)),0)</f>
        <v>0</v>
      </c>
      <c r="BE144" s="77">
        <f>IFERROR(INDEX('Combined (Adjust here)'!$E$3:$BB$189,MATCH('Tenant Analysis (Formulas) '!$D144,'Combined (Adjust here)'!$E$3:$E$189,0),MATCH('Tenant Analysis (Formulas) '!BE$5,'Combined (Adjust here)'!$E$3:$BB$3,0)),0)</f>
        <v>0</v>
      </c>
      <c r="BF144" s="77">
        <f>IFERROR(INDEX('Combined (Adjust here)'!$E$3:$BB$189,MATCH('Tenant Analysis (Formulas) '!$D144,'Combined (Adjust here)'!$E$3:$E$189,0),MATCH('Tenant Analysis (Formulas) '!BF$5,'Combined (Adjust here)'!$E$3:$BB$3,0)),0)</f>
        <v>0</v>
      </c>
      <c r="BG144" s="77">
        <f>IFERROR(INDEX('Combined (Adjust here)'!$E$3:$BB$189,MATCH('Tenant Analysis (Formulas) '!$D144,'Combined (Adjust here)'!$E$3:$E$189,0),MATCH('Tenant Analysis (Formulas) '!BG$5,'Combined (Adjust here)'!$E$3:$BB$3,0)),0)</f>
        <v>0</v>
      </c>
      <c r="BH144" s="77">
        <f>IFERROR(INDEX('Combined (Adjust here)'!$E$3:$BB$189,MATCH('Tenant Analysis (Formulas) '!$D144,'Combined (Adjust here)'!$E$3:$E$189,0),MATCH('Tenant Analysis (Formulas) '!BH$5,'Combined (Adjust here)'!$E$3:$BB$3,0)),0)</f>
        <v>0</v>
      </c>
      <c r="BI144" s="77">
        <f>IFERROR(INDEX('Combined (Adjust here)'!$E$3:$BB$189,MATCH('Tenant Analysis (Formulas) '!$D144,'Combined (Adjust here)'!$E$3:$E$189,0),MATCH('Tenant Analysis (Formulas) '!BI$5,'Combined (Adjust here)'!$E$3:$BB$3,0)),0)</f>
        <v>0</v>
      </c>
      <c r="BJ144" s="77">
        <f>IFERROR(INDEX('Combined (Adjust here)'!$E$3:$BB$189,MATCH('Tenant Analysis (Formulas) '!$D144,'Combined (Adjust here)'!$E$3:$E$189,0),MATCH('Tenant Analysis (Formulas) '!BJ$5,'Combined (Adjust here)'!$E$3:$BB$3,0)),0)</f>
        <v>0</v>
      </c>
      <c r="BK144" s="77">
        <f>IFERROR(INDEX('Combined (Adjust here)'!$E$3:$BB$189,MATCH('Tenant Analysis (Formulas) '!$D144,'Combined (Adjust here)'!$E$3:$E$189,0),MATCH('Tenant Analysis (Formulas) '!BK$5,'Combined (Adjust here)'!$E$3:$BB$3,0)),0)</f>
        <v>0</v>
      </c>
      <c r="BL144" s="77">
        <f>IFERROR(INDEX('Combined (Adjust here)'!$E$3:$BB$189,MATCH('Tenant Analysis (Formulas) '!$D144,'Combined (Adjust here)'!$E$3:$E$189,0),MATCH('Tenant Analysis (Formulas) '!BL$5,'Combined (Adjust here)'!$E$3:$BB$3,0)),0)</f>
        <v>0</v>
      </c>
      <c r="BM144" s="77">
        <f>IFERROR(INDEX('Combined (Adjust here)'!$E$3:$BB$189,MATCH('Tenant Analysis (Formulas) '!$D144,'Combined (Adjust here)'!$E$3:$E$189,0),MATCH('Tenant Analysis (Formulas) '!BM$5,'Combined (Adjust here)'!$E$3:$BB$3,0)),0)</f>
        <v>0</v>
      </c>
    </row>
  </sheetData>
  <autoFilter ref="A6:BM144" xr:uid="{6F96C014-A604-4209-9FB4-04A1E8318D4F}">
    <filterColumn colId="1">
      <filters>
        <filter val="Penasquitos"/>
      </filters>
    </filterColumn>
    <sortState ref="A7:BM135">
      <sortCondition ref="B6"/>
    </sortState>
  </autoFilter>
  <sortState ref="A7:N141">
    <sortCondition ref="B7:B141"/>
    <sortCondition ref="D7:D141"/>
  </sortState>
  <mergeCells count="3">
    <mergeCell ref="A4:C4"/>
    <mergeCell ref="A2:C2"/>
    <mergeCell ref="A3:C3"/>
  </mergeCells>
  <phoneticPr fontId="42" type="noConversion"/>
  <conditionalFormatting sqref="I7:J144">
    <cfRule type="top10" dxfId="3" priority="20" bottom="1" rank="10"/>
  </conditionalFormatting>
  <conditionalFormatting sqref="N7:N144">
    <cfRule type="top10" dxfId="2" priority="3" bottom="1" rank="10"/>
  </conditionalFormatting>
  <conditionalFormatting sqref="I142:J144">
    <cfRule type="top10" dxfId="1" priority="2" bottom="1" rank="10"/>
  </conditionalFormatting>
  <conditionalFormatting sqref="N142:N144">
    <cfRule type="top10" dxfId="0" priority="1" bottom="1" rank="10"/>
  </conditionalFormatting>
  <pageMargins left="0.7" right="0.7" top="0.75" bottom="0.75" header="0.3" footer="0.3"/>
  <pageSetup scale="60" orientation="portrait" r:id="rId1"/>
  <colBreaks count="1" manualBreakCount="1">
    <brk id="14" max="135" man="1"/>
  </colBreak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945B2-49E5-44E7-859F-292D658502E7}">
  <sheetPr codeName="Sheet5">
    <tabColor rgb="FFFFFF00"/>
    <pageSetUpPr fitToPage="1"/>
  </sheetPr>
  <dimension ref="A1:BB271"/>
  <sheetViews>
    <sheetView tabSelected="1" zoomScale="115" zoomScaleNormal="115" workbookViewId="0">
      <pane xSplit="6" ySplit="5" topLeftCell="G6" activePane="bottomRight" state="frozen"/>
      <selection pane="topRight" activeCell="G1" sqref="G1"/>
      <selection pane="bottomLeft" activeCell="A6" sqref="A6"/>
      <selection pane="bottomRight" activeCell="E15" sqref="E15"/>
    </sheetView>
  </sheetViews>
  <sheetFormatPr baseColWidth="10" defaultColWidth="10" defaultRowHeight="11"/>
  <cols>
    <col min="1" max="1" width="9.6640625" style="255" customWidth="1"/>
    <col min="2" max="2" width="11.1640625" style="256" bestFit="1" customWidth="1"/>
    <col min="3" max="3" width="12.6640625" style="255" customWidth="1"/>
    <col min="4" max="4" width="11.83203125" style="255" customWidth="1"/>
    <col min="5" max="5" width="41.5" style="255" customWidth="1"/>
    <col min="6" max="6" width="6.83203125" style="255" customWidth="1"/>
    <col min="7" max="7" width="11.5" style="255" customWidth="1"/>
    <col min="8" max="11" width="12" style="255" customWidth="1"/>
    <col min="12" max="12" width="13.1640625" style="255" customWidth="1"/>
    <col min="13" max="14" width="12" style="255" customWidth="1"/>
    <col min="15" max="15" width="13.1640625" style="255" customWidth="1"/>
    <col min="16" max="17" width="12" style="255" customWidth="1"/>
    <col min="18" max="18" width="13.1640625" style="255" customWidth="1"/>
    <col min="19" max="19" width="12.1640625" style="292" customWidth="1"/>
    <col min="20" max="21" width="12.5" style="292" customWidth="1"/>
    <col min="22" max="23" width="12" style="292" customWidth="1"/>
    <col min="24" max="24" width="12.5" style="292" customWidth="1"/>
    <col min="25" max="25" width="12.1640625" style="292" customWidth="1"/>
    <col min="26" max="26" width="12" style="292" customWidth="1"/>
    <col min="27" max="29" width="12.1640625" style="292" customWidth="1"/>
    <col min="30" max="30" width="13.1640625" style="292" customWidth="1"/>
    <col min="31" max="43" width="13.83203125" style="255" customWidth="1"/>
    <col min="44" max="44" width="11.1640625" style="255" customWidth="1"/>
    <col min="45" max="51" width="11.5" style="255" bestFit="1" customWidth="1"/>
    <col min="52" max="54" width="12.83203125" style="255" bestFit="1" customWidth="1"/>
    <col min="55" max="16384" width="10" style="255"/>
  </cols>
  <sheetData>
    <row r="1" spans="1:54" ht="16.25" customHeight="1">
      <c r="E1" s="257" t="s">
        <v>0</v>
      </c>
      <c r="F1" s="257"/>
      <c r="G1" s="257"/>
      <c r="H1" s="257"/>
      <c r="I1" s="257"/>
      <c r="J1" s="257"/>
      <c r="K1" s="257"/>
      <c r="L1" s="257"/>
      <c r="M1" s="257"/>
      <c r="N1" s="257"/>
      <c r="O1" s="257"/>
      <c r="P1" s="257"/>
      <c r="Q1" s="257"/>
      <c r="R1" s="257"/>
      <c r="S1" s="258"/>
      <c r="T1" s="258"/>
      <c r="U1" s="258"/>
      <c r="V1" s="258"/>
      <c r="W1" s="258"/>
      <c r="X1" s="258"/>
      <c r="Y1" s="258"/>
      <c r="Z1" s="258"/>
      <c r="AA1" s="258"/>
      <c r="AB1" s="258"/>
      <c r="AC1" s="258"/>
      <c r="AD1" s="258"/>
    </row>
    <row r="2" spans="1:54" ht="36">
      <c r="A2" s="259" t="s">
        <v>741</v>
      </c>
      <c r="B2" s="259" t="s">
        <v>741</v>
      </c>
      <c r="C2" s="259" t="s">
        <v>741</v>
      </c>
      <c r="D2" s="259" t="s">
        <v>741</v>
      </c>
      <c r="E2" s="13" t="s">
        <v>1</v>
      </c>
      <c r="F2" s="13"/>
      <c r="G2" s="13">
        <f>+YEAR(G3)</f>
        <v>2018</v>
      </c>
      <c r="H2" s="13">
        <f t="shared" ref="H2:R2" si="0">+YEAR(H3)</f>
        <v>2018</v>
      </c>
      <c r="I2" s="13">
        <f t="shared" si="0"/>
        <v>2018</v>
      </c>
      <c r="J2" s="13">
        <f t="shared" si="0"/>
        <v>2018</v>
      </c>
      <c r="K2" s="13">
        <f t="shared" si="0"/>
        <v>2018</v>
      </c>
      <c r="L2" s="13">
        <f t="shared" si="0"/>
        <v>2018</v>
      </c>
      <c r="M2" s="13">
        <f t="shared" si="0"/>
        <v>2018</v>
      </c>
      <c r="N2" s="13">
        <f t="shared" si="0"/>
        <v>2018</v>
      </c>
      <c r="O2" s="13">
        <f t="shared" si="0"/>
        <v>2018</v>
      </c>
      <c r="P2" s="13">
        <f t="shared" si="0"/>
        <v>2018</v>
      </c>
      <c r="Q2" s="13">
        <f t="shared" si="0"/>
        <v>2018</v>
      </c>
      <c r="R2" s="13">
        <f t="shared" si="0"/>
        <v>2018</v>
      </c>
      <c r="S2" s="260">
        <f>+YEAR(S3)</f>
        <v>2019</v>
      </c>
      <c r="T2" s="260">
        <f t="shared" ref="T2:BB2" si="1">+YEAR(T3)</f>
        <v>2019</v>
      </c>
      <c r="U2" s="260">
        <f t="shared" si="1"/>
        <v>2019</v>
      </c>
      <c r="V2" s="260">
        <f t="shared" si="1"/>
        <v>2019</v>
      </c>
      <c r="W2" s="260">
        <f t="shared" si="1"/>
        <v>2019</v>
      </c>
      <c r="X2" s="260">
        <f t="shared" si="1"/>
        <v>2019</v>
      </c>
      <c r="Y2" s="260">
        <f t="shared" si="1"/>
        <v>2019</v>
      </c>
      <c r="Z2" s="260">
        <f t="shared" si="1"/>
        <v>2019</v>
      </c>
      <c r="AA2" s="260">
        <f t="shared" si="1"/>
        <v>2019</v>
      </c>
      <c r="AB2" s="260">
        <f t="shared" si="1"/>
        <v>2019</v>
      </c>
      <c r="AC2" s="260">
        <f t="shared" si="1"/>
        <v>2019</v>
      </c>
      <c r="AD2" s="260">
        <f t="shared" si="1"/>
        <v>2019</v>
      </c>
      <c r="AE2" s="260">
        <f t="shared" si="1"/>
        <v>2020</v>
      </c>
      <c r="AF2" s="260">
        <f t="shared" si="1"/>
        <v>2020</v>
      </c>
      <c r="AG2" s="260">
        <f t="shared" si="1"/>
        <v>2020</v>
      </c>
      <c r="AH2" s="260">
        <f t="shared" si="1"/>
        <v>2020</v>
      </c>
      <c r="AI2" s="260">
        <f t="shared" si="1"/>
        <v>2020</v>
      </c>
      <c r="AJ2" s="260">
        <f t="shared" si="1"/>
        <v>2020</v>
      </c>
      <c r="AK2" s="260">
        <f t="shared" si="1"/>
        <v>2020</v>
      </c>
      <c r="AL2" s="260">
        <f t="shared" si="1"/>
        <v>2020</v>
      </c>
      <c r="AM2" s="260">
        <f t="shared" si="1"/>
        <v>2020</v>
      </c>
      <c r="AN2" s="260">
        <f t="shared" si="1"/>
        <v>2020</v>
      </c>
      <c r="AO2" s="260">
        <f t="shared" si="1"/>
        <v>2020</v>
      </c>
      <c r="AP2" s="260">
        <f t="shared" si="1"/>
        <v>2020</v>
      </c>
      <c r="AQ2" s="260">
        <f t="shared" si="1"/>
        <v>2021</v>
      </c>
      <c r="AR2" s="260">
        <f t="shared" si="1"/>
        <v>2021</v>
      </c>
      <c r="AS2" s="260">
        <f t="shared" si="1"/>
        <v>2021</v>
      </c>
      <c r="AT2" s="260">
        <f t="shared" si="1"/>
        <v>2021</v>
      </c>
      <c r="AU2" s="260">
        <f t="shared" si="1"/>
        <v>2021</v>
      </c>
      <c r="AV2" s="260">
        <f t="shared" si="1"/>
        <v>2021</v>
      </c>
      <c r="AW2" s="260">
        <f t="shared" si="1"/>
        <v>2021</v>
      </c>
      <c r="AX2" s="260">
        <f t="shared" si="1"/>
        <v>2021</v>
      </c>
      <c r="AY2" s="260">
        <f t="shared" si="1"/>
        <v>2021</v>
      </c>
      <c r="AZ2" s="260">
        <f t="shared" si="1"/>
        <v>2021</v>
      </c>
      <c r="BA2" s="260">
        <f t="shared" si="1"/>
        <v>2021</v>
      </c>
      <c r="BB2" s="260">
        <f t="shared" si="1"/>
        <v>2021</v>
      </c>
    </row>
    <row r="3" spans="1:54" s="262" customFormat="1" ht="22" customHeight="1">
      <c r="A3" s="259" t="s">
        <v>167</v>
      </c>
      <c r="B3" s="259" t="s">
        <v>150</v>
      </c>
      <c r="C3" s="259" t="s">
        <v>201</v>
      </c>
      <c r="D3" s="259" t="s">
        <v>835</v>
      </c>
      <c r="E3" s="6" t="s">
        <v>2</v>
      </c>
      <c r="F3" s="6" t="s">
        <v>3</v>
      </c>
      <c r="G3" s="24">
        <v>43131</v>
      </c>
      <c r="H3" s="24">
        <f>+EOMONTH(G3,1)</f>
        <v>43159</v>
      </c>
      <c r="I3" s="24">
        <f t="shared" ref="I3:R3" si="2">+EOMONTH(H3,1)</f>
        <v>43190</v>
      </c>
      <c r="J3" s="24">
        <f t="shared" si="2"/>
        <v>43220</v>
      </c>
      <c r="K3" s="24">
        <f t="shared" si="2"/>
        <v>43251</v>
      </c>
      <c r="L3" s="24">
        <f t="shared" si="2"/>
        <v>43281</v>
      </c>
      <c r="M3" s="24">
        <f t="shared" si="2"/>
        <v>43312</v>
      </c>
      <c r="N3" s="24">
        <f t="shared" si="2"/>
        <v>43343</v>
      </c>
      <c r="O3" s="24">
        <f t="shared" si="2"/>
        <v>43373</v>
      </c>
      <c r="P3" s="24">
        <f t="shared" si="2"/>
        <v>43404</v>
      </c>
      <c r="Q3" s="24">
        <f t="shared" si="2"/>
        <v>43434</v>
      </c>
      <c r="R3" s="24">
        <f t="shared" si="2"/>
        <v>43465</v>
      </c>
      <c r="S3" s="261">
        <f t="shared" ref="S3" si="3">+EOMONTH(R3,1)</f>
        <v>43496</v>
      </c>
      <c r="T3" s="261">
        <f>+EOMONTH(S3,1)</f>
        <v>43524</v>
      </c>
      <c r="U3" s="261">
        <f t="shared" ref="U3" si="4">+EOMONTH(T3,1)</f>
        <v>43555</v>
      </c>
      <c r="V3" s="261">
        <f t="shared" ref="V3" si="5">+EOMONTH(U3,1)</f>
        <v>43585</v>
      </c>
      <c r="W3" s="261">
        <f t="shared" ref="W3" si="6">+EOMONTH(V3,1)</f>
        <v>43616</v>
      </c>
      <c r="X3" s="261">
        <f t="shared" ref="X3" si="7">+EOMONTH(W3,1)</f>
        <v>43646</v>
      </c>
      <c r="Y3" s="261">
        <f t="shared" ref="Y3" si="8">+EOMONTH(X3,1)</f>
        <v>43677</v>
      </c>
      <c r="Z3" s="261">
        <f t="shared" ref="Z3" si="9">+EOMONTH(Y3,1)</f>
        <v>43708</v>
      </c>
      <c r="AA3" s="261">
        <f t="shared" ref="AA3" si="10">+EOMONTH(Z3,1)</f>
        <v>43738</v>
      </c>
      <c r="AB3" s="261">
        <f t="shared" ref="AB3" si="11">+EOMONTH(AA3,1)</f>
        <v>43769</v>
      </c>
      <c r="AC3" s="261">
        <f t="shared" ref="AC3:AD3" si="12">+EOMONTH(AB3,1)</f>
        <v>43799</v>
      </c>
      <c r="AD3" s="261">
        <f t="shared" si="12"/>
        <v>43830</v>
      </c>
      <c r="AE3" s="261">
        <f t="shared" ref="AE3" si="13">+EOMONTH(AD3,1)</f>
        <v>43861</v>
      </c>
      <c r="AF3" s="261">
        <f t="shared" ref="AF3" si="14">+EOMONTH(AE3,1)</f>
        <v>43890</v>
      </c>
      <c r="AG3" s="261">
        <f t="shared" ref="AG3" si="15">+EOMONTH(AF3,1)</f>
        <v>43921</v>
      </c>
      <c r="AH3" s="261">
        <f t="shared" ref="AH3" si="16">+EOMONTH(AG3,1)</f>
        <v>43951</v>
      </c>
      <c r="AI3" s="261">
        <f t="shared" ref="AI3" si="17">+EOMONTH(AH3,1)</f>
        <v>43982</v>
      </c>
      <c r="AJ3" s="261">
        <f t="shared" ref="AJ3" si="18">+EOMONTH(AI3,1)</f>
        <v>44012</v>
      </c>
      <c r="AK3" s="261">
        <f t="shared" ref="AK3" si="19">+EOMONTH(AJ3,1)</f>
        <v>44043</v>
      </c>
      <c r="AL3" s="261">
        <f t="shared" ref="AL3" si="20">+EOMONTH(AK3,1)</f>
        <v>44074</v>
      </c>
      <c r="AM3" s="261">
        <f t="shared" ref="AM3" si="21">+EOMONTH(AL3,1)</f>
        <v>44104</v>
      </c>
      <c r="AN3" s="261">
        <f t="shared" ref="AN3" si="22">+EOMONTH(AM3,1)</f>
        <v>44135</v>
      </c>
      <c r="AO3" s="261">
        <f t="shared" ref="AO3" si="23">+EOMONTH(AN3,1)</f>
        <v>44165</v>
      </c>
      <c r="AP3" s="261">
        <f t="shared" ref="AP3" si="24">+EOMONTH(AO3,1)</f>
        <v>44196</v>
      </c>
      <c r="AQ3" s="261">
        <f t="shared" ref="AQ3" si="25">+EOMONTH(AP3,1)</f>
        <v>44227</v>
      </c>
      <c r="AR3" s="261">
        <f t="shared" ref="AR3" si="26">+EOMONTH(AQ3,1)</f>
        <v>44255</v>
      </c>
      <c r="AS3" s="261">
        <f t="shared" ref="AS3" si="27">+EOMONTH(AR3,1)</f>
        <v>44286</v>
      </c>
      <c r="AT3" s="261">
        <f t="shared" ref="AT3" si="28">+EOMONTH(AS3,1)</f>
        <v>44316</v>
      </c>
      <c r="AU3" s="261">
        <f t="shared" ref="AU3" si="29">+EOMONTH(AT3,1)</f>
        <v>44347</v>
      </c>
      <c r="AV3" s="261">
        <f t="shared" ref="AV3" si="30">+EOMONTH(AU3,1)</f>
        <v>44377</v>
      </c>
      <c r="AW3" s="261">
        <f t="shared" ref="AW3" si="31">+EOMONTH(AV3,1)</f>
        <v>44408</v>
      </c>
      <c r="AX3" s="261">
        <f t="shared" ref="AX3" si="32">+EOMONTH(AW3,1)</f>
        <v>44439</v>
      </c>
      <c r="AY3" s="261">
        <f t="shared" ref="AY3" si="33">+EOMONTH(AX3,1)</f>
        <v>44469</v>
      </c>
      <c r="AZ3" s="261">
        <f t="shared" ref="AZ3" si="34">+EOMONTH(AY3,1)</f>
        <v>44500</v>
      </c>
      <c r="BA3" s="261">
        <f t="shared" ref="BA3" si="35">+EOMONTH(AZ3,1)</f>
        <v>44530</v>
      </c>
      <c r="BB3" s="261">
        <f t="shared" ref="BB3" si="36">+EOMONTH(BA3,1)</f>
        <v>44561</v>
      </c>
    </row>
    <row r="4" spans="1:54" s="262" customFormat="1" ht="15.25" customHeight="1">
      <c r="A4" s="263"/>
      <c r="B4" s="264"/>
      <c r="C4" s="263"/>
      <c r="D4" s="263"/>
      <c r="E4" s="7"/>
      <c r="F4" s="7" t="s">
        <v>4</v>
      </c>
      <c r="G4" s="7"/>
      <c r="H4" s="7"/>
      <c r="I4" s="7"/>
      <c r="J4" s="7"/>
      <c r="K4" s="7"/>
      <c r="L4" s="7"/>
      <c r="M4" s="7"/>
      <c r="N4" s="7"/>
      <c r="O4" s="7"/>
      <c r="P4" s="7"/>
      <c r="Q4" s="7"/>
      <c r="R4" s="7"/>
      <c r="S4" s="265"/>
      <c r="T4" s="265"/>
      <c r="U4" s="265"/>
      <c r="V4" s="265"/>
      <c r="W4" s="265"/>
      <c r="X4" s="265"/>
      <c r="Y4" s="265"/>
      <c r="Z4" s="265"/>
      <c r="AA4" s="265"/>
      <c r="AB4" s="265"/>
      <c r="AC4" s="265"/>
      <c r="AD4" s="265"/>
      <c r="AE4" s="265"/>
      <c r="AF4" s="265"/>
      <c r="AG4" s="265"/>
      <c r="AH4" s="265"/>
      <c r="AI4" s="265"/>
      <c r="AJ4" s="265"/>
      <c r="AK4" s="265"/>
      <c r="AL4" s="265"/>
      <c r="AM4" s="265"/>
      <c r="AN4" s="265"/>
      <c r="AO4" s="265"/>
      <c r="AP4" s="265"/>
      <c r="AQ4" s="265"/>
      <c r="AR4" s="265"/>
      <c r="AS4" s="265"/>
      <c r="AT4" s="265"/>
      <c r="AU4" s="265"/>
      <c r="AV4" s="265"/>
      <c r="AW4" s="265"/>
      <c r="AX4" s="265"/>
      <c r="AY4" s="265"/>
      <c r="AZ4" s="265"/>
      <c r="BA4" s="265"/>
      <c r="BB4" s="265"/>
    </row>
    <row r="5" spans="1:54" ht="15.25" customHeight="1">
      <c r="A5" s="266"/>
      <c r="B5" s="264"/>
      <c r="C5" s="266"/>
      <c r="D5" s="266"/>
      <c r="E5" s="14" t="s">
        <v>5</v>
      </c>
      <c r="F5" s="14"/>
      <c r="G5" s="14"/>
      <c r="H5" s="14"/>
      <c r="I5" s="14"/>
      <c r="J5" s="14"/>
      <c r="K5" s="14"/>
      <c r="L5" s="14"/>
      <c r="M5" s="14"/>
      <c r="N5" s="14"/>
      <c r="O5" s="14"/>
      <c r="P5" s="14"/>
      <c r="Q5" s="14"/>
      <c r="R5" s="14"/>
      <c r="S5" s="267"/>
      <c r="T5" s="267"/>
      <c r="U5" s="267"/>
      <c r="V5" s="267"/>
      <c r="W5" s="267"/>
      <c r="X5" s="267"/>
      <c r="Y5" s="267"/>
      <c r="Z5" s="267"/>
      <c r="AA5" s="267"/>
      <c r="AB5" s="267"/>
      <c r="AC5" s="267"/>
      <c r="AD5" s="267"/>
      <c r="AE5" s="267"/>
      <c r="AF5" s="267"/>
      <c r="AG5" s="267"/>
      <c r="AH5" s="267"/>
      <c r="AI5" s="267"/>
      <c r="AJ5" s="267"/>
      <c r="AK5" s="267"/>
      <c r="AL5" s="267"/>
      <c r="AM5" s="267"/>
      <c r="AN5" s="267"/>
      <c r="AO5" s="267"/>
      <c r="AP5" s="267"/>
      <c r="AQ5" s="267"/>
      <c r="AR5" s="267"/>
      <c r="AS5" s="267"/>
      <c r="AT5" s="267"/>
      <c r="AU5" s="267"/>
      <c r="AV5" s="267"/>
      <c r="AW5" s="267"/>
      <c r="AX5" s="267"/>
      <c r="AY5" s="267"/>
      <c r="AZ5" s="267"/>
      <c r="BA5" s="267"/>
      <c r="BB5" s="267"/>
    </row>
    <row r="6" spans="1:54" ht="15.25" customHeight="1">
      <c r="A6" s="268" t="s">
        <v>151</v>
      </c>
      <c r="B6" s="269" t="s">
        <v>166</v>
      </c>
      <c r="C6" s="268" t="s">
        <v>189</v>
      </c>
      <c r="D6" s="268" t="s">
        <v>832</v>
      </c>
      <c r="E6" s="8" t="s">
        <v>6</v>
      </c>
      <c r="F6" s="9" t="s">
        <v>7</v>
      </c>
      <c r="G6" s="10">
        <v>17911.93</v>
      </c>
      <c r="H6" s="10">
        <v>16268.22</v>
      </c>
      <c r="I6" s="10">
        <v>18287.54</v>
      </c>
      <c r="J6" s="10">
        <v>19977.98</v>
      </c>
      <c r="K6" s="10">
        <v>20124.849999999999</v>
      </c>
      <c r="L6" s="10">
        <v>20858.41</v>
      </c>
      <c r="M6" s="10">
        <v>18470.89</v>
      </c>
      <c r="N6" s="10">
        <v>20188.099999999999</v>
      </c>
      <c r="O6" s="10">
        <v>17169.740000000002</v>
      </c>
      <c r="P6" s="10">
        <v>21665.62</v>
      </c>
      <c r="Q6" s="10">
        <v>18980.349999999999</v>
      </c>
      <c r="R6" s="10">
        <v>19804.490000000002</v>
      </c>
      <c r="S6" s="10">
        <v>21044.92</v>
      </c>
      <c r="T6" s="10">
        <v>17489.68</v>
      </c>
      <c r="U6" s="10">
        <v>20936.11</v>
      </c>
      <c r="V6" s="10">
        <v>20261.189999999999</v>
      </c>
      <c r="W6" s="10">
        <v>21848.66</v>
      </c>
      <c r="X6" s="10">
        <v>21341.64</v>
      </c>
      <c r="Y6" s="10">
        <v>19838.89</v>
      </c>
      <c r="Z6" s="10">
        <v>19542.400000000001</v>
      </c>
      <c r="AA6" s="10">
        <v>19173.23</v>
      </c>
      <c r="AB6" s="10">
        <v>21085.279999999999</v>
      </c>
      <c r="AC6" s="10">
        <v>19276.05</v>
      </c>
      <c r="AD6" s="10">
        <v>18825.87</v>
      </c>
      <c r="AE6" s="10">
        <v>22221.25</v>
      </c>
      <c r="AF6" s="10">
        <v>19719.330000000002</v>
      </c>
      <c r="AG6" s="10">
        <v>16408.29</v>
      </c>
      <c r="AH6" s="10">
        <v>7488.29</v>
      </c>
      <c r="AI6" s="10">
        <v>9770.5499999999993</v>
      </c>
      <c r="AJ6" s="10">
        <v>12991.78</v>
      </c>
      <c r="AK6" s="10">
        <v>13942.25</v>
      </c>
      <c r="AL6" s="10">
        <v>12817.23</v>
      </c>
      <c r="AM6" s="10">
        <v>14971.22</v>
      </c>
      <c r="AN6" s="10">
        <v>15510.95</v>
      </c>
      <c r="AO6" s="10">
        <v>13315.45</v>
      </c>
      <c r="AP6" s="10">
        <v>15842.37</v>
      </c>
      <c r="AQ6" s="10">
        <v>14796.95</v>
      </c>
      <c r="AR6" s="10">
        <v>12957.51</v>
      </c>
      <c r="AS6" s="10">
        <v>15491.3</v>
      </c>
    </row>
    <row r="7" spans="1:54" ht="15.25" customHeight="1">
      <c r="A7" s="268" t="s">
        <v>151</v>
      </c>
      <c r="B7" s="269" t="s">
        <v>166</v>
      </c>
      <c r="C7" s="268" t="s">
        <v>186</v>
      </c>
      <c r="D7" s="268" t="s">
        <v>832</v>
      </c>
      <c r="E7" s="8" t="s">
        <v>8</v>
      </c>
      <c r="F7" s="9" t="s">
        <v>7</v>
      </c>
      <c r="G7" s="10">
        <v>52112.95</v>
      </c>
      <c r="H7" s="10">
        <v>50049.57</v>
      </c>
      <c r="I7" s="10">
        <v>55735.35</v>
      </c>
      <c r="J7" s="10">
        <v>53331.38</v>
      </c>
      <c r="K7" s="10">
        <v>59218.07</v>
      </c>
      <c r="L7" s="10">
        <v>57999.519999999997</v>
      </c>
      <c r="M7" s="10">
        <v>53484.87</v>
      </c>
      <c r="N7" s="10">
        <v>55114.38</v>
      </c>
      <c r="O7" s="10">
        <v>51887.21</v>
      </c>
      <c r="P7" s="10">
        <v>53068.85</v>
      </c>
      <c r="Q7" s="10">
        <v>49728.37</v>
      </c>
      <c r="R7" s="10">
        <v>55949.1</v>
      </c>
      <c r="S7" s="10">
        <v>50388.92</v>
      </c>
      <c r="T7" s="10">
        <v>48129.54</v>
      </c>
      <c r="U7" s="10">
        <v>52018.29</v>
      </c>
      <c r="V7" s="10">
        <v>50995.69</v>
      </c>
      <c r="W7" s="10">
        <v>54663.38</v>
      </c>
      <c r="X7" s="10">
        <v>57097.25</v>
      </c>
      <c r="Y7" s="10">
        <v>52284.3</v>
      </c>
      <c r="Z7" s="10">
        <v>55445.85</v>
      </c>
      <c r="AA7" s="10">
        <v>51979.56</v>
      </c>
      <c r="AB7" s="10">
        <v>53192.75</v>
      </c>
      <c r="AC7" s="10">
        <v>50910.25</v>
      </c>
      <c r="AD7" s="10">
        <v>58749.67</v>
      </c>
      <c r="AE7" s="10">
        <v>56095.08</v>
      </c>
      <c r="AF7" s="10">
        <v>54782.99</v>
      </c>
      <c r="AG7" s="10">
        <v>20380.150000000001</v>
      </c>
      <c r="AH7" s="10">
        <v>21509.35</v>
      </c>
      <c r="AI7" s="10">
        <v>32066.06</v>
      </c>
      <c r="AJ7" s="10">
        <v>37956.43</v>
      </c>
      <c r="AK7" s="10">
        <v>34643.71</v>
      </c>
      <c r="AL7" s="10">
        <v>41826.07</v>
      </c>
      <c r="AM7" s="10">
        <v>40038.910000000003</v>
      </c>
      <c r="AN7" s="10">
        <v>42574.29</v>
      </c>
      <c r="AO7" s="10">
        <v>43250.19</v>
      </c>
      <c r="AP7" s="10">
        <v>40998.67</v>
      </c>
      <c r="AQ7" s="10">
        <v>41763.57</v>
      </c>
      <c r="AR7" s="10">
        <v>39984.339999999997</v>
      </c>
      <c r="AS7" s="10">
        <v>43265.37</v>
      </c>
    </row>
    <row r="8" spans="1:54" ht="15.25" customHeight="1">
      <c r="A8" s="268" t="s">
        <v>151</v>
      </c>
      <c r="B8" s="269" t="s">
        <v>166</v>
      </c>
      <c r="C8" s="268" t="s">
        <v>186</v>
      </c>
      <c r="D8" s="268" t="s">
        <v>832</v>
      </c>
      <c r="E8" s="8" t="s">
        <v>9</v>
      </c>
      <c r="F8" s="9" t="s">
        <v>7</v>
      </c>
      <c r="G8" s="10">
        <v>104895.64</v>
      </c>
      <c r="H8" s="10">
        <v>89025.35</v>
      </c>
      <c r="I8" s="10">
        <v>108006.87</v>
      </c>
      <c r="J8" s="10">
        <v>103900</v>
      </c>
      <c r="K8" s="10">
        <v>97376.58</v>
      </c>
      <c r="L8" s="10">
        <v>105839.31</v>
      </c>
      <c r="M8" s="10">
        <v>96510.96</v>
      </c>
      <c r="N8" s="10">
        <v>101126.8</v>
      </c>
      <c r="O8" s="10">
        <v>88818.75</v>
      </c>
      <c r="P8" s="10">
        <v>102693.09</v>
      </c>
      <c r="Q8" s="10">
        <v>94400.81</v>
      </c>
      <c r="R8" s="10">
        <v>0</v>
      </c>
      <c r="S8" s="10">
        <v>0</v>
      </c>
      <c r="T8" s="10">
        <v>288532.26</v>
      </c>
      <c r="U8" s="10">
        <v>0</v>
      </c>
      <c r="V8" s="10">
        <v>0</v>
      </c>
      <c r="W8" s="10">
        <v>267705.71999999997</v>
      </c>
      <c r="X8" s="10">
        <v>0</v>
      </c>
      <c r="Y8" s="10">
        <v>0</v>
      </c>
      <c r="Z8" s="10">
        <v>293035.28000000003</v>
      </c>
      <c r="AA8" s="10">
        <v>0</v>
      </c>
      <c r="AB8" s="10">
        <v>0</v>
      </c>
      <c r="AC8" s="10">
        <v>0</v>
      </c>
      <c r="AD8" s="10">
        <v>443981.17</v>
      </c>
      <c r="AE8" s="10">
        <v>0</v>
      </c>
      <c r="AF8" s="10">
        <v>0</v>
      </c>
      <c r="AG8" s="10">
        <v>333042.63</v>
      </c>
      <c r="AH8" s="10">
        <v>0</v>
      </c>
      <c r="AI8" s="10">
        <v>0</v>
      </c>
      <c r="AJ8" s="10">
        <v>275802.63</v>
      </c>
      <c r="AK8" s="10">
        <v>0</v>
      </c>
      <c r="AL8" s="10">
        <v>0</v>
      </c>
      <c r="AM8" s="10">
        <v>373807.09</v>
      </c>
      <c r="AN8" s="10">
        <v>0</v>
      </c>
      <c r="AO8" s="10">
        <v>0</v>
      </c>
      <c r="AP8" s="10">
        <v>367922.83</v>
      </c>
      <c r="AQ8" s="153">
        <v>0</v>
      </c>
      <c r="AR8" s="153">
        <v>0</v>
      </c>
      <c r="AS8" s="10">
        <v>476088.7</v>
      </c>
    </row>
    <row r="9" spans="1:54" ht="15.25" customHeight="1">
      <c r="A9" s="268" t="s">
        <v>151</v>
      </c>
      <c r="B9" s="269" t="s">
        <v>166</v>
      </c>
      <c r="C9" s="268" t="s">
        <v>187</v>
      </c>
      <c r="D9" s="268" t="s">
        <v>833</v>
      </c>
      <c r="E9" s="8" t="s">
        <v>10</v>
      </c>
      <c r="F9" s="9" t="s">
        <v>7</v>
      </c>
      <c r="G9" s="10">
        <v>0</v>
      </c>
      <c r="H9" s="10">
        <v>0</v>
      </c>
      <c r="I9" s="10">
        <v>193971</v>
      </c>
      <c r="J9" s="10">
        <v>0</v>
      </c>
      <c r="K9" s="10">
        <v>0</v>
      </c>
      <c r="L9" s="10">
        <v>202503</v>
      </c>
      <c r="M9" s="10">
        <v>0</v>
      </c>
      <c r="N9" s="10">
        <v>0</v>
      </c>
      <c r="O9" s="10">
        <v>191890</v>
      </c>
      <c r="P9" s="10">
        <v>0</v>
      </c>
      <c r="Q9" s="10">
        <v>0</v>
      </c>
      <c r="R9" s="10">
        <v>189661</v>
      </c>
      <c r="S9" s="10">
        <v>0</v>
      </c>
      <c r="T9" s="10">
        <v>0</v>
      </c>
      <c r="U9" s="10">
        <v>190609</v>
      </c>
      <c r="V9" s="10">
        <v>0</v>
      </c>
      <c r="W9" s="10">
        <v>0</v>
      </c>
      <c r="X9" s="10">
        <v>198724</v>
      </c>
      <c r="Y9" s="10">
        <v>0</v>
      </c>
      <c r="Z9" s="10">
        <v>0</v>
      </c>
      <c r="AA9" s="10">
        <v>203973</v>
      </c>
      <c r="AB9" s="10">
        <v>0</v>
      </c>
      <c r="AC9" s="10">
        <v>0</v>
      </c>
      <c r="AD9" s="10">
        <v>205576</v>
      </c>
      <c r="AE9" s="10">
        <v>0</v>
      </c>
      <c r="AF9" s="10">
        <v>0</v>
      </c>
      <c r="AG9" s="10">
        <v>199366</v>
      </c>
      <c r="AH9" s="10">
        <v>0</v>
      </c>
      <c r="AI9" s="10">
        <v>0</v>
      </c>
      <c r="AJ9" s="10">
        <v>207934</v>
      </c>
      <c r="AK9" s="10">
        <v>0</v>
      </c>
      <c r="AL9" s="10">
        <v>0</v>
      </c>
      <c r="AM9" s="10">
        <v>193625</v>
      </c>
      <c r="AN9" s="10">
        <v>0</v>
      </c>
      <c r="AO9" s="10">
        <v>0</v>
      </c>
      <c r="AP9" s="10">
        <v>209121</v>
      </c>
      <c r="AQ9" s="10">
        <v>0</v>
      </c>
      <c r="AR9" s="10">
        <v>0</v>
      </c>
      <c r="AS9" s="309">
        <v>223184</v>
      </c>
    </row>
    <row r="10" spans="1:54" s="274" customFormat="1" ht="15.25" customHeight="1">
      <c r="A10" s="268" t="s">
        <v>151</v>
      </c>
      <c r="B10" s="269" t="s">
        <v>166</v>
      </c>
      <c r="C10" s="268" t="s">
        <v>202</v>
      </c>
      <c r="D10" s="268" t="s">
        <v>832</v>
      </c>
      <c r="E10" s="271" t="s">
        <v>752</v>
      </c>
      <c r="F10" s="272" t="s">
        <v>7</v>
      </c>
      <c r="G10" s="273">
        <v>7811.55</v>
      </c>
      <c r="H10" s="273">
        <v>7632.4</v>
      </c>
      <c r="I10" s="273">
        <v>8446.4500000000007</v>
      </c>
      <c r="J10" s="273">
        <v>9218.5</v>
      </c>
      <c r="K10" s="273">
        <v>9121.6</v>
      </c>
      <c r="L10" s="273">
        <v>10083.75</v>
      </c>
      <c r="M10" s="273">
        <v>10400</v>
      </c>
      <c r="N10" s="273">
        <v>8725</v>
      </c>
      <c r="O10" s="273">
        <v>10699</v>
      </c>
      <c r="P10" s="273">
        <v>12969.7</v>
      </c>
      <c r="Q10" s="273">
        <v>15464.5</v>
      </c>
      <c r="R10" s="273">
        <v>14150.48</v>
      </c>
      <c r="S10" s="273">
        <v>7769.64</v>
      </c>
      <c r="T10" s="273">
        <v>7253.65</v>
      </c>
      <c r="U10" s="273">
        <v>7415.35</v>
      </c>
      <c r="V10" s="273">
        <v>0</v>
      </c>
      <c r="W10" s="273">
        <v>0</v>
      </c>
      <c r="X10" s="273">
        <v>0</v>
      </c>
      <c r="Y10" s="273">
        <v>0</v>
      </c>
      <c r="Z10" s="273">
        <v>0</v>
      </c>
      <c r="AA10" s="273">
        <v>0</v>
      </c>
      <c r="AB10" s="273">
        <v>0</v>
      </c>
      <c r="AC10" s="273">
        <v>0</v>
      </c>
      <c r="AD10" s="273">
        <v>0</v>
      </c>
      <c r="AE10" s="273"/>
      <c r="AF10" s="273"/>
      <c r="AG10" s="273"/>
      <c r="AH10" s="273"/>
      <c r="AI10" s="273"/>
      <c r="AJ10" s="273"/>
      <c r="AK10" s="273"/>
      <c r="AL10" s="273"/>
      <c r="AM10" s="273"/>
      <c r="AN10" s="273"/>
      <c r="AO10" s="273"/>
      <c r="AP10" s="273"/>
    </row>
    <row r="11" spans="1:54" ht="15.25" customHeight="1">
      <c r="A11" s="268" t="s">
        <v>151</v>
      </c>
      <c r="B11" s="269" t="s">
        <v>166</v>
      </c>
      <c r="C11" s="268" t="s">
        <v>188</v>
      </c>
      <c r="D11" s="268" t="s">
        <v>832</v>
      </c>
      <c r="E11" s="8" t="s">
        <v>11</v>
      </c>
      <c r="F11" s="9" t="s">
        <v>7</v>
      </c>
      <c r="G11" s="10">
        <v>721240.91</v>
      </c>
      <c r="H11" s="10">
        <v>657630.89</v>
      </c>
      <c r="I11" s="10">
        <v>728917.16</v>
      </c>
      <c r="J11" s="10">
        <v>732510.33</v>
      </c>
      <c r="K11" s="10">
        <v>732510.33</v>
      </c>
      <c r="L11" s="10">
        <v>696320.32</v>
      </c>
      <c r="M11" s="10">
        <v>707393.95</v>
      </c>
      <c r="N11" s="10">
        <v>720152.84</v>
      </c>
      <c r="O11" s="10">
        <v>690236.66</v>
      </c>
      <c r="P11" s="10">
        <v>705069.2</v>
      </c>
      <c r="Q11" s="10">
        <v>687167.08</v>
      </c>
      <c r="R11" s="10">
        <v>714124.04</v>
      </c>
      <c r="S11" s="10">
        <v>712435.36</v>
      </c>
      <c r="T11" s="10">
        <v>657764.47</v>
      </c>
      <c r="U11" s="10">
        <v>735697.58</v>
      </c>
      <c r="V11" s="10">
        <v>692501.1</v>
      </c>
      <c r="W11" s="10">
        <v>730373.57</v>
      </c>
      <c r="X11" s="10">
        <v>684917.86</v>
      </c>
      <c r="Y11" s="10">
        <v>706969.48</v>
      </c>
      <c r="Z11" s="10">
        <v>712008.36</v>
      </c>
      <c r="AA11" s="10">
        <v>708727.03</v>
      </c>
      <c r="AB11" s="10">
        <v>692107.33</v>
      </c>
      <c r="AC11" s="10">
        <v>704482.02</v>
      </c>
      <c r="AD11" s="10">
        <v>718476.51</v>
      </c>
      <c r="AE11" s="10">
        <v>712367.86</v>
      </c>
      <c r="AF11" s="10">
        <v>678751.17</v>
      </c>
      <c r="AG11" s="10">
        <v>1117545.68</v>
      </c>
      <c r="AH11" s="10">
        <v>952946.93</v>
      </c>
      <c r="AI11" s="10">
        <v>971310.03</v>
      </c>
      <c r="AJ11" s="10">
        <v>831510.21</v>
      </c>
      <c r="AK11" s="10">
        <v>893048.69</v>
      </c>
      <c r="AL11" s="10">
        <v>889749.87</v>
      </c>
      <c r="AM11" s="10">
        <v>812623.33</v>
      </c>
      <c r="AN11" s="10">
        <v>842411.45</v>
      </c>
      <c r="AO11" s="10">
        <v>827807.21</v>
      </c>
      <c r="AP11" s="10">
        <v>936632.9</v>
      </c>
      <c r="AQ11" s="10">
        <v>880217.31</v>
      </c>
      <c r="AR11" s="10">
        <v>784324.63</v>
      </c>
      <c r="AS11" s="10">
        <v>855636.07</v>
      </c>
      <c r="AT11" s="305">
        <v>819944.14</v>
      </c>
    </row>
    <row r="12" spans="1:54" ht="15.25" customHeight="1">
      <c r="A12" s="268" t="s">
        <v>151</v>
      </c>
      <c r="B12" s="269" t="s">
        <v>166</v>
      </c>
      <c r="C12" s="268" t="s">
        <v>187</v>
      </c>
      <c r="D12" s="268" t="s">
        <v>832</v>
      </c>
      <c r="E12" s="8" t="s">
        <v>12</v>
      </c>
      <c r="F12" s="9" t="s">
        <v>7</v>
      </c>
      <c r="G12" s="10">
        <v>92723</v>
      </c>
      <c r="H12" s="10">
        <v>117055</v>
      </c>
      <c r="I12" s="10">
        <v>154631</v>
      </c>
      <c r="J12" s="10">
        <v>141621</v>
      </c>
      <c r="K12" s="10">
        <v>132402</v>
      </c>
      <c r="L12" s="10">
        <v>142346</v>
      </c>
      <c r="M12" s="10">
        <v>113613</v>
      </c>
      <c r="N12" s="10">
        <v>134405</v>
      </c>
      <c r="O12" s="10">
        <v>126556</v>
      </c>
      <c r="P12" s="10">
        <v>124434</v>
      </c>
      <c r="Q12" s="10">
        <v>124943</v>
      </c>
      <c r="R12" s="10">
        <v>136513</v>
      </c>
      <c r="S12" s="10">
        <v>109562</v>
      </c>
      <c r="T12" s="10">
        <v>104938</v>
      </c>
      <c r="U12" s="10">
        <v>146589</v>
      </c>
      <c r="V12" s="10">
        <v>120115</v>
      </c>
      <c r="W12" s="10">
        <v>120822</v>
      </c>
      <c r="X12" s="10">
        <v>135996</v>
      </c>
      <c r="Y12" s="10">
        <v>108935</v>
      </c>
      <c r="Z12" s="10">
        <v>114929</v>
      </c>
      <c r="AA12" s="10">
        <v>101229</v>
      </c>
      <c r="AB12" s="10">
        <v>106026</v>
      </c>
      <c r="AC12" s="10">
        <v>110336</v>
      </c>
      <c r="AD12" s="10">
        <v>97421</v>
      </c>
      <c r="AE12" s="10">
        <v>97848</v>
      </c>
      <c r="AF12" s="10">
        <v>93328</v>
      </c>
      <c r="AG12" s="10">
        <v>51087</v>
      </c>
      <c r="AH12" s="146">
        <v>0</v>
      </c>
      <c r="AI12" s="146">
        <v>0</v>
      </c>
      <c r="AJ12" s="146">
        <v>0</v>
      </c>
      <c r="AK12" s="146">
        <v>0</v>
      </c>
      <c r="AL12" s="146">
        <v>0</v>
      </c>
      <c r="AM12" s="146">
        <v>0</v>
      </c>
      <c r="AN12" s="146">
        <v>0</v>
      </c>
      <c r="AO12" s="10">
        <v>81139.42</v>
      </c>
      <c r="AP12" s="10">
        <v>38079.1</v>
      </c>
      <c r="AQ12" s="10">
        <v>41511.46</v>
      </c>
      <c r="AR12" s="10">
        <v>63361.599999999999</v>
      </c>
      <c r="AS12" s="10">
        <v>75806.320000000007</v>
      </c>
    </row>
    <row r="13" spans="1:54" s="274" customFormat="1" ht="15.25" customHeight="1">
      <c r="A13" s="268" t="s">
        <v>151</v>
      </c>
      <c r="B13" s="269" t="s">
        <v>166</v>
      </c>
      <c r="C13" s="268" t="s">
        <v>187</v>
      </c>
      <c r="D13" s="268" t="s">
        <v>832</v>
      </c>
      <c r="E13" s="271" t="s">
        <v>13</v>
      </c>
      <c r="F13" s="272" t="s">
        <v>7</v>
      </c>
      <c r="G13" s="273">
        <v>10341.06</v>
      </c>
      <c r="H13" s="273">
        <v>8099.5</v>
      </c>
      <c r="I13" s="273">
        <v>8992.61</v>
      </c>
      <c r="J13" s="273">
        <v>9820.57</v>
      </c>
      <c r="K13" s="273">
        <v>10892.35</v>
      </c>
      <c r="L13" s="273">
        <v>13657.83</v>
      </c>
      <c r="M13" s="273">
        <v>12297.32</v>
      </c>
      <c r="N13" s="273">
        <v>12604.44</v>
      </c>
      <c r="O13" s="273">
        <v>13744.35</v>
      </c>
      <c r="P13" s="273">
        <v>10030.25</v>
      </c>
      <c r="Q13" s="273">
        <v>9776.75</v>
      </c>
      <c r="R13" s="273">
        <v>8057.66</v>
      </c>
      <c r="S13" s="273">
        <v>10179.32</v>
      </c>
      <c r="T13" s="273">
        <v>8380.59</v>
      </c>
      <c r="U13" s="273">
        <v>12805.72</v>
      </c>
      <c r="V13" s="273">
        <v>12998.99</v>
      </c>
      <c r="W13" s="273">
        <v>11401.52</v>
      </c>
      <c r="X13" s="273">
        <v>13966.39</v>
      </c>
      <c r="Y13" s="273">
        <v>12707.37</v>
      </c>
      <c r="Z13" s="273">
        <v>9838.25</v>
      </c>
      <c r="AA13" s="273">
        <v>6222.72</v>
      </c>
      <c r="AB13" s="273">
        <v>5433.23</v>
      </c>
      <c r="AC13" s="273">
        <v>4624.22</v>
      </c>
      <c r="AD13" s="273">
        <v>2526.9499999999998</v>
      </c>
      <c r="AE13" s="273"/>
      <c r="AF13" s="273"/>
      <c r="AG13" s="273"/>
      <c r="AH13" s="273"/>
      <c r="AI13" s="273"/>
      <c r="AJ13" s="273"/>
      <c r="AK13" s="273"/>
      <c r="AL13" s="273"/>
      <c r="AM13" s="273"/>
      <c r="AN13" s="273"/>
      <c r="AO13" s="273"/>
      <c r="AP13" s="273"/>
    </row>
    <row r="14" spans="1:54" ht="15.25" customHeight="1">
      <c r="A14" s="268" t="s">
        <v>151</v>
      </c>
      <c r="B14" s="269" t="s">
        <v>166</v>
      </c>
      <c r="C14" s="268" t="s">
        <v>190</v>
      </c>
      <c r="D14" s="268" t="s">
        <v>834</v>
      </c>
      <c r="E14" s="8" t="s">
        <v>14</v>
      </c>
      <c r="F14" s="9" t="s">
        <v>7</v>
      </c>
      <c r="G14" s="10">
        <v>0</v>
      </c>
      <c r="H14" s="10">
        <v>0</v>
      </c>
      <c r="I14" s="10">
        <v>0</v>
      </c>
      <c r="J14" s="10">
        <v>0</v>
      </c>
      <c r="K14" s="10">
        <v>0</v>
      </c>
      <c r="L14" s="10">
        <v>0</v>
      </c>
      <c r="M14" s="10">
        <v>0</v>
      </c>
      <c r="N14" s="10">
        <v>0</v>
      </c>
      <c r="O14" s="10">
        <v>1175161</v>
      </c>
      <c r="P14" s="10">
        <v>0</v>
      </c>
      <c r="Q14" s="10">
        <v>0</v>
      </c>
      <c r="R14" s="10">
        <v>0</v>
      </c>
      <c r="S14" s="10">
        <v>0</v>
      </c>
      <c r="T14" s="10">
        <v>0</v>
      </c>
      <c r="U14" s="10">
        <v>0</v>
      </c>
      <c r="V14" s="10">
        <v>0</v>
      </c>
      <c r="W14" s="10">
        <v>0</v>
      </c>
      <c r="X14" s="10">
        <v>0</v>
      </c>
      <c r="Y14" s="10">
        <v>0</v>
      </c>
      <c r="Z14" s="10">
        <v>0</v>
      </c>
      <c r="AA14" s="10">
        <v>1418084</v>
      </c>
      <c r="AB14" s="10">
        <v>0</v>
      </c>
      <c r="AC14" s="10">
        <v>0</v>
      </c>
      <c r="AD14" s="10">
        <v>0</v>
      </c>
      <c r="AE14" s="10">
        <v>0</v>
      </c>
      <c r="AF14" s="10">
        <v>0</v>
      </c>
      <c r="AG14" s="10">
        <v>0</v>
      </c>
      <c r="AH14" s="10">
        <v>0</v>
      </c>
      <c r="AI14" s="10">
        <v>0</v>
      </c>
      <c r="AJ14" s="10">
        <v>0</v>
      </c>
      <c r="AK14" s="10">
        <v>0</v>
      </c>
      <c r="AL14" s="10">
        <v>0</v>
      </c>
      <c r="AM14" s="10">
        <v>1788377</v>
      </c>
      <c r="AN14" s="10">
        <v>0</v>
      </c>
      <c r="AO14" s="10">
        <v>0</v>
      </c>
      <c r="AP14" s="10">
        <v>0</v>
      </c>
      <c r="AQ14" s="10">
        <v>0</v>
      </c>
      <c r="AR14" s="10">
        <v>0</v>
      </c>
      <c r="AS14" s="10">
        <v>0</v>
      </c>
      <c r="AT14" s="10">
        <v>0</v>
      </c>
      <c r="AU14" s="10">
        <v>0</v>
      </c>
      <c r="AV14" s="10">
        <v>0</v>
      </c>
      <c r="AW14" s="10">
        <v>0</v>
      </c>
      <c r="AX14" s="10">
        <v>0</v>
      </c>
      <c r="AY14" s="110">
        <v>0</v>
      </c>
      <c r="AZ14" s="10">
        <v>0</v>
      </c>
      <c r="BA14" s="10">
        <v>0</v>
      </c>
      <c r="BB14" s="10">
        <v>0</v>
      </c>
    </row>
    <row r="15" spans="1:54" ht="15.25" customHeight="1">
      <c r="A15" s="268" t="s">
        <v>151</v>
      </c>
      <c r="B15" s="269" t="s">
        <v>166</v>
      </c>
      <c r="C15" s="268" t="s">
        <v>189</v>
      </c>
      <c r="D15" s="268" t="s">
        <v>832</v>
      </c>
      <c r="E15" s="8" t="s">
        <v>15</v>
      </c>
      <c r="F15" s="9" t="s">
        <v>7</v>
      </c>
      <c r="G15" s="10">
        <v>3928</v>
      </c>
      <c r="H15" s="10">
        <v>3561.07</v>
      </c>
      <c r="I15" s="10">
        <v>5637</v>
      </c>
      <c r="J15" s="10">
        <v>5248.17</v>
      </c>
      <c r="K15" s="10">
        <v>5422.47</v>
      </c>
      <c r="L15" s="10">
        <v>5927.3</v>
      </c>
      <c r="M15" s="10">
        <v>5215.45</v>
      </c>
      <c r="N15" s="10">
        <v>5452.67</v>
      </c>
      <c r="O15" s="10">
        <v>6023.66</v>
      </c>
      <c r="P15" s="10">
        <v>6793.93</v>
      </c>
      <c r="Q15" s="10">
        <v>6180.12</v>
      </c>
      <c r="R15" s="10">
        <v>6987.63</v>
      </c>
      <c r="S15" s="10">
        <v>5776.95</v>
      </c>
      <c r="T15" s="10">
        <v>3761.16</v>
      </c>
      <c r="U15" s="10">
        <v>6475</v>
      </c>
      <c r="V15" s="10">
        <v>5475.57</v>
      </c>
      <c r="W15" s="10">
        <v>4339.63</v>
      </c>
      <c r="X15" s="10">
        <v>4693.05</v>
      </c>
      <c r="Y15" s="10">
        <v>4310.5</v>
      </c>
      <c r="Z15" s="10">
        <v>5107</v>
      </c>
      <c r="AA15" s="10">
        <v>5614.1</v>
      </c>
      <c r="AB15" s="10">
        <v>5293.54</v>
      </c>
      <c r="AC15" s="10">
        <v>5285.79</v>
      </c>
      <c r="AD15" s="10">
        <v>4877.54</v>
      </c>
      <c r="AE15" s="10">
        <v>5818.75</v>
      </c>
      <c r="AF15" s="10">
        <v>4579.41</v>
      </c>
      <c r="AG15" s="10">
        <v>3513.42</v>
      </c>
      <c r="AH15" s="10">
        <v>14.87</v>
      </c>
      <c r="AI15" s="10">
        <v>194.87</v>
      </c>
      <c r="AJ15" s="10">
        <v>1540.2</v>
      </c>
      <c r="AK15" s="10">
        <v>729.04</v>
      </c>
      <c r="AL15" s="10">
        <v>175.64</v>
      </c>
      <c r="AM15" s="10">
        <v>240.82</v>
      </c>
      <c r="AN15" s="10">
        <v>724.13</v>
      </c>
      <c r="AO15" s="10">
        <v>637.35</v>
      </c>
      <c r="AP15" s="10">
        <v>766.33</v>
      </c>
      <c r="AQ15" s="254">
        <v>0</v>
      </c>
      <c r="AR15" s="254">
        <v>0</v>
      </c>
      <c r="AS15" s="254">
        <v>0</v>
      </c>
      <c r="AT15" s="254">
        <v>0</v>
      </c>
      <c r="AU15" s="254">
        <v>0</v>
      </c>
      <c r="AV15" s="254">
        <v>0</v>
      </c>
      <c r="AW15" s="254">
        <v>0</v>
      </c>
      <c r="AX15" s="254">
        <v>0</v>
      </c>
      <c r="AY15" s="254">
        <v>0</v>
      </c>
      <c r="AZ15" s="254">
        <v>0</v>
      </c>
      <c r="BA15" s="254">
        <v>0</v>
      </c>
      <c r="BB15" s="254">
        <v>0</v>
      </c>
    </row>
    <row r="16" spans="1:54" ht="15.25" customHeight="1">
      <c r="A16" s="268" t="s">
        <v>151</v>
      </c>
      <c r="B16" s="269" t="s">
        <v>166</v>
      </c>
      <c r="C16" s="268" t="s">
        <v>826</v>
      </c>
      <c r="D16" s="268" t="s">
        <v>834</v>
      </c>
      <c r="E16" s="398" t="s">
        <v>358</v>
      </c>
      <c r="F16" s="9" t="s">
        <v>7</v>
      </c>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v>0</v>
      </c>
      <c r="AF16" s="10">
        <v>0</v>
      </c>
      <c r="AG16" s="10">
        <v>0</v>
      </c>
      <c r="AH16" s="10">
        <v>0</v>
      </c>
      <c r="AI16" s="10">
        <v>0</v>
      </c>
      <c r="AJ16" s="10">
        <v>0</v>
      </c>
      <c r="AK16" s="10">
        <v>0</v>
      </c>
      <c r="AL16" s="10">
        <v>0</v>
      </c>
      <c r="AM16" s="10">
        <v>0</v>
      </c>
      <c r="AN16" s="10">
        <v>0</v>
      </c>
      <c r="AO16" s="10">
        <v>0</v>
      </c>
      <c r="AP16" s="10">
        <v>1227800.05</v>
      </c>
      <c r="AQ16" s="10">
        <v>0</v>
      </c>
      <c r="AR16" s="10">
        <v>0</v>
      </c>
      <c r="AS16" s="10">
        <v>0</v>
      </c>
      <c r="AT16" s="10">
        <v>0</v>
      </c>
      <c r="AU16" s="10">
        <v>0</v>
      </c>
      <c r="AV16" s="10">
        <v>0</v>
      </c>
      <c r="AW16" s="10">
        <v>0</v>
      </c>
      <c r="AX16" s="10">
        <v>0</v>
      </c>
      <c r="AY16" s="10">
        <v>0</v>
      </c>
      <c r="AZ16" s="10">
        <v>0</v>
      </c>
      <c r="BA16" s="10">
        <v>0</v>
      </c>
      <c r="BB16" s="110">
        <v>0</v>
      </c>
    </row>
    <row r="17" spans="1:54" ht="15.25" customHeight="1">
      <c r="A17" s="268" t="s">
        <v>151</v>
      </c>
      <c r="B17" s="269" t="s">
        <v>166</v>
      </c>
      <c r="C17" s="268" t="s">
        <v>189</v>
      </c>
      <c r="D17" s="268" t="s">
        <v>832</v>
      </c>
      <c r="E17" s="8" t="s">
        <v>16</v>
      </c>
      <c r="F17" s="9" t="s">
        <v>7</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6745</v>
      </c>
      <c r="AA17" s="10">
        <v>7020</v>
      </c>
      <c r="AB17" s="10">
        <v>6425</v>
      </c>
      <c r="AC17" s="10">
        <v>4515</v>
      </c>
      <c r="AD17" s="10">
        <v>5340</v>
      </c>
      <c r="AE17" s="10">
        <v>4515</v>
      </c>
      <c r="AF17" s="10">
        <v>4310</v>
      </c>
      <c r="AG17" s="10">
        <v>1455</v>
      </c>
      <c r="AH17" s="146">
        <v>0</v>
      </c>
      <c r="AI17" s="146">
        <v>0</v>
      </c>
      <c r="AJ17" s="10">
        <v>1820</v>
      </c>
      <c r="AK17" s="10">
        <v>2620</v>
      </c>
      <c r="AL17" s="146">
        <v>0</v>
      </c>
      <c r="AM17" s="10">
        <v>1934.62</v>
      </c>
      <c r="AN17" s="10">
        <v>2346.7600000000002</v>
      </c>
      <c r="AO17" s="10">
        <v>2833.19</v>
      </c>
      <c r="AP17" s="146">
        <v>0</v>
      </c>
      <c r="AQ17" s="146">
        <v>0</v>
      </c>
      <c r="AR17" s="153">
        <v>2589.64</v>
      </c>
      <c r="AS17" s="310">
        <v>4230</v>
      </c>
    </row>
    <row r="18" spans="1:54" ht="15.25" customHeight="1">
      <c r="A18" s="268" t="s">
        <v>151</v>
      </c>
      <c r="B18" s="269" t="s">
        <v>166</v>
      </c>
      <c r="C18" s="268" t="s">
        <v>191</v>
      </c>
      <c r="D18" s="268" t="s">
        <v>832</v>
      </c>
      <c r="E18" s="8" t="s">
        <v>758</v>
      </c>
      <c r="F18" s="9" t="s">
        <v>7</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2800</v>
      </c>
      <c r="AF18" s="10">
        <v>6530.84</v>
      </c>
      <c r="AG18" s="10">
        <v>2187</v>
      </c>
      <c r="AH18" s="146">
        <v>0</v>
      </c>
      <c r="AI18" s="10">
        <v>4271</v>
      </c>
      <c r="AJ18" s="146">
        <v>0</v>
      </c>
      <c r="AK18" s="146">
        <v>0</v>
      </c>
      <c r="AL18" s="146">
        <v>0</v>
      </c>
      <c r="AM18" s="146">
        <v>0</v>
      </c>
      <c r="AN18" s="146">
        <v>0</v>
      </c>
      <c r="AO18" s="10">
        <v>9439</v>
      </c>
      <c r="AP18" s="10">
        <v>9955.0400000000009</v>
      </c>
      <c r="AQ18" s="10">
        <v>14000</v>
      </c>
      <c r="AR18" s="10">
        <v>21000</v>
      </c>
      <c r="AS18" s="10">
        <v>23000</v>
      </c>
    </row>
    <row r="19" spans="1:54" ht="15.25" customHeight="1">
      <c r="A19" s="268" t="s">
        <v>151</v>
      </c>
      <c r="B19" s="269" t="s">
        <v>860</v>
      </c>
      <c r="C19" s="268" t="s">
        <v>189</v>
      </c>
      <c r="D19" s="268"/>
      <c r="E19" s="148" t="s">
        <v>857</v>
      </c>
      <c r="F19" s="9" t="s">
        <v>7</v>
      </c>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46"/>
      <c r="AI19" s="10"/>
      <c r="AJ19" s="146"/>
      <c r="AK19" s="146"/>
      <c r="AL19" s="146"/>
      <c r="AM19" s="146"/>
      <c r="AN19" s="146"/>
      <c r="AO19" s="10"/>
      <c r="AP19" s="10"/>
      <c r="AQ19" s="10"/>
      <c r="AR19" s="153"/>
      <c r="AV19" s="282"/>
      <c r="BB19" s="282"/>
    </row>
    <row r="20" spans="1:54" ht="15.25" customHeight="1">
      <c r="A20" s="268" t="s">
        <v>151</v>
      </c>
      <c r="B20" s="269" t="s">
        <v>166</v>
      </c>
      <c r="C20" s="268" t="s">
        <v>192</v>
      </c>
      <c r="D20" s="268" t="s">
        <v>832</v>
      </c>
      <c r="E20" s="8" t="s">
        <v>18</v>
      </c>
      <c r="F20" s="9" t="s">
        <v>7</v>
      </c>
      <c r="G20" s="10">
        <v>243182</v>
      </c>
      <c r="H20" s="10">
        <v>240023</v>
      </c>
      <c r="I20" s="10">
        <v>274381</v>
      </c>
      <c r="J20" s="10">
        <v>316892</v>
      </c>
      <c r="K20" s="10">
        <v>325269</v>
      </c>
      <c r="L20" s="10">
        <v>329109</v>
      </c>
      <c r="M20" s="10">
        <v>335921</v>
      </c>
      <c r="N20" s="10">
        <v>293725</v>
      </c>
      <c r="O20" s="10">
        <v>276352</v>
      </c>
      <c r="P20" s="10">
        <v>267409</v>
      </c>
      <c r="Q20" s="10">
        <v>289686</v>
      </c>
      <c r="R20" s="10">
        <v>289785</v>
      </c>
      <c r="S20" s="10">
        <v>255791</v>
      </c>
      <c r="T20" s="10">
        <v>236339</v>
      </c>
      <c r="U20" s="10">
        <v>303901</v>
      </c>
      <c r="V20" s="10">
        <v>338521</v>
      </c>
      <c r="W20" s="10">
        <v>312291</v>
      </c>
      <c r="X20" s="10">
        <v>387990</v>
      </c>
      <c r="Y20" s="10">
        <v>333490</v>
      </c>
      <c r="Z20" s="10">
        <v>324700</v>
      </c>
      <c r="AA20" s="10">
        <v>285757</v>
      </c>
      <c r="AB20" s="10">
        <v>307382</v>
      </c>
      <c r="AC20" s="10">
        <v>301599</v>
      </c>
      <c r="AD20" s="10">
        <v>312759</v>
      </c>
      <c r="AE20" s="10">
        <v>264300</v>
      </c>
      <c r="AF20" s="10">
        <v>271497</v>
      </c>
      <c r="AG20" s="10">
        <v>383785</v>
      </c>
      <c r="AH20" s="10">
        <v>556725</v>
      </c>
      <c r="AI20" s="10">
        <v>697056</v>
      </c>
      <c r="AJ20" s="10">
        <v>512539</v>
      </c>
      <c r="AK20" s="10">
        <v>489906</v>
      </c>
      <c r="AL20" s="10">
        <v>452897</v>
      </c>
      <c r="AM20" s="10">
        <v>417002</v>
      </c>
      <c r="AN20" s="10">
        <v>404831</v>
      </c>
      <c r="AO20" s="10">
        <v>390677</v>
      </c>
      <c r="AP20" s="10">
        <v>448373</v>
      </c>
      <c r="AQ20" s="10">
        <v>380301</v>
      </c>
      <c r="AR20" s="10">
        <v>348672</v>
      </c>
      <c r="AS20" s="10">
        <v>404609</v>
      </c>
      <c r="AT20" s="305">
        <v>478447</v>
      </c>
    </row>
    <row r="21" spans="1:54" ht="15.25" customHeight="1">
      <c r="A21" s="268"/>
      <c r="B21" s="275"/>
      <c r="C21" s="268"/>
      <c r="D21" s="268"/>
      <c r="E21" s="9" t="s">
        <v>19</v>
      </c>
      <c r="F21" s="11"/>
      <c r="G21" s="276">
        <f t="shared" ref="G21:AO21" si="37">+SUM(G6:G20)</f>
        <v>1254147.04</v>
      </c>
      <c r="H21" s="276">
        <f t="shared" si="37"/>
        <v>1189345</v>
      </c>
      <c r="I21" s="276">
        <f t="shared" si="37"/>
        <v>1557005.9800000002</v>
      </c>
      <c r="J21" s="276">
        <f t="shared" si="37"/>
        <v>1392519.93</v>
      </c>
      <c r="K21" s="276">
        <f t="shared" si="37"/>
        <v>1392337.25</v>
      </c>
      <c r="L21" s="276">
        <f t="shared" si="37"/>
        <v>1584644.4400000002</v>
      </c>
      <c r="M21" s="276">
        <f t="shared" si="37"/>
        <v>1353307.44</v>
      </c>
      <c r="N21" s="276">
        <f t="shared" si="37"/>
        <v>1351494.23</v>
      </c>
      <c r="O21" s="276">
        <f t="shared" si="37"/>
        <v>2648538.37</v>
      </c>
      <c r="P21" s="276">
        <f t="shared" si="37"/>
        <v>1304133.6400000001</v>
      </c>
      <c r="Q21" s="276">
        <f t="shared" si="37"/>
        <v>1296326.98</v>
      </c>
      <c r="R21" s="276">
        <f t="shared" si="37"/>
        <v>1435032.3999999997</v>
      </c>
      <c r="S21" s="276">
        <f t="shared" si="37"/>
        <v>1172948.1099999999</v>
      </c>
      <c r="T21" s="276">
        <f t="shared" si="37"/>
        <v>1372588.35</v>
      </c>
      <c r="U21" s="276">
        <f t="shared" si="37"/>
        <v>1476447.05</v>
      </c>
      <c r="V21" s="276">
        <f t="shared" si="37"/>
        <v>1240868.54</v>
      </c>
      <c r="W21" s="276">
        <f t="shared" si="37"/>
        <v>1523445.4799999997</v>
      </c>
      <c r="X21" s="276">
        <f t="shared" si="37"/>
        <v>1504726.19</v>
      </c>
      <c r="Y21" s="276">
        <f t="shared" si="37"/>
        <v>1238535.54</v>
      </c>
      <c r="Z21" s="276">
        <f t="shared" si="37"/>
        <v>1541351.1400000001</v>
      </c>
      <c r="AA21" s="276">
        <f t="shared" si="37"/>
        <v>2807779.64</v>
      </c>
      <c r="AB21" s="276">
        <f t="shared" si="37"/>
        <v>1196945.1299999999</v>
      </c>
      <c r="AC21" s="276">
        <f t="shared" si="37"/>
        <v>1201028.33</v>
      </c>
      <c r="AD21" s="276">
        <f t="shared" si="37"/>
        <v>1868533.71</v>
      </c>
      <c r="AE21" s="276">
        <f t="shared" si="37"/>
        <v>1165965.94</v>
      </c>
      <c r="AF21" s="276">
        <f t="shared" si="37"/>
        <v>1133498.74</v>
      </c>
      <c r="AG21" s="276">
        <f t="shared" si="37"/>
        <v>2128770.17</v>
      </c>
      <c r="AH21" s="276">
        <f t="shared" si="37"/>
        <v>1538684.44</v>
      </c>
      <c r="AI21" s="276">
        <f t="shared" si="37"/>
        <v>1714668.51</v>
      </c>
      <c r="AJ21" s="276">
        <f t="shared" si="37"/>
        <v>1882094.25</v>
      </c>
      <c r="AK21" s="276">
        <f t="shared" si="37"/>
        <v>1434889.69</v>
      </c>
      <c r="AL21" s="276">
        <f t="shared" si="37"/>
        <v>1397465.81</v>
      </c>
      <c r="AM21" s="276">
        <f t="shared" si="37"/>
        <v>3642619.9899999998</v>
      </c>
      <c r="AN21" s="276">
        <f t="shared" si="37"/>
        <v>1308398.58</v>
      </c>
      <c r="AO21" s="276">
        <f t="shared" si="37"/>
        <v>1369098.81</v>
      </c>
      <c r="AP21" s="276">
        <f>+SUM(AP6:AP20)</f>
        <v>3295491.29</v>
      </c>
      <c r="AQ21" s="276">
        <f t="shared" ref="AQ21:BB21" si="38">+SUM(AQ6:AQ20)</f>
        <v>1372590.29</v>
      </c>
      <c r="AR21" s="276">
        <f t="shared" si="38"/>
        <v>1272889.72</v>
      </c>
      <c r="AS21" s="276">
        <f t="shared" si="38"/>
        <v>2121310.7599999998</v>
      </c>
      <c r="AT21" s="276">
        <f t="shared" si="38"/>
        <v>1298391.1400000001</v>
      </c>
      <c r="AU21" s="276">
        <f t="shared" si="38"/>
        <v>0</v>
      </c>
      <c r="AV21" s="276">
        <f t="shared" si="38"/>
        <v>0</v>
      </c>
      <c r="AW21" s="276">
        <f t="shared" si="38"/>
        <v>0</v>
      </c>
      <c r="AX21" s="276">
        <f t="shared" si="38"/>
        <v>0</v>
      </c>
      <c r="AY21" s="276">
        <f t="shared" si="38"/>
        <v>0</v>
      </c>
      <c r="AZ21" s="276">
        <f t="shared" si="38"/>
        <v>0</v>
      </c>
      <c r="BA21" s="276">
        <f t="shared" si="38"/>
        <v>0</v>
      </c>
      <c r="BB21" s="276">
        <f t="shared" si="38"/>
        <v>0</v>
      </c>
    </row>
    <row r="22" spans="1:54" ht="15.25" customHeight="1">
      <c r="A22" s="268"/>
      <c r="B22" s="275"/>
      <c r="C22" s="268"/>
      <c r="D22" s="268"/>
      <c r="E22" s="15"/>
      <c r="F22" s="15"/>
      <c r="G22" s="15"/>
      <c r="H22" s="15"/>
      <c r="I22" s="15"/>
      <c r="J22" s="15"/>
      <c r="K22" s="15"/>
      <c r="L22" s="15"/>
      <c r="M22" s="15"/>
      <c r="N22" s="15"/>
      <c r="O22" s="15"/>
      <c r="P22" s="15"/>
      <c r="Q22" s="15"/>
      <c r="R22" s="15"/>
      <c r="S22" s="277"/>
      <c r="T22" s="277"/>
      <c r="U22" s="277"/>
      <c r="V22" s="277"/>
      <c r="W22" s="277"/>
      <c r="X22" s="277"/>
      <c r="Y22" s="277"/>
      <c r="Z22" s="277"/>
      <c r="AA22" s="277"/>
      <c r="AB22" s="277"/>
      <c r="AC22" s="277"/>
      <c r="AD22" s="277"/>
    </row>
    <row r="23" spans="1:54" ht="15.25" customHeight="1">
      <c r="A23" s="268"/>
      <c r="B23" s="275"/>
      <c r="C23" s="268"/>
      <c r="D23" s="268"/>
      <c r="E23" s="16" t="s">
        <v>20</v>
      </c>
      <c r="F23" s="16"/>
      <c r="G23" s="16"/>
      <c r="H23" s="16"/>
      <c r="I23" s="16"/>
      <c r="J23" s="16"/>
      <c r="K23" s="16"/>
      <c r="L23" s="16"/>
      <c r="M23" s="16"/>
      <c r="N23" s="16"/>
      <c r="O23" s="16"/>
      <c r="P23" s="16"/>
      <c r="Q23" s="16"/>
      <c r="R23" s="16"/>
      <c r="S23" s="278"/>
      <c r="T23" s="278"/>
      <c r="U23" s="278"/>
      <c r="V23" s="278"/>
      <c r="W23" s="278"/>
      <c r="X23" s="278"/>
      <c r="Y23" s="278"/>
      <c r="Z23" s="278"/>
      <c r="AA23" s="278"/>
      <c r="AB23" s="278"/>
      <c r="AC23" s="278"/>
      <c r="AD23" s="278"/>
      <c r="AE23" s="278"/>
      <c r="AF23" s="278"/>
      <c r="AG23" s="278"/>
      <c r="AH23" s="278"/>
      <c r="AI23" s="278"/>
      <c r="AJ23" s="278"/>
      <c r="AK23" s="278"/>
      <c r="AL23" s="278"/>
      <c r="AM23" s="278"/>
      <c r="AN23" s="278"/>
      <c r="AO23" s="278"/>
      <c r="AP23" s="278"/>
      <c r="AQ23" s="278"/>
      <c r="AR23" s="278"/>
      <c r="AS23" s="278"/>
      <c r="AT23" s="278"/>
      <c r="AU23" s="278"/>
      <c r="AV23" s="278"/>
      <c r="AW23" s="278"/>
      <c r="AX23" s="278"/>
      <c r="AY23" s="278"/>
      <c r="AZ23" s="278"/>
      <c r="BA23" s="278"/>
      <c r="BB23" s="278"/>
    </row>
    <row r="24" spans="1:54" ht="15.25" customHeight="1">
      <c r="A24" s="268" t="s">
        <v>152</v>
      </c>
      <c r="B24" s="275">
        <v>4160</v>
      </c>
      <c r="C24" s="268" t="s">
        <v>193</v>
      </c>
      <c r="D24" s="268" t="s">
        <v>832</v>
      </c>
      <c r="E24" s="8" t="s">
        <v>21</v>
      </c>
      <c r="F24" s="9" t="s">
        <v>7</v>
      </c>
      <c r="G24" s="10">
        <v>43146.83</v>
      </c>
      <c r="H24" s="10">
        <v>33718.800000000003</v>
      </c>
      <c r="I24" s="10">
        <v>38575.599999999999</v>
      </c>
      <c r="J24" s="10">
        <v>37823</v>
      </c>
      <c r="K24" s="10">
        <v>41816.33</v>
      </c>
      <c r="L24" s="10">
        <v>43147.8</v>
      </c>
      <c r="M24" s="10">
        <v>45423.9</v>
      </c>
      <c r="N24" s="10">
        <v>42090.9</v>
      </c>
      <c r="O24" s="10">
        <v>37419.629999999997</v>
      </c>
      <c r="P24" s="10">
        <v>38789.339999999997</v>
      </c>
      <c r="Q24" s="10">
        <v>35545.31</v>
      </c>
      <c r="R24" s="10">
        <v>34070.620000000003</v>
      </c>
      <c r="S24" s="10">
        <v>35428.300000000003</v>
      </c>
      <c r="T24" s="10">
        <v>35333.96</v>
      </c>
      <c r="U24" s="10">
        <v>44060.59</v>
      </c>
      <c r="V24" s="10">
        <v>42641.7</v>
      </c>
      <c r="W24" s="10">
        <v>38072.339999999997</v>
      </c>
      <c r="X24" s="10">
        <v>38319</v>
      </c>
      <c r="Y24" s="10">
        <v>37719</v>
      </c>
      <c r="Z24" s="10">
        <v>36988</v>
      </c>
      <c r="AA24" s="10">
        <v>33599</v>
      </c>
      <c r="AB24" s="10">
        <v>35353.11</v>
      </c>
      <c r="AC24" s="10">
        <v>28693.86</v>
      </c>
      <c r="AD24" s="10">
        <v>29181</v>
      </c>
      <c r="AE24" s="10">
        <v>29945.81</v>
      </c>
      <c r="AF24" s="10">
        <v>33796.910000000003</v>
      </c>
      <c r="AG24" s="10">
        <v>26925.78</v>
      </c>
      <c r="AH24" s="10">
        <v>23774</v>
      </c>
      <c r="AI24" s="10">
        <v>34089</v>
      </c>
      <c r="AJ24" s="10">
        <v>38658</v>
      </c>
      <c r="AK24" s="10">
        <v>42276</v>
      </c>
      <c r="AL24" s="10">
        <v>41776.89</v>
      </c>
      <c r="AM24" s="10">
        <v>36298</v>
      </c>
      <c r="AN24" s="10">
        <v>38614</v>
      </c>
      <c r="AO24" s="10">
        <v>31428</v>
      </c>
      <c r="AP24" s="10">
        <v>30999.279999999999</v>
      </c>
      <c r="AQ24" s="10">
        <v>33808</v>
      </c>
      <c r="AR24" s="10">
        <v>29925</v>
      </c>
      <c r="AS24" s="305">
        <v>35562</v>
      </c>
    </row>
    <row r="25" spans="1:54" ht="15.25" customHeight="1">
      <c r="A25" s="268" t="s">
        <v>152</v>
      </c>
      <c r="B25" s="275">
        <v>4160</v>
      </c>
      <c r="C25" s="268" t="s">
        <v>189</v>
      </c>
      <c r="D25" s="268" t="s">
        <v>832</v>
      </c>
      <c r="E25" s="8" t="s">
        <v>22</v>
      </c>
      <c r="F25" s="9" t="s">
        <v>7</v>
      </c>
      <c r="G25" s="10">
        <v>0</v>
      </c>
      <c r="H25" s="10">
        <v>0</v>
      </c>
      <c r="I25" s="10">
        <v>0</v>
      </c>
      <c r="J25" s="10">
        <v>0</v>
      </c>
      <c r="K25" s="10">
        <v>0</v>
      </c>
      <c r="L25" s="10">
        <v>0</v>
      </c>
      <c r="M25" s="10">
        <v>0</v>
      </c>
      <c r="N25" s="10">
        <v>0</v>
      </c>
      <c r="O25" s="10">
        <v>0</v>
      </c>
      <c r="P25" s="10">
        <v>0</v>
      </c>
      <c r="Q25" s="10">
        <v>0</v>
      </c>
      <c r="R25" s="10">
        <v>0</v>
      </c>
      <c r="S25" s="10">
        <v>2281</v>
      </c>
      <c r="T25" s="10">
        <v>3960</v>
      </c>
      <c r="U25" s="10">
        <v>5000</v>
      </c>
      <c r="V25" s="10">
        <v>3400</v>
      </c>
      <c r="W25" s="10">
        <v>3200</v>
      </c>
      <c r="X25" s="10">
        <v>2800</v>
      </c>
      <c r="Y25" s="10">
        <v>2300</v>
      </c>
      <c r="Z25" s="10">
        <v>2500</v>
      </c>
      <c r="AA25" s="10">
        <v>2600</v>
      </c>
      <c r="AB25" s="10">
        <v>1900</v>
      </c>
      <c r="AC25" s="10">
        <v>7560</v>
      </c>
      <c r="AD25" s="10">
        <v>6850</v>
      </c>
      <c r="AE25" s="10">
        <v>6975</v>
      </c>
      <c r="AF25" s="10">
        <v>5976</v>
      </c>
      <c r="AG25" s="10">
        <v>2315</v>
      </c>
      <c r="AH25" s="146">
        <v>0</v>
      </c>
      <c r="AI25" s="146">
        <v>0</v>
      </c>
      <c r="AJ25" s="10">
        <v>7250</v>
      </c>
      <c r="AK25" s="10">
        <v>1285</v>
      </c>
      <c r="AL25" s="146">
        <v>0</v>
      </c>
      <c r="AM25" s="10">
        <v>6250</v>
      </c>
      <c r="AN25" s="10">
        <v>4250</v>
      </c>
      <c r="AO25" s="10">
        <v>4576</v>
      </c>
      <c r="AP25" s="10">
        <v>940</v>
      </c>
      <c r="AQ25" s="146">
        <v>0</v>
      </c>
      <c r="AR25" s="10">
        <v>3218</v>
      </c>
      <c r="AS25" s="10">
        <v>3658</v>
      </c>
    </row>
    <row r="26" spans="1:54" ht="15.25" customHeight="1">
      <c r="A26" s="268" t="s">
        <v>152</v>
      </c>
      <c r="B26" s="275">
        <v>4160</v>
      </c>
      <c r="C26" s="268" t="s">
        <v>186</v>
      </c>
      <c r="D26" s="268" t="s">
        <v>832</v>
      </c>
      <c r="E26" s="8" t="s">
        <v>23</v>
      </c>
      <c r="F26" s="9" t="s">
        <v>7</v>
      </c>
      <c r="G26" s="10">
        <v>145177.22</v>
      </c>
      <c r="H26" s="10">
        <v>141670.48000000001</v>
      </c>
      <c r="I26" s="10">
        <v>165860.16</v>
      </c>
      <c r="J26" s="10">
        <v>154481.5</v>
      </c>
      <c r="K26" s="10">
        <v>155176.1</v>
      </c>
      <c r="L26" s="10">
        <v>171234.44</v>
      </c>
      <c r="M26" s="10">
        <v>161667.64000000001</v>
      </c>
      <c r="N26" s="10">
        <v>159650.17000000001</v>
      </c>
      <c r="O26" s="10">
        <v>150527.01999999999</v>
      </c>
      <c r="P26" s="10">
        <v>142889.23000000001</v>
      </c>
      <c r="Q26" s="10">
        <v>142556.25</v>
      </c>
      <c r="R26" s="10">
        <v>147025.1</v>
      </c>
      <c r="S26" s="10">
        <v>143566.48000000001</v>
      </c>
      <c r="T26" s="10">
        <v>152225</v>
      </c>
      <c r="U26" s="10">
        <v>189245.75</v>
      </c>
      <c r="V26" s="10">
        <v>172981.28</v>
      </c>
      <c r="W26" s="10">
        <v>161498.21</v>
      </c>
      <c r="X26" s="10">
        <v>200517.16</v>
      </c>
      <c r="Y26" s="10">
        <v>191093.21</v>
      </c>
      <c r="Z26" s="10">
        <v>202154.56</v>
      </c>
      <c r="AA26" s="10">
        <v>185175.06</v>
      </c>
      <c r="AB26" s="10">
        <v>174181.65</v>
      </c>
      <c r="AC26" s="10">
        <v>176249.49</v>
      </c>
      <c r="AD26" s="10">
        <v>167915.45</v>
      </c>
      <c r="AE26" s="10">
        <v>167915.45</v>
      </c>
      <c r="AF26" s="10">
        <v>178242.81</v>
      </c>
      <c r="AG26" s="10">
        <v>132190.31</v>
      </c>
      <c r="AH26" s="10">
        <v>92767.56</v>
      </c>
      <c r="AI26" s="10">
        <v>111230.03</v>
      </c>
      <c r="AJ26" s="10">
        <v>150070.1</v>
      </c>
      <c r="AK26" s="10">
        <v>192283.29</v>
      </c>
      <c r="AL26" s="10">
        <v>212920.49</v>
      </c>
      <c r="AM26" s="10">
        <v>203883.34</v>
      </c>
      <c r="AN26" s="10">
        <v>169372.54</v>
      </c>
      <c r="AO26" s="10">
        <v>168228.74</v>
      </c>
      <c r="AP26" s="10">
        <v>176855.44</v>
      </c>
      <c r="AQ26" s="10">
        <v>182132.14</v>
      </c>
      <c r="AR26" s="10">
        <v>159790.64000000001</v>
      </c>
      <c r="AS26" s="10">
        <v>201523.37</v>
      </c>
    </row>
    <row r="27" spans="1:54" ht="15.25" customHeight="1">
      <c r="A27" s="268" t="s">
        <v>152</v>
      </c>
      <c r="B27" s="275">
        <v>4160</v>
      </c>
      <c r="C27" s="268" t="s">
        <v>187</v>
      </c>
      <c r="D27" s="268" t="s">
        <v>832</v>
      </c>
      <c r="E27" s="8" t="s">
        <v>24</v>
      </c>
      <c r="F27" s="9" t="s">
        <v>7</v>
      </c>
      <c r="G27" s="10">
        <v>37906.19</v>
      </c>
      <c r="H27" s="10">
        <v>30520.37</v>
      </c>
      <c r="I27" s="10">
        <v>37915.51</v>
      </c>
      <c r="J27" s="10">
        <v>33301.32</v>
      </c>
      <c r="K27" s="10">
        <v>34341.589999999997</v>
      </c>
      <c r="L27" s="10">
        <v>36112.46</v>
      </c>
      <c r="M27" s="10">
        <v>39396.519999999997</v>
      </c>
      <c r="N27" s="10">
        <v>32016.73</v>
      </c>
      <c r="O27" s="10">
        <v>27270.9</v>
      </c>
      <c r="P27" s="10">
        <v>22782.93</v>
      </c>
      <c r="Q27" s="10">
        <v>23661.040000000001</v>
      </c>
      <c r="R27" s="10">
        <v>21714.11</v>
      </c>
      <c r="S27" s="10">
        <v>25177.14</v>
      </c>
      <c r="T27" s="10">
        <v>22846.63</v>
      </c>
      <c r="U27" s="10">
        <v>28981.81</v>
      </c>
      <c r="V27" s="10">
        <v>23306.62</v>
      </c>
      <c r="W27" s="10">
        <v>27401.41</v>
      </c>
      <c r="X27" s="10">
        <v>31530.799999999999</v>
      </c>
      <c r="Y27" s="10">
        <v>36421.4</v>
      </c>
      <c r="Z27" s="10">
        <v>34799.129999999997</v>
      </c>
      <c r="AA27" s="10">
        <v>26307.15</v>
      </c>
      <c r="AB27" s="10">
        <v>24452.18</v>
      </c>
      <c r="AC27" s="10">
        <v>25327.15</v>
      </c>
      <c r="AD27" s="10">
        <v>21315.39</v>
      </c>
      <c r="AE27" s="10">
        <v>28568.75</v>
      </c>
      <c r="AF27" s="10">
        <v>25237.09</v>
      </c>
      <c r="AG27" s="10">
        <v>13685.42</v>
      </c>
      <c r="AH27" s="10">
        <v>1343.07</v>
      </c>
      <c r="AI27" s="10">
        <v>7707.22</v>
      </c>
      <c r="AJ27" s="10">
        <v>19732.78</v>
      </c>
      <c r="AK27" s="10">
        <v>20944.72</v>
      </c>
      <c r="AL27" s="10">
        <v>23691.43</v>
      </c>
      <c r="AM27" s="10">
        <v>24423.61</v>
      </c>
      <c r="AN27" s="10">
        <v>24872.33</v>
      </c>
      <c r="AO27" s="10">
        <v>18465.45</v>
      </c>
      <c r="AP27" s="10">
        <v>14053.64</v>
      </c>
      <c r="AQ27" s="10">
        <v>36180.949999999997</v>
      </c>
      <c r="AR27" s="10">
        <v>44836.75</v>
      </c>
      <c r="AS27" s="10">
        <v>54068.95</v>
      </c>
    </row>
    <row r="28" spans="1:54" s="274" customFormat="1" ht="15.25" customHeight="1">
      <c r="A28" s="268" t="s">
        <v>152</v>
      </c>
      <c r="B28" s="275">
        <v>4160</v>
      </c>
      <c r="C28" s="268" t="s">
        <v>194</v>
      </c>
      <c r="D28" s="268" t="s">
        <v>832</v>
      </c>
      <c r="E28" s="271" t="s">
        <v>25</v>
      </c>
      <c r="F28" s="272" t="s">
        <v>7</v>
      </c>
      <c r="G28" s="273">
        <v>8508.32</v>
      </c>
      <c r="H28" s="273">
        <v>10248.370000000001</v>
      </c>
      <c r="I28" s="273">
        <v>11119.87</v>
      </c>
      <c r="J28" s="273">
        <v>10118.25</v>
      </c>
      <c r="K28" s="273">
        <v>10841.53</v>
      </c>
      <c r="L28" s="273">
        <v>9717.77</v>
      </c>
      <c r="M28" s="273">
        <v>9928.4599999999991</v>
      </c>
      <c r="N28" s="273">
        <v>10374.74</v>
      </c>
      <c r="O28" s="273">
        <v>9495.32</v>
      </c>
      <c r="P28" s="273">
        <v>10147.370000000001</v>
      </c>
      <c r="Q28" s="273">
        <v>9789.7000000000007</v>
      </c>
      <c r="R28" s="273">
        <v>11121.66</v>
      </c>
      <c r="S28" s="273">
        <v>10985</v>
      </c>
      <c r="T28" s="273">
        <v>10258</v>
      </c>
      <c r="U28" s="273">
        <v>11241</v>
      </c>
      <c r="V28" s="273">
        <v>10618</v>
      </c>
      <c r="W28" s="273">
        <v>11962</v>
      </c>
      <c r="X28" s="273">
        <v>8841</v>
      </c>
      <c r="Y28" s="273">
        <v>11040</v>
      </c>
      <c r="Z28" s="273">
        <v>11845</v>
      </c>
      <c r="AA28" s="273">
        <v>9466</v>
      </c>
      <c r="AB28" s="273">
        <v>11318.46</v>
      </c>
      <c r="AC28" s="273">
        <v>10071.52</v>
      </c>
      <c r="AD28" s="273">
        <v>8335.2800000000007</v>
      </c>
      <c r="AE28" s="273">
        <v>9496.7900000000009</v>
      </c>
      <c r="AF28" s="273">
        <v>9760.73</v>
      </c>
      <c r="AG28" s="273">
        <v>0</v>
      </c>
      <c r="AH28" s="273">
        <v>0</v>
      </c>
      <c r="AI28" s="273">
        <v>0</v>
      </c>
      <c r="AJ28" s="273">
        <v>0</v>
      </c>
      <c r="AK28" s="273">
        <v>0</v>
      </c>
      <c r="AL28" s="273">
        <v>0</v>
      </c>
      <c r="AM28" s="273">
        <v>0</v>
      </c>
      <c r="AN28" s="273">
        <v>0</v>
      </c>
      <c r="AO28" s="273">
        <v>0</v>
      </c>
      <c r="AP28" s="273">
        <v>0</v>
      </c>
      <c r="AQ28" s="273">
        <v>0</v>
      </c>
      <c r="AR28" s="273">
        <v>0</v>
      </c>
      <c r="AS28" s="273">
        <v>0</v>
      </c>
      <c r="AT28" s="273">
        <v>0</v>
      </c>
      <c r="AU28" s="273">
        <v>0</v>
      </c>
      <c r="AV28" s="273">
        <v>0</v>
      </c>
      <c r="AW28" s="273">
        <v>0</v>
      </c>
      <c r="AX28" s="273">
        <v>0</v>
      </c>
      <c r="AY28" s="273">
        <v>0</v>
      </c>
      <c r="AZ28" s="273">
        <v>0</v>
      </c>
      <c r="BA28" s="273">
        <v>0</v>
      </c>
      <c r="BB28" s="273">
        <v>0</v>
      </c>
    </row>
    <row r="29" spans="1:54" ht="15.25" customHeight="1">
      <c r="A29" s="268" t="s">
        <v>152</v>
      </c>
      <c r="B29" s="275">
        <v>4160</v>
      </c>
      <c r="C29" s="268" t="s">
        <v>193</v>
      </c>
      <c r="D29" s="268" t="s">
        <v>832</v>
      </c>
      <c r="E29" s="159" t="s">
        <v>26</v>
      </c>
      <c r="F29" s="9" t="s">
        <v>7</v>
      </c>
      <c r="G29" s="279">
        <v>136500</v>
      </c>
      <c r="H29" s="279">
        <v>120000</v>
      </c>
      <c r="I29" s="279">
        <v>132000</v>
      </c>
      <c r="J29" s="280">
        <v>105000</v>
      </c>
      <c r="K29" s="280">
        <v>120000</v>
      </c>
      <c r="L29" s="10">
        <v>115000</v>
      </c>
      <c r="M29" s="10">
        <v>92000</v>
      </c>
      <c r="N29" s="10">
        <v>90000</v>
      </c>
      <c r="O29" s="10">
        <v>110000</v>
      </c>
      <c r="P29" s="10">
        <v>118500</v>
      </c>
      <c r="Q29" s="10">
        <v>115000</v>
      </c>
      <c r="R29" s="10">
        <v>100000</v>
      </c>
      <c r="S29" s="10">
        <v>105500</v>
      </c>
      <c r="T29" s="10">
        <v>96000</v>
      </c>
      <c r="U29" s="10">
        <v>100000</v>
      </c>
      <c r="V29" s="10">
        <v>109000</v>
      </c>
      <c r="W29" s="10">
        <v>110000</v>
      </c>
      <c r="X29" s="10">
        <v>115000</v>
      </c>
      <c r="Y29" s="10">
        <v>108000</v>
      </c>
      <c r="Z29" s="10">
        <v>83200</v>
      </c>
      <c r="AA29" s="10">
        <v>91500</v>
      </c>
      <c r="AB29" s="10">
        <v>92000</v>
      </c>
      <c r="AC29" s="10">
        <v>107000</v>
      </c>
      <c r="AD29" s="10">
        <v>105000</v>
      </c>
      <c r="AE29" s="10">
        <v>109500</v>
      </c>
      <c r="AF29" s="10">
        <v>110000</v>
      </c>
      <c r="AG29" s="10">
        <v>64000</v>
      </c>
      <c r="AH29" s="146">
        <v>0</v>
      </c>
      <c r="AI29" s="10">
        <v>23254</v>
      </c>
      <c r="AJ29" s="10">
        <v>45768</v>
      </c>
      <c r="AK29" s="10">
        <v>33949</v>
      </c>
      <c r="AL29" s="10">
        <v>40500</v>
      </c>
      <c r="AM29" s="10">
        <v>45800</v>
      </c>
      <c r="AN29" s="10">
        <v>46873</v>
      </c>
      <c r="AO29" s="10">
        <v>49718</v>
      </c>
      <c r="AP29" s="10">
        <v>39268</v>
      </c>
      <c r="AQ29" s="10">
        <v>50579</v>
      </c>
      <c r="AR29" s="10">
        <v>58790</v>
      </c>
      <c r="AS29" s="10">
        <v>69312</v>
      </c>
    </row>
    <row r="30" spans="1:54" ht="15.25" customHeight="1">
      <c r="A30" s="268" t="s">
        <v>152</v>
      </c>
      <c r="B30" s="275">
        <v>4160</v>
      </c>
      <c r="C30" s="268" t="s">
        <v>186</v>
      </c>
      <c r="D30" s="268" t="s">
        <v>832</v>
      </c>
      <c r="E30" s="159" t="s">
        <v>27</v>
      </c>
      <c r="F30" s="9" t="s">
        <v>7</v>
      </c>
      <c r="G30" s="279">
        <v>28476</v>
      </c>
      <c r="H30" s="279">
        <v>26921</v>
      </c>
      <c r="I30" s="279">
        <v>26757</v>
      </c>
      <c r="J30" s="280">
        <v>28075</v>
      </c>
      <c r="K30" s="280">
        <v>30200</v>
      </c>
      <c r="L30" s="10">
        <v>28485</v>
      </c>
      <c r="M30" s="10">
        <v>27244</v>
      </c>
      <c r="N30" s="10">
        <v>29052</v>
      </c>
      <c r="O30" s="10">
        <v>24863</v>
      </c>
      <c r="P30" s="10">
        <v>23000</v>
      </c>
      <c r="Q30" s="10">
        <v>23200</v>
      </c>
      <c r="R30" s="10">
        <v>21300</v>
      </c>
      <c r="S30" s="10">
        <v>22700</v>
      </c>
      <c r="T30" s="10">
        <v>20400</v>
      </c>
      <c r="U30" s="10">
        <v>22200</v>
      </c>
      <c r="V30" s="10">
        <v>19600</v>
      </c>
      <c r="W30" s="10">
        <v>29500</v>
      </c>
      <c r="X30" s="10">
        <v>30500</v>
      </c>
      <c r="Y30" s="10">
        <v>25500</v>
      </c>
      <c r="Z30" s="10">
        <v>26000</v>
      </c>
      <c r="AA30" s="10">
        <v>28000</v>
      </c>
      <c r="AB30" s="10">
        <v>23950</v>
      </c>
      <c r="AC30" s="10">
        <v>26460</v>
      </c>
      <c r="AD30" s="10">
        <v>29100</v>
      </c>
      <c r="AE30" s="10">
        <v>16000</v>
      </c>
      <c r="AF30" s="10">
        <v>15000</v>
      </c>
      <c r="AG30" s="10">
        <v>8000</v>
      </c>
      <c r="AH30" s="146">
        <v>0</v>
      </c>
      <c r="AI30" s="10">
        <v>8000</v>
      </c>
      <c r="AJ30" s="10">
        <v>8500</v>
      </c>
      <c r="AK30" s="10">
        <v>7300</v>
      </c>
      <c r="AL30" s="10">
        <v>2800</v>
      </c>
      <c r="AM30" s="10">
        <v>2800</v>
      </c>
      <c r="AN30" s="10">
        <v>2850</v>
      </c>
      <c r="AO30" s="10">
        <v>3050</v>
      </c>
      <c r="AP30" s="10">
        <v>2800</v>
      </c>
      <c r="AQ30" s="10">
        <v>2900</v>
      </c>
      <c r="AR30" s="10">
        <v>2950</v>
      </c>
      <c r="AS30" s="306">
        <v>0</v>
      </c>
    </row>
    <row r="31" spans="1:54" ht="15.25" customHeight="1">
      <c r="A31" s="268" t="s">
        <v>168</v>
      </c>
      <c r="B31" s="275"/>
      <c r="C31" s="268"/>
      <c r="D31" s="268"/>
      <c r="E31" s="160" t="s">
        <v>19</v>
      </c>
      <c r="F31" s="11"/>
      <c r="G31" s="276">
        <f t="shared" ref="G31:R31" si="39">+SUM(G24:G30)</f>
        <v>399714.56</v>
      </c>
      <c r="H31" s="276">
        <f t="shared" si="39"/>
        <v>363079.02</v>
      </c>
      <c r="I31" s="276">
        <f t="shared" si="39"/>
        <v>412228.14</v>
      </c>
      <c r="J31" s="276">
        <f t="shared" si="39"/>
        <v>368799.07</v>
      </c>
      <c r="K31" s="276">
        <f t="shared" si="39"/>
        <v>392375.55</v>
      </c>
      <c r="L31" s="276">
        <f t="shared" si="39"/>
        <v>403697.47</v>
      </c>
      <c r="M31" s="276">
        <f t="shared" si="39"/>
        <v>375660.52</v>
      </c>
      <c r="N31" s="276">
        <f t="shared" si="39"/>
        <v>363184.54000000004</v>
      </c>
      <c r="O31" s="276">
        <f t="shared" si="39"/>
        <v>359575.87</v>
      </c>
      <c r="P31" s="276">
        <f t="shared" si="39"/>
        <v>356108.87</v>
      </c>
      <c r="Q31" s="276">
        <f t="shared" si="39"/>
        <v>349752.30000000005</v>
      </c>
      <c r="R31" s="276">
        <f t="shared" si="39"/>
        <v>335231.49</v>
      </c>
      <c r="S31" s="276">
        <f t="shared" ref="S31:AM31" si="40">+SUM(S24:S30)</f>
        <v>345637.92000000004</v>
      </c>
      <c r="T31" s="276">
        <f t="shared" si="40"/>
        <v>341023.58999999997</v>
      </c>
      <c r="U31" s="276">
        <f t="shared" si="40"/>
        <v>400729.15</v>
      </c>
      <c r="V31" s="276">
        <f t="shared" si="40"/>
        <v>381547.6</v>
      </c>
      <c r="W31" s="276">
        <f t="shared" si="40"/>
        <v>381633.95999999996</v>
      </c>
      <c r="X31" s="276">
        <f t="shared" si="40"/>
        <v>427507.96</v>
      </c>
      <c r="Y31" s="276">
        <f t="shared" si="40"/>
        <v>412073.61</v>
      </c>
      <c r="Z31" s="276">
        <f t="shared" si="40"/>
        <v>397486.69</v>
      </c>
      <c r="AA31" s="276">
        <f t="shared" si="40"/>
        <v>376647.20999999996</v>
      </c>
      <c r="AB31" s="276">
        <f t="shared" si="40"/>
        <v>363155.4</v>
      </c>
      <c r="AC31" s="276">
        <f t="shared" si="40"/>
        <v>381362.01999999996</v>
      </c>
      <c r="AD31" s="276">
        <f t="shared" si="40"/>
        <v>367697.12</v>
      </c>
      <c r="AE31" s="276">
        <f t="shared" si="40"/>
        <v>368401.80000000005</v>
      </c>
      <c r="AF31" s="276">
        <f t="shared" si="40"/>
        <v>378013.54000000004</v>
      </c>
      <c r="AG31" s="276">
        <f t="shared" si="40"/>
        <v>247116.51</v>
      </c>
      <c r="AH31" s="276">
        <f t="shared" si="40"/>
        <v>117884.63</v>
      </c>
      <c r="AI31" s="276">
        <f t="shared" si="40"/>
        <v>184280.25</v>
      </c>
      <c r="AJ31" s="276">
        <f t="shared" si="40"/>
        <v>269978.88</v>
      </c>
      <c r="AK31" s="276">
        <f t="shared" si="40"/>
        <v>298038.01</v>
      </c>
      <c r="AL31" s="276">
        <f t="shared" si="40"/>
        <v>321688.81</v>
      </c>
      <c r="AM31" s="276">
        <f t="shared" si="40"/>
        <v>319454.95</v>
      </c>
      <c r="AN31" s="281">
        <f>SUM(AN24:AN30)</f>
        <v>286831.87</v>
      </c>
      <c r="AO31" s="281">
        <f t="shared" ref="AO31:BB31" si="41">SUM(AO24:AO30)</f>
        <v>275466.19</v>
      </c>
      <c r="AP31" s="281">
        <f t="shared" si="41"/>
        <v>264916.36</v>
      </c>
      <c r="AQ31" s="281">
        <f t="shared" si="41"/>
        <v>305600.09000000003</v>
      </c>
      <c r="AR31" s="281">
        <f t="shared" si="41"/>
        <v>299510.39</v>
      </c>
      <c r="AS31" s="281">
        <f t="shared" si="41"/>
        <v>364124.32</v>
      </c>
      <c r="AT31" s="281">
        <f t="shared" si="41"/>
        <v>0</v>
      </c>
      <c r="AU31" s="281">
        <f t="shared" si="41"/>
        <v>0</v>
      </c>
      <c r="AV31" s="281">
        <f t="shared" si="41"/>
        <v>0</v>
      </c>
      <c r="AW31" s="281">
        <f t="shared" si="41"/>
        <v>0</v>
      </c>
      <c r="AX31" s="281">
        <f t="shared" si="41"/>
        <v>0</v>
      </c>
      <c r="AY31" s="281">
        <f t="shared" si="41"/>
        <v>0</v>
      </c>
      <c r="AZ31" s="281">
        <f t="shared" si="41"/>
        <v>0</v>
      </c>
      <c r="BA31" s="281">
        <f t="shared" si="41"/>
        <v>0</v>
      </c>
      <c r="BB31" s="281">
        <f t="shared" si="41"/>
        <v>0</v>
      </c>
    </row>
    <row r="32" spans="1:54" ht="15.25" customHeight="1">
      <c r="A32" s="268" t="s">
        <v>168</v>
      </c>
      <c r="B32" s="275"/>
      <c r="C32" s="268"/>
      <c r="D32" s="268"/>
      <c r="E32" s="15"/>
      <c r="F32" s="15"/>
      <c r="G32" s="15"/>
      <c r="H32" s="15"/>
      <c r="I32" s="15"/>
      <c r="J32" s="15"/>
      <c r="K32" s="15"/>
      <c r="L32" s="15"/>
      <c r="M32" s="15"/>
      <c r="N32" s="15"/>
      <c r="O32" s="15"/>
      <c r="P32" s="15"/>
      <c r="Q32" s="15"/>
      <c r="R32" s="15"/>
      <c r="S32" s="277"/>
      <c r="T32" s="277"/>
      <c r="U32" s="277"/>
      <c r="V32" s="277"/>
      <c r="W32" s="277"/>
      <c r="X32" s="277"/>
      <c r="Y32" s="277"/>
      <c r="Z32" s="277"/>
      <c r="AA32" s="277"/>
      <c r="AB32" s="277"/>
      <c r="AC32" s="277"/>
      <c r="AD32" s="277"/>
    </row>
    <row r="33" spans="1:54" ht="15.25" customHeight="1">
      <c r="A33" s="268" t="s">
        <v>168</v>
      </c>
      <c r="B33" s="275"/>
      <c r="C33" s="268"/>
      <c r="D33" s="268"/>
      <c r="E33" s="16" t="s">
        <v>28</v>
      </c>
      <c r="F33" s="16"/>
      <c r="G33" s="16"/>
      <c r="H33" s="16"/>
      <c r="I33" s="16"/>
      <c r="J33" s="16"/>
      <c r="K33" s="16"/>
      <c r="L33" s="16"/>
      <c r="M33" s="16"/>
      <c r="N33" s="16"/>
      <c r="O33" s="16"/>
      <c r="P33" s="16"/>
      <c r="Q33" s="16"/>
      <c r="R33" s="16"/>
      <c r="S33" s="278"/>
      <c r="T33" s="278"/>
      <c r="U33" s="278"/>
      <c r="V33" s="278"/>
      <c r="W33" s="278"/>
      <c r="X33" s="278"/>
      <c r="Y33" s="278"/>
      <c r="Z33" s="278"/>
      <c r="AA33" s="278"/>
      <c r="AB33" s="278"/>
      <c r="AC33" s="278"/>
      <c r="AD33" s="278"/>
      <c r="AE33" s="278"/>
      <c r="AF33" s="278"/>
      <c r="AG33" s="278"/>
      <c r="AH33" s="278"/>
      <c r="AI33" s="278"/>
      <c r="AJ33" s="278"/>
      <c r="AK33" s="278"/>
      <c r="AL33" s="278"/>
      <c r="AM33" s="278"/>
      <c r="AN33" s="278"/>
      <c r="AO33" s="278"/>
      <c r="AP33" s="278"/>
      <c r="AQ33" s="278"/>
      <c r="AR33" s="278"/>
      <c r="AS33" s="278"/>
      <c r="AT33" s="278"/>
      <c r="AU33" s="278"/>
      <c r="AV33" s="278"/>
      <c r="AW33" s="278"/>
      <c r="AX33" s="278"/>
      <c r="AY33" s="278"/>
      <c r="AZ33" s="278"/>
      <c r="BA33" s="278"/>
      <c r="BB33" s="278"/>
    </row>
    <row r="34" spans="1:54" ht="15.25" customHeight="1">
      <c r="A34" s="268" t="s">
        <v>169</v>
      </c>
      <c r="B34" s="269" t="s">
        <v>153</v>
      </c>
      <c r="C34" s="268" t="s">
        <v>190</v>
      </c>
      <c r="D34" s="268" t="s">
        <v>834</v>
      </c>
      <c r="E34" s="8" t="s">
        <v>29</v>
      </c>
      <c r="F34" s="9" t="s">
        <v>7</v>
      </c>
      <c r="G34" s="10">
        <v>0</v>
      </c>
      <c r="H34" s="10">
        <v>0</v>
      </c>
      <c r="I34" s="10">
        <v>0</v>
      </c>
      <c r="J34" s="10">
        <v>0</v>
      </c>
      <c r="K34" s="10">
        <v>0</v>
      </c>
      <c r="L34" s="10">
        <v>0</v>
      </c>
      <c r="M34" s="10">
        <v>0</v>
      </c>
      <c r="N34" s="10">
        <v>0</v>
      </c>
      <c r="O34" s="10">
        <v>0</v>
      </c>
      <c r="P34" s="10">
        <v>0</v>
      </c>
      <c r="Q34" s="10">
        <v>0</v>
      </c>
      <c r="R34" s="10">
        <v>13223.08</v>
      </c>
      <c r="S34" s="10">
        <v>0</v>
      </c>
      <c r="T34" s="10">
        <v>0</v>
      </c>
      <c r="U34" s="10">
        <v>0</v>
      </c>
      <c r="V34" s="10">
        <v>0</v>
      </c>
      <c r="W34" s="10">
        <v>0</v>
      </c>
      <c r="X34" s="10">
        <v>0</v>
      </c>
      <c r="Y34" s="10">
        <v>0</v>
      </c>
      <c r="Z34" s="10">
        <v>0</v>
      </c>
      <c r="AA34" s="10">
        <v>0</v>
      </c>
      <c r="AB34" s="10">
        <v>0</v>
      </c>
      <c r="AC34" s="10">
        <v>0</v>
      </c>
      <c r="AD34" s="10">
        <v>19185.7</v>
      </c>
      <c r="AE34" s="10">
        <v>0</v>
      </c>
      <c r="AF34" s="10">
        <v>0</v>
      </c>
      <c r="AG34" s="10">
        <v>0</v>
      </c>
      <c r="AH34" s="10">
        <v>0</v>
      </c>
      <c r="AI34" s="10">
        <v>0</v>
      </c>
      <c r="AJ34" s="10">
        <v>0</v>
      </c>
      <c r="AK34" s="10">
        <v>0</v>
      </c>
      <c r="AL34" s="10">
        <v>0</v>
      </c>
      <c r="AM34" s="10">
        <v>0</v>
      </c>
      <c r="AN34" s="10">
        <v>0</v>
      </c>
      <c r="AO34" s="10">
        <v>0</v>
      </c>
      <c r="AP34" s="10">
        <v>7396.43</v>
      </c>
      <c r="AQ34" s="10">
        <v>0</v>
      </c>
      <c r="AR34" s="10">
        <v>0</v>
      </c>
      <c r="AS34" s="10">
        <v>0</v>
      </c>
      <c r="AT34" s="10">
        <v>0</v>
      </c>
      <c r="AU34" s="10">
        <v>0</v>
      </c>
      <c r="AV34" s="10">
        <v>0</v>
      </c>
      <c r="AW34" s="10">
        <v>0</v>
      </c>
      <c r="AX34" s="10">
        <v>0</v>
      </c>
      <c r="AY34" s="10">
        <v>0</v>
      </c>
      <c r="AZ34" s="10">
        <v>0</v>
      </c>
      <c r="BA34" s="10">
        <v>0</v>
      </c>
    </row>
    <row r="35" spans="1:54" ht="15.25" customHeight="1">
      <c r="A35" s="268" t="s">
        <v>169</v>
      </c>
      <c r="B35" s="269" t="s">
        <v>153</v>
      </c>
      <c r="C35" s="268" t="s">
        <v>186</v>
      </c>
      <c r="D35" s="268" t="s">
        <v>833</v>
      </c>
      <c r="E35" s="8" t="s">
        <v>30</v>
      </c>
      <c r="F35" s="9" t="s">
        <v>7</v>
      </c>
      <c r="G35" s="10">
        <v>0</v>
      </c>
      <c r="H35" s="10">
        <v>0</v>
      </c>
      <c r="I35" s="10">
        <v>303507.7</v>
      </c>
      <c r="J35" s="10">
        <v>0</v>
      </c>
      <c r="K35" s="10">
        <v>0</v>
      </c>
      <c r="L35" s="10">
        <v>257700.3</v>
      </c>
      <c r="M35" s="10">
        <v>0</v>
      </c>
      <c r="N35" s="10">
        <v>0</v>
      </c>
      <c r="O35" s="10">
        <v>239247.06</v>
      </c>
      <c r="P35" s="10">
        <v>0</v>
      </c>
      <c r="Q35" s="10">
        <v>0</v>
      </c>
      <c r="R35" s="10">
        <v>301292.82</v>
      </c>
      <c r="S35" s="10">
        <v>0</v>
      </c>
      <c r="T35" s="10">
        <v>0</v>
      </c>
      <c r="U35" s="10">
        <v>311144.27</v>
      </c>
      <c r="V35" s="10">
        <v>0</v>
      </c>
      <c r="W35" s="10">
        <v>0</v>
      </c>
      <c r="X35" s="10">
        <v>293167.84000000003</v>
      </c>
      <c r="Y35" s="10">
        <v>0</v>
      </c>
      <c r="Z35" s="10">
        <v>0</v>
      </c>
      <c r="AA35" s="10">
        <v>296724.94</v>
      </c>
      <c r="AB35" s="10">
        <v>0</v>
      </c>
      <c r="AC35" s="10">
        <v>0</v>
      </c>
      <c r="AD35" s="10">
        <v>284923.95</v>
      </c>
      <c r="AE35" s="10">
        <v>0</v>
      </c>
      <c r="AF35" s="10">
        <v>0</v>
      </c>
      <c r="AG35" s="10">
        <v>255371.1</v>
      </c>
      <c r="AH35" s="10">
        <v>0</v>
      </c>
      <c r="AI35" s="10">
        <v>0</v>
      </c>
      <c r="AJ35" s="10">
        <v>137315.39000000001</v>
      </c>
      <c r="AK35" s="10">
        <v>0</v>
      </c>
      <c r="AL35" s="10">
        <v>0</v>
      </c>
      <c r="AM35" s="10">
        <v>167079.48000000001</v>
      </c>
      <c r="AN35" s="10">
        <v>0</v>
      </c>
      <c r="AO35" s="10">
        <v>0</v>
      </c>
      <c r="AP35" s="10">
        <v>209913</v>
      </c>
      <c r="AQ35" s="10">
        <v>0</v>
      </c>
      <c r="AR35" s="10">
        <v>0</v>
      </c>
      <c r="AS35" s="10">
        <v>166191</v>
      </c>
    </row>
    <row r="36" spans="1:54" ht="15.25" customHeight="1">
      <c r="A36" s="268" t="s">
        <v>169</v>
      </c>
      <c r="B36" s="269" t="s">
        <v>153</v>
      </c>
      <c r="C36" s="268" t="s">
        <v>194</v>
      </c>
      <c r="D36" s="268"/>
      <c r="E36" s="8" t="s">
        <v>31</v>
      </c>
      <c r="F36" s="9" t="s">
        <v>7</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c r="AH36" s="10">
        <v>3447</v>
      </c>
      <c r="AI36" s="10">
        <v>4421</v>
      </c>
      <c r="AJ36" s="10">
        <v>9703.75</v>
      </c>
      <c r="AK36" s="10">
        <v>8195</v>
      </c>
      <c r="AL36" s="10">
        <v>11127.87</v>
      </c>
      <c r="AM36" s="10">
        <v>0</v>
      </c>
      <c r="AN36" s="10">
        <v>0</v>
      </c>
      <c r="AO36" s="10">
        <v>0</v>
      </c>
      <c r="AP36" s="10">
        <v>0</v>
      </c>
      <c r="AQ36" s="10">
        <v>0</v>
      </c>
      <c r="AR36" s="10">
        <v>0</v>
      </c>
      <c r="AS36" s="10">
        <v>0</v>
      </c>
      <c r="AT36" s="10">
        <v>0</v>
      </c>
      <c r="AU36" s="10">
        <v>0</v>
      </c>
      <c r="AV36" s="10">
        <v>0</v>
      </c>
      <c r="AW36" s="10">
        <v>0</v>
      </c>
      <c r="AX36" s="10">
        <v>0</v>
      </c>
      <c r="AY36" s="10">
        <v>0</v>
      </c>
      <c r="AZ36" s="10">
        <v>0</v>
      </c>
      <c r="BA36" s="10">
        <v>0</v>
      </c>
      <c r="BB36" s="10">
        <v>0</v>
      </c>
    </row>
    <row r="37" spans="1:54" ht="15.25" customHeight="1">
      <c r="A37" s="268" t="s">
        <v>169</v>
      </c>
      <c r="B37" s="269" t="s">
        <v>153</v>
      </c>
      <c r="C37" s="268" t="s">
        <v>186</v>
      </c>
      <c r="D37" s="268" t="s">
        <v>833</v>
      </c>
      <c r="E37" s="8" t="s">
        <v>32</v>
      </c>
      <c r="F37" s="9" t="s">
        <v>7</v>
      </c>
      <c r="G37" s="10">
        <v>0</v>
      </c>
      <c r="H37" s="10">
        <v>0</v>
      </c>
      <c r="I37" s="10">
        <v>0</v>
      </c>
      <c r="J37" s="10">
        <v>0</v>
      </c>
      <c r="K37" s="10">
        <v>0</v>
      </c>
      <c r="L37" s="10">
        <v>0</v>
      </c>
      <c r="M37" s="10">
        <v>0</v>
      </c>
      <c r="N37" s="10">
        <v>0</v>
      </c>
      <c r="O37" s="10">
        <v>17205.400000000001</v>
      </c>
      <c r="P37" s="10">
        <v>0</v>
      </c>
      <c r="Q37" s="10">
        <v>0</v>
      </c>
      <c r="R37" s="10">
        <v>138133.95000000001</v>
      </c>
      <c r="S37" s="10">
        <v>0</v>
      </c>
      <c r="T37" s="10">
        <v>0</v>
      </c>
      <c r="U37" s="10">
        <v>222693.57</v>
      </c>
      <c r="V37" s="10">
        <v>0</v>
      </c>
      <c r="W37" s="10">
        <v>0</v>
      </c>
      <c r="X37" s="10">
        <v>219019.67</v>
      </c>
      <c r="Y37" s="10">
        <v>0</v>
      </c>
      <c r="Z37" s="10">
        <v>0</v>
      </c>
      <c r="AA37" s="10">
        <v>249399.26</v>
      </c>
      <c r="AB37" s="10">
        <v>0</v>
      </c>
      <c r="AC37" s="10">
        <v>0</v>
      </c>
      <c r="AD37" s="10">
        <v>245709.81</v>
      </c>
      <c r="AE37" s="10">
        <v>0</v>
      </c>
      <c r="AF37" s="10">
        <v>0</v>
      </c>
      <c r="AG37" s="10">
        <v>325168.81</v>
      </c>
      <c r="AH37" s="10">
        <v>0</v>
      </c>
      <c r="AI37" s="10">
        <v>0</v>
      </c>
      <c r="AJ37" s="10">
        <v>252314.86</v>
      </c>
      <c r="AK37" s="10">
        <v>0</v>
      </c>
      <c r="AL37" s="10">
        <v>0</v>
      </c>
      <c r="AM37" s="10">
        <v>312831.98</v>
      </c>
      <c r="AN37" s="10">
        <v>0</v>
      </c>
      <c r="AO37" s="10">
        <v>0</v>
      </c>
      <c r="AP37" s="10">
        <v>309438.73</v>
      </c>
      <c r="AQ37" s="10">
        <v>0</v>
      </c>
      <c r="AR37" s="10">
        <v>0</v>
      </c>
      <c r="AS37" s="309">
        <v>363482.16</v>
      </c>
    </row>
    <row r="38" spans="1:54" ht="15.25" customHeight="1">
      <c r="A38" s="268" t="s">
        <v>169</v>
      </c>
      <c r="B38" s="269" t="s">
        <v>153</v>
      </c>
      <c r="C38" s="268" t="s">
        <v>186</v>
      </c>
      <c r="D38" s="268" t="s">
        <v>832</v>
      </c>
      <c r="E38" s="8" t="s">
        <v>33</v>
      </c>
      <c r="F38" s="9" t="s">
        <v>7</v>
      </c>
      <c r="G38" s="10">
        <v>0</v>
      </c>
      <c r="H38" s="10">
        <v>0</v>
      </c>
      <c r="I38" s="10">
        <v>0</v>
      </c>
      <c r="J38" s="10">
        <v>0</v>
      </c>
      <c r="K38" s="10">
        <v>0</v>
      </c>
      <c r="L38" s="10">
        <v>0</v>
      </c>
      <c r="M38" s="10">
        <v>0</v>
      </c>
      <c r="N38" s="10">
        <v>0</v>
      </c>
      <c r="O38" s="10">
        <v>0</v>
      </c>
      <c r="P38" s="10">
        <v>0</v>
      </c>
      <c r="Q38" s="10">
        <v>0</v>
      </c>
      <c r="R38" s="10">
        <v>0</v>
      </c>
      <c r="S38" s="10">
        <v>0</v>
      </c>
      <c r="T38" s="10">
        <v>44490.75</v>
      </c>
      <c r="U38" s="10">
        <v>59175.3</v>
      </c>
      <c r="V38" s="10">
        <v>62367.99</v>
      </c>
      <c r="W38" s="10">
        <v>70062.02</v>
      </c>
      <c r="X38" s="10">
        <v>66017.320000000007</v>
      </c>
      <c r="Y38" s="10">
        <v>59310.18</v>
      </c>
      <c r="Z38" s="10">
        <v>69318.710000000006</v>
      </c>
      <c r="AA38" s="10">
        <v>61357.73</v>
      </c>
      <c r="AB38" s="10">
        <v>62783.68</v>
      </c>
      <c r="AC38" s="10">
        <v>80743.16</v>
      </c>
      <c r="AD38" s="10">
        <v>95358.82</v>
      </c>
      <c r="AE38" s="10">
        <v>86260.98</v>
      </c>
      <c r="AF38" s="10">
        <v>79727</v>
      </c>
      <c r="AG38" s="10">
        <v>51280</v>
      </c>
      <c r="AH38" s="10">
        <v>26188</v>
      </c>
      <c r="AI38" s="10">
        <v>33461</v>
      </c>
      <c r="AJ38" s="10">
        <v>45058</v>
      </c>
      <c r="AK38" s="10">
        <v>44648</v>
      </c>
      <c r="AL38" s="10">
        <v>52982</v>
      </c>
      <c r="AM38" s="10">
        <v>60243</v>
      </c>
      <c r="AN38" s="10">
        <v>76194</v>
      </c>
      <c r="AO38" s="10">
        <v>80743.16</v>
      </c>
      <c r="AP38" s="10">
        <v>95358.82</v>
      </c>
      <c r="AQ38" s="10">
        <v>81335.039999999994</v>
      </c>
      <c r="AR38" s="10">
        <v>79321.14</v>
      </c>
      <c r="AS38" s="10">
        <v>95616.9</v>
      </c>
    </row>
    <row r="39" spans="1:54" ht="15.25" customHeight="1">
      <c r="A39" s="268" t="s">
        <v>168</v>
      </c>
      <c r="B39" s="275"/>
      <c r="C39" s="268"/>
      <c r="D39" s="268"/>
      <c r="E39" s="9" t="s">
        <v>19</v>
      </c>
      <c r="F39" s="11"/>
      <c r="G39" s="276">
        <f t="shared" ref="G39:R39" si="42">+SUM(G34:G38)</f>
        <v>0</v>
      </c>
      <c r="H39" s="276">
        <f t="shared" si="42"/>
        <v>0</v>
      </c>
      <c r="I39" s="276">
        <f t="shared" si="42"/>
        <v>303507.7</v>
      </c>
      <c r="J39" s="276">
        <f t="shared" si="42"/>
        <v>0</v>
      </c>
      <c r="K39" s="276">
        <f t="shared" si="42"/>
        <v>0</v>
      </c>
      <c r="L39" s="276">
        <f t="shared" si="42"/>
        <v>257700.3</v>
      </c>
      <c r="M39" s="276">
        <f t="shared" si="42"/>
        <v>0</v>
      </c>
      <c r="N39" s="276">
        <f t="shared" si="42"/>
        <v>0</v>
      </c>
      <c r="O39" s="276">
        <f t="shared" si="42"/>
        <v>256452.46</v>
      </c>
      <c r="P39" s="276">
        <f t="shared" si="42"/>
        <v>0</v>
      </c>
      <c r="Q39" s="276">
        <f t="shared" si="42"/>
        <v>0</v>
      </c>
      <c r="R39" s="276">
        <f t="shared" si="42"/>
        <v>452649.85000000003</v>
      </c>
      <c r="S39" s="276">
        <f>+SUM(S34:S38)</f>
        <v>0</v>
      </c>
      <c r="T39" s="276">
        <f t="shared" ref="T39:AO39" si="43">+SUM(T34:T38)</f>
        <v>44490.75</v>
      </c>
      <c r="U39" s="276">
        <f t="shared" si="43"/>
        <v>593013.14000000013</v>
      </c>
      <c r="V39" s="276">
        <f t="shared" si="43"/>
        <v>62367.99</v>
      </c>
      <c r="W39" s="276">
        <f t="shared" si="43"/>
        <v>70062.02</v>
      </c>
      <c r="X39" s="276">
        <f t="shared" si="43"/>
        <v>578204.83000000007</v>
      </c>
      <c r="Y39" s="276">
        <f t="shared" si="43"/>
        <v>59310.18</v>
      </c>
      <c r="Z39" s="276">
        <f t="shared" si="43"/>
        <v>69318.710000000006</v>
      </c>
      <c r="AA39" s="276">
        <f t="shared" si="43"/>
        <v>607481.92999999993</v>
      </c>
      <c r="AB39" s="276">
        <f t="shared" si="43"/>
        <v>62783.68</v>
      </c>
      <c r="AC39" s="276">
        <f t="shared" si="43"/>
        <v>80743.16</v>
      </c>
      <c r="AD39" s="276">
        <f t="shared" si="43"/>
        <v>645178.28</v>
      </c>
      <c r="AE39" s="276">
        <f t="shared" si="43"/>
        <v>86260.98</v>
      </c>
      <c r="AF39" s="276">
        <f t="shared" si="43"/>
        <v>79727</v>
      </c>
      <c r="AG39" s="276">
        <f t="shared" si="43"/>
        <v>631819.91</v>
      </c>
      <c r="AH39" s="276">
        <f t="shared" si="43"/>
        <v>29635</v>
      </c>
      <c r="AI39" s="276">
        <f t="shared" si="43"/>
        <v>37882</v>
      </c>
      <c r="AJ39" s="276">
        <f t="shared" si="43"/>
        <v>444392</v>
      </c>
      <c r="AK39" s="276">
        <f t="shared" si="43"/>
        <v>52843</v>
      </c>
      <c r="AL39" s="276">
        <f t="shared" si="43"/>
        <v>64109.87</v>
      </c>
      <c r="AM39" s="276">
        <f t="shared" si="43"/>
        <v>540154.46</v>
      </c>
      <c r="AN39" s="276">
        <f t="shared" si="43"/>
        <v>76194</v>
      </c>
      <c r="AO39" s="276">
        <f t="shared" si="43"/>
        <v>80743.16</v>
      </c>
      <c r="AP39" s="276">
        <f>+SUM(AP34:AP38)</f>
        <v>622106.98</v>
      </c>
      <c r="AQ39" s="276">
        <f t="shared" ref="AQ39:BB39" si="44">+SUM(AQ34:AQ38)</f>
        <v>81335.039999999994</v>
      </c>
      <c r="AR39" s="276">
        <f t="shared" si="44"/>
        <v>79321.14</v>
      </c>
      <c r="AS39" s="276">
        <f t="shared" si="44"/>
        <v>625290.05999999994</v>
      </c>
      <c r="AT39" s="276">
        <f t="shared" si="44"/>
        <v>0</v>
      </c>
      <c r="AU39" s="276">
        <f t="shared" si="44"/>
        <v>0</v>
      </c>
      <c r="AV39" s="276">
        <f t="shared" si="44"/>
        <v>0</v>
      </c>
      <c r="AW39" s="276">
        <f t="shared" si="44"/>
        <v>0</v>
      </c>
      <c r="AX39" s="276">
        <f t="shared" si="44"/>
        <v>0</v>
      </c>
      <c r="AY39" s="276">
        <f t="shared" si="44"/>
        <v>0</v>
      </c>
      <c r="AZ39" s="276">
        <f t="shared" si="44"/>
        <v>0</v>
      </c>
      <c r="BA39" s="276">
        <f t="shared" si="44"/>
        <v>0</v>
      </c>
      <c r="BB39" s="276">
        <f t="shared" si="44"/>
        <v>0</v>
      </c>
    </row>
    <row r="40" spans="1:54" ht="15.25" customHeight="1">
      <c r="A40" s="268" t="s">
        <v>168</v>
      </c>
      <c r="B40" s="275"/>
      <c r="C40" s="268"/>
      <c r="D40" s="268"/>
      <c r="E40" s="15"/>
      <c r="F40" s="15"/>
      <c r="G40" s="15"/>
      <c r="H40" s="15"/>
      <c r="I40" s="15"/>
      <c r="J40" s="15"/>
      <c r="K40" s="15"/>
      <c r="L40" s="15"/>
      <c r="M40" s="15"/>
      <c r="N40" s="15"/>
      <c r="O40" s="15"/>
      <c r="P40" s="15"/>
      <c r="Q40" s="15"/>
      <c r="R40" s="15"/>
      <c r="S40" s="277"/>
      <c r="T40" s="277"/>
      <c r="U40" s="277"/>
      <c r="V40" s="277"/>
      <c r="W40" s="277"/>
      <c r="X40" s="277"/>
      <c r="Y40" s="277"/>
      <c r="Z40" s="277"/>
      <c r="AA40" s="277"/>
      <c r="AB40" s="277"/>
      <c r="AC40" s="277"/>
      <c r="AD40" s="277"/>
    </row>
    <row r="41" spans="1:54" ht="15.25" customHeight="1">
      <c r="A41" s="268" t="s">
        <v>168</v>
      </c>
      <c r="B41" s="275"/>
      <c r="C41" s="268"/>
      <c r="D41" s="268"/>
      <c r="E41" s="16" t="s">
        <v>34</v>
      </c>
      <c r="F41" s="16"/>
      <c r="G41" s="16"/>
      <c r="H41" s="16"/>
      <c r="I41" s="16"/>
      <c r="J41" s="16"/>
      <c r="K41" s="16"/>
      <c r="L41" s="16"/>
      <c r="M41" s="16"/>
      <c r="N41" s="16"/>
      <c r="O41" s="16"/>
      <c r="P41" s="16"/>
      <c r="Q41" s="16"/>
      <c r="R41" s="16"/>
      <c r="S41" s="278"/>
      <c r="T41" s="278"/>
      <c r="U41" s="278"/>
      <c r="V41" s="278"/>
      <c r="W41" s="278"/>
      <c r="X41" s="278"/>
      <c r="Y41" s="278"/>
      <c r="Z41" s="278"/>
      <c r="AA41" s="278"/>
      <c r="AB41" s="278"/>
      <c r="AC41" s="278"/>
      <c r="AD41" s="278"/>
      <c r="AE41" s="278"/>
      <c r="AF41" s="278"/>
      <c r="AG41" s="278"/>
      <c r="AH41" s="278"/>
      <c r="AI41" s="278"/>
      <c r="AJ41" s="278"/>
      <c r="AK41" s="278"/>
      <c r="AL41" s="278"/>
      <c r="AM41" s="278"/>
      <c r="AN41" s="278"/>
      <c r="AO41" s="278"/>
      <c r="AP41" s="278"/>
      <c r="AQ41" s="278"/>
      <c r="AR41" s="278"/>
      <c r="AS41" s="278"/>
      <c r="AT41" s="278"/>
      <c r="AU41" s="278"/>
      <c r="AV41" s="278"/>
      <c r="AW41" s="278"/>
      <c r="AX41" s="278"/>
      <c r="AY41" s="278"/>
      <c r="AZ41" s="278"/>
      <c r="BA41" s="278"/>
      <c r="BB41" s="278"/>
    </row>
    <row r="42" spans="1:54" ht="15.25" customHeight="1">
      <c r="A42" s="268" t="s">
        <v>170</v>
      </c>
      <c r="B42" s="269" t="s">
        <v>154</v>
      </c>
      <c r="C42" s="268" t="s">
        <v>186</v>
      </c>
      <c r="D42" s="268" t="s">
        <v>832</v>
      </c>
      <c r="E42" s="8" t="s">
        <v>35</v>
      </c>
      <c r="F42" s="9" t="s">
        <v>7</v>
      </c>
      <c r="G42" s="10">
        <v>0</v>
      </c>
      <c r="H42" s="10">
        <v>0</v>
      </c>
      <c r="I42" s="10">
        <v>0</v>
      </c>
      <c r="J42" s="10">
        <v>0</v>
      </c>
      <c r="K42" s="10">
        <v>0</v>
      </c>
      <c r="L42" s="10">
        <v>0</v>
      </c>
      <c r="M42" s="10">
        <v>0</v>
      </c>
      <c r="N42" s="10">
        <v>0</v>
      </c>
      <c r="O42" s="10">
        <v>0</v>
      </c>
      <c r="P42" s="10">
        <v>0</v>
      </c>
      <c r="Q42" s="10">
        <v>0</v>
      </c>
      <c r="R42" s="10">
        <v>0</v>
      </c>
      <c r="S42" s="10">
        <v>39714</v>
      </c>
      <c r="T42" s="10">
        <v>40576</v>
      </c>
      <c r="U42" s="10">
        <v>45340</v>
      </c>
      <c r="V42" s="10">
        <v>31444</v>
      </c>
      <c r="W42" s="10">
        <v>33992</v>
      </c>
      <c r="X42" s="10">
        <v>28745</v>
      </c>
      <c r="Y42" s="10">
        <v>26018</v>
      </c>
      <c r="Z42" s="10">
        <v>28349</v>
      </c>
      <c r="AA42" s="10">
        <v>21594</v>
      </c>
      <c r="AB42" s="10">
        <v>29872</v>
      </c>
      <c r="AC42" s="10">
        <v>36068</v>
      </c>
      <c r="AD42" s="10">
        <v>48056</v>
      </c>
      <c r="AE42" s="10">
        <v>49970</v>
      </c>
      <c r="AF42" s="10">
        <v>37144</v>
      </c>
      <c r="AG42" s="10">
        <v>24833.51</v>
      </c>
      <c r="AH42" s="10">
        <v>7079.19</v>
      </c>
      <c r="AI42" s="10">
        <v>26901.47</v>
      </c>
      <c r="AJ42" s="10">
        <v>24925.59</v>
      </c>
      <c r="AK42" s="10">
        <v>20557.29</v>
      </c>
      <c r="AL42" s="10">
        <v>21534.76</v>
      </c>
      <c r="AM42" s="10">
        <v>23057.71</v>
      </c>
      <c r="AN42" s="10">
        <v>28908.74</v>
      </c>
      <c r="AO42" s="10">
        <v>35439.440000000002</v>
      </c>
      <c r="AP42" s="10">
        <v>32142.57</v>
      </c>
      <c r="AQ42" s="10">
        <v>34496.36</v>
      </c>
      <c r="AR42" s="10">
        <v>44325.15</v>
      </c>
      <c r="AS42" s="10">
        <v>54220.23</v>
      </c>
    </row>
    <row r="43" spans="1:54" ht="15.25" customHeight="1">
      <c r="A43" s="268" t="s">
        <v>170</v>
      </c>
      <c r="B43" s="269" t="s">
        <v>154</v>
      </c>
      <c r="C43" s="268" t="s">
        <v>186</v>
      </c>
      <c r="D43" s="268" t="s">
        <v>832</v>
      </c>
      <c r="E43" s="159" t="s">
        <v>36</v>
      </c>
      <c r="F43" s="160" t="s">
        <v>7</v>
      </c>
      <c r="G43" s="153">
        <v>0</v>
      </c>
      <c r="H43" s="10">
        <v>0</v>
      </c>
      <c r="I43" s="10">
        <v>0</v>
      </c>
      <c r="J43" s="10">
        <v>0</v>
      </c>
      <c r="K43" s="10">
        <v>0</v>
      </c>
      <c r="L43" s="10">
        <v>0</v>
      </c>
      <c r="M43" s="10">
        <v>13616</v>
      </c>
      <c r="N43" s="10">
        <v>0</v>
      </c>
      <c r="O43" s="10">
        <v>10600</v>
      </c>
      <c r="P43" s="10">
        <v>59566</v>
      </c>
      <c r="Q43" s="10">
        <v>64246</v>
      </c>
      <c r="R43" s="10">
        <v>66819</v>
      </c>
      <c r="S43" s="10">
        <v>69305.91</v>
      </c>
      <c r="T43" s="10">
        <v>69046.78</v>
      </c>
      <c r="U43" s="10">
        <v>79111.520000000004</v>
      </c>
      <c r="V43" s="10">
        <v>67225.3</v>
      </c>
      <c r="W43" s="10">
        <v>53469</v>
      </c>
      <c r="X43" s="10">
        <v>46806.09</v>
      </c>
      <c r="Y43" s="10">
        <v>29209.27</v>
      </c>
      <c r="Z43" s="10">
        <v>0</v>
      </c>
      <c r="AA43" s="10">
        <v>17073.11</v>
      </c>
      <c r="AB43" s="10">
        <v>57440</v>
      </c>
      <c r="AC43" s="10">
        <v>67760</v>
      </c>
      <c r="AD43" s="10">
        <v>66103.39</v>
      </c>
      <c r="AE43" s="10">
        <v>72340.850000000006</v>
      </c>
      <c r="AF43" s="10">
        <v>74477.78</v>
      </c>
      <c r="AG43" s="10">
        <v>38262.160000000003</v>
      </c>
      <c r="AH43" s="10">
        <v>7659.52</v>
      </c>
      <c r="AI43" s="10">
        <v>7368.85</v>
      </c>
      <c r="AJ43" s="146">
        <v>0</v>
      </c>
      <c r="AK43" s="146">
        <v>0</v>
      </c>
      <c r="AL43" s="146">
        <v>0</v>
      </c>
      <c r="AM43" s="10">
        <v>9102.27</v>
      </c>
      <c r="AN43" s="10">
        <v>33877.660000000003</v>
      </c>
      <c r="AO43" s="10">
        <v>32818.76</v>
      </c>
      <c r="AP43" s="10">
        <v>13149.14</v>
      </c>
      <c r="AQ43" s="10">
        <v>9924.98</v>
      </c>
      <c r="AR43" s="10">
        <v>35282.78</v>
      </c>
      <c r="AS43" s="309">
        <v>50096.14</v>
      </c>
    </row>
    <row r="44" spans="1:54" ht="15.25" customHeight="1">
      <c r="A44" s="268" t="s">
        <v>170</v>
      </c>
      <c r="B44" s="269" t="s">
        <v>154</v>
      </c>
      <c r="C44" s="268" t="s">
        <v>186</v>
      </c>
      <c r="D44" s="268" t="s">
        <v>832</v>
      </c>
      <c r="E44" s="307" t="s">
        <v>754</v>
      </c>
      <c r="F44" s="160" t="s">
        <v>7</v>
      </c>
      <c r="G44" s="153">
        <v>246033.01</v>
      </c>
      <c r="H44" s="10">
        <v>0</v>
      </c>
      <c r="I44" s="10">
        <v>0</v>
      </c>
      <c r="J44" s="10">
        <v>0</v>
      </c>
      <c r="K44" s="10">
        <v>0</v>
      </c>
      <c r="L44" s="10">
        <v>0</v>
      </c>
      <c r="M44" s="10">
        <v>0</v>
      </c>
      <c r="N44" s="10">
        <v>0</v>
      </c>
      <c r="O44" s="10">
        <v>0</v>
      </c>
      <c r="P44" s="10">
        <v>0</v>
      </c>
      <c r="Q44" s="10">
        <v>0</v>
      </c>
      <c r="R44" s="10">
        <v>0</v>
      </c>
      <c r="S44" s="10">
        <v>33823.230000000003</v>
      </c>
      <c r="T44" s="10">
        <v>0</v>
      </c>
      <c r="U44" s="10">
        <v>14107.38</v>
      </c>
      <c r="V44" s="10">
        <v>35627.69</v>
      </c>
      <c r="W44" s="10">
        <v>21509.97</v>
      </c>
      <c r="X44" s="10">
        <v>17132.04</v>
      </c>
      <c r="Y44" s="10">
        <v>18607.18</v>
      </c>
      <c r="Z44" s="10">
        <v>0</v>
      </c>
      <c r="AA44" s="10">
        <v>17961.650000000001</v>
      </c>
      <c r="AB44" s="10">
        <v>27437.85</v>
      </c>
      <c r="AC44" s="10">
        <v>26343.46</v>
      </c>
      <c r="AD44" s="10">
        <v>27072.63</v>
      </c>
      <c r="AE44" s="10">
        <v>26203.94</v>
      </c>
      <c r="AF44" s="10">
        <v>31282.06</v>
      </c>
      <c r="AG44" s="10">
        <v>15576.54</v>
      </c>
      <c r="AH44" s="10">
        <v>15576.54</v>
      </c>
      <c r="AI44" s="10">
        <v>14327.67</v>
      </c>
      <c r="AJ44" s="10">
        <v>13857.49</v>
      </c>
      <c r="AK44" s="10">
        <v>11744.63</v>
      </c>
      <c r="AL44" s="146">
        <v>0</v>
      </c>
      <c r="AM44" s="10">
        <v>12255.73</v>
      </c>
      <c r="AN44" s="10">
        <v>16325.15</v>
      </c>
      <c r="AO44" s="10">
        <v>17935.650000000001</v>
      </c>
      <c r="AP44" s="10">
        <v>18297.82</v>
      </c>
      <c r="AQ44" s="10">
        <v>19748.03</v>
      </c>
      <c r="AR44" s="10">
        <v>18179.330000000002</v>
      </c>
      <c r="AS44" s="10">
        <v>28975.15</v>
      </c>
      <c r="AT44" s="305">
        <v>29447.56</v>
      </c>
    </row>
    <row r="45" spans="1:54" ht="15.25" customHeight="1">
      <c r="A45" s="268" t="s">
        <v>170</v>
      </c>
      <c r="B45" s="269" t="s">
        <v>154</v>
      </c>
      <c r="C45" s="268" t="s">
        <v>189</v>
      </c>
      <c r="D45" s="268" t="s">
        <v>833</v>
      </c>
      <c r="E45" s="8" t="s">
        <v>38</v>
      </c>
      <c r="F45" s="9" t="s">
        <v>7</v>
      </c>
      <c r="G45" s="10">
        <v>0</v>
      </c>
      <c r="H45" s="10">
        <v>0</v>
      </c>
      <c r="I45" s="10">
        <v>0</v>
      </c>
      <c r="J45" s="10">
        <v>0</v>
      </c>
      <c r="K45" s="10">
        <v>0</v>
      </c>
      <c r="L45" s="10">
        <v>0</v>
      </c>
      <c r="M45" s="10">
        <v>0</v>
      </c>
      <c r="N45" s="10">
        <v>0</v>
      </c>
      <c r="O45" s="10">
        <v>0</v>
      </c>
      <c r="P45" s="10">
        <v>0</v>
      </c>
      <c r="Q45" s="10">
        <v>0</v>
      </c>
      <c r="R45" s="10">
        <v>43500</v>
      </c>
      <c r="S45" s="10">
        <v>0</v>
      </c>
      <c r="T45" s="10">
        <v>0</v>
      </c>
      <c r="U45" s="10">
        <v>42000</v>
      </c>
      <c r="V45" s="10">
        <v>0</v>
      </c>
      <c r="W45" s="10">
        <v>0</v>
      </c>
      <c r="X45" s="10">
        <v>24000</v>
      </c>
      <c r="Y45" s="10">
        <v>0</v>
      </c>
      <c r="Z45" s="10">
        <v>0</v>
      </c>
      <c r="AA45" s="10">
        <v>26000</v>
      </c>
      <c r="AB45" s="10">
        <v>0</v>
      </c>
      <c r="AC45" s="10">
        <v>0</v>
      </c>
      <c r="AD45" s="10">
        <v>27000</v>
      </c>
      <c r="AE45" s="10">
        <v>0</v>
      </c>
      <c r="AF45" s="10">
        <v>0</v>
      </c>
      <c r="AG45" s="10">
        <v>15000</v>
      </c>
      <c r="AH45" s="10">
        <v>0</v>
      </c>
      <c r="AI45" s="10">
        <v>0</v>
      </c>
      <c r="AJ45" s="146">
        <v>0</v>
      </c>
      <c r="AK45" s="10">
        <v>0</v>
      </c>
      <c r="AL45" s="10">
        <v>0</v>
      </c>
      <c r="AM45" s="10">
        <v>5000</v>
      </c>
      <c r="AN45" s="10">
        <v>0</v>
      </c>
      <c r="AO45" s="10">
        <v>0</v>
      </c>
      <c r="AP45" s="146">
        <v>0</v>
      </c>
      <c r="AQ45" s="153">
        <v>0</v>
      </c>
      <c r="AR45" s="153">
        <v>0</v>
      </c>
      <c r="AS45" s="308">
        <v>15000</v>
      </c>
    </row>
    <row r="46" spans="1:54" ht="15.25" customHeight="1">
      <c r="A46" s="268" t="s">
        <v>170</v>
      </c>
      <c r="B46" s="269" t="s">
        <v>154</v>
      </c>
      <c r="C46" s="268"/>
      <c r="D46" s="268"/>
      <c r="E46" s="8" t="s">
        <v>39</v>
      </c>
      <c r="F46" s="9" t="s">
        <v>7</v>
      </c>
      <c r="G46" s="10">
        <v>0</v>
      </c>
      <c r="H46" s="10">
        <v>0</v>
      </c>
      <c r="I46" s="10">
        <v>0</v>
      </c>
      <c r="J46" s="10">
        <v>0</v>
      </c>
      <c r="K46" s="10">
        <v>0</v>
      </c>
      <c r="L46" s="10">
        <v>0</v>
      </c>
      <c r="M46" s="10">
        <v>0</v>
      </c>
      <c r="N46" s="10">
        <v>0</v>
      </c>
      <c r="O46" s="10">
        <v>0</v>
      </c>
      <c r="P46" s="10">
        <v>0</v>
      </c>
      <c r="Q46" s="10">
        <v>0</v>
      </c>
      <c r="R46" s="10">
        <v>12000</v>
      </c>
      <c r="S46" s="10">
        <v>0</v>
      </c>
      <c r="T46" s="10">
        <v>0</v>
      </c>
      <c r="U46" s="10">
        <v>0</v>
      </c>
      <c r="V46" s="10">
        <v>0</v>
      </c>
      <c r="W46" s="10">
        <v>0</v>
      </c>
      <c r="X46" s="10">
        <v>0</v>
      </c>
      <c r="Y46" s="10">
        <v>0</v>
      </c>
      <c r="Z46" s="10">
        <v>0</v>
      </c>
      <c r="AA46" s="10">
        <v>0</v>
      </c>
      <c r="AB46" s="10">
        <v>0</v>
      </c>
      <c r="AC46" s="10">
        <v>0</v>
      </c>
      <c r="AD46" s="10">
        <v>0</v>
      </c>
      <c r="AE46" s="10">
        <v>0</v>
      </c>
      <c r="AF46" s="10">
        <v>0</v>
      </c>
      <c r="AG46" s="10">
        <v>0</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row>
    <row r="47" spans="1:54" ht="15.25" customHeight="1">
      <c r="A47" s="268" t="s">
        <v>170</v>
      </c>
      <c r="B47" s="269" t="s">
        <v>154</v>
      </c>
      <c r="C47" s="268" t="s">
        <v>187</v>
      </c>
      <c r="D47" s="268" t="s">
        <v>832</v>
      </c>
      <c r="E47" s="8" t="s">
        <v>40</v>
      </c>
      <c r="F47" s="9" t="s">
        <v>7</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15748.71</v>
      </c>
      <c r="AA47" s="10">
        <v>18548.080000000002</v>
      </c>
      <c r="AB47" s="10">
        <v>18417.63</v>
      </c>
      <c r="AC47" s="10">
        <v>18372.11</v>
      </c>
      <c r="AD47" s="10">
        <v>16856.75</v>
      </c>
      <c r="AE47" s="10">
        <v>18201.7</v>
      </c>
      <c r="AF47" s="10">
        <v>20873.310000000001</v>
      </c>
      <c r="AG47" s="10">
        <v>26089.61</v>
      </c>
      <c r="AH47" s="10">
        <v>14218.27</v>
      </c>
      <c r="AI47" s="10">
        <v>13886.44</v>
      </c>
      <c r="AJ47" s="10">
        <v>17064.669999999998</v>
      </c>
      <c r="AK47" s="10">
        <v>18224.75</v>
      </c>
      <c r="AL47" s="10">
        <v>12114.52</v>
      </c>
      <c r="AM47" s="10">
        <v>13677.22</v>
      </c>
      <c r="AN47" s="10">
        <v>26530.91</v>
      </c>
      <c r="AO47" s="10">
        <v>14636.9</v>
      </c>
      <c r="AP47" s="10">
        <v>15745.26</v>
      </c>
      <c r="AQ47" s="10">
        <v>16034.04</v>
      </c>
      <c r="AR47" s="10">
        <v>14977.58</v>
      </c>
      <c r="AS47" s="10">
        <v>22070.46</v>
      </c>
      <c r="AT47" s="305">
        <v>28218.29</v>
      </c>
    </row>
    <row r="48" spans="1:54" ht="15.25" customHeight="1">
      <c r="A48" s="268" t="s">
        <v>168</v>
      </c>
      <c r="B48" s="275"/>
      <c r="C48" s="268"/>
      <c r="D48" s="268"/>
      <c r="E48" s="9" t="s">
        <v>19</v>
      </c>
      <c r="F48" s="11"/>
      <c r="G48" s="276">
        <f>+SUM(G42:G47)</f>
        <v>246033.01</v>
      </c>
      <c r="H48" s="276">
        <f t="shared" ref="H48:R48" si="45">+SUM(H42:H47)</f>
        <v>0</v>
      </c>
      <c r="I48" s="276">
        <f t="shared" si="45"/>
        <v>0</v>
      </c>
      <c r="J48" s="276">
        <f t="shared" si="45"/>
        <v>0</v>
      </c>
      <c r="K48" s="276">
        <f t="shared" si="45"/>
        <v>0</v>
      </c>
      <c r="L48" s="276">
        <f t="shared" si="45"/>
        <v>0</v>
      </c>
      <c r="M48" s="276">
        <f t="shared" si="45"/>
        <v>13616</v>
      </c>
      <c r="N48" s="276">
        <f t="shared" si="45"/>
        <v>0</v>
      </c>
      <c r="O48" s="276">
        <f t="shared" si="45"/>
        <v>10600</v>
      </c>
      <c r="P48" s="276">
        <f t="shared" si="45"/>
        <v>59566</v>
      </c>
      <c r="Q48" s="276">
        <f t="shared" si="45"/>
        <v>64246</v>
      </c>
      <c r="R48" s="276">
        <f t="shared" si="45"/>
        <v>122319</v>
      </c>
      <c r="S48" s="276">
        <f>+SUM(S42:S47)</f>
        <v>142843.14000000001</v>
      </c>
      <c r="T48" s="276">
        <f t="shared" ref="T48:BB48" si="46">+SUM(T42:T47)</f>
        <v>109622.78</v>
      </c>
      <c r="U48" s="276">
        <f t="shared" si="46"/>
        <v>180558.9</v>
      </c>
      <c r="V48" s="276">
        <f t="shared" si="46"/>
        <v>134296.99</v>
      </c>
      <c r="W48" s="276">
        <f t="shared" si="46"/>
        <v>108970.97</v>
      </c>
      <c r="X48" s="276">
        <f t="shared" si="46"/>
        <v>116683.13</v>
      </c>
      <c r="Y48" s="276">
        <f t="shared" si="46"/>
        <v>73834.450000000012</v>
      </c>
      <c r="Z48" s="276">
        <f t="shared" si="46"/>
        <v>44097.71</v>
      </c>
      <c r="AA48" s="276">
        <f t="shared" si="46"/>
        <v>101176.84000000001</v>
      </c>
      <c r="AB48" s="276">
        <f t="shared" si="46"/>
        <v>133167.48000000001</v>
      </c>
      <c r="AC48" s="276">
        <f t="shared" si="46"/>
        <v>148543.57</v>
      </c>
      <c r="AD48" s="276">
        <f t="shared" si="46"/>
        <v>185088.77</v>
      </c>
      <c r="AE48" s="276">
        <f t="shared" si="46"/>
        <v>166716.49000000002</v>
      </c>
      <c r="AF48" s="276">
        <f t="shared" si="46"/>
        <v>163777.15</v>
      </c>
      <c r="AG48" s="276">
        <f t="shared" si="46"/>
        <v>119761.81999999999</v>
      </c>
      <c r="AH48" s="276">
        <f t="shared" si="46"/>
        <v>44533.520000000004</v>
      </c>
      <c r="AI48" s="276">
        <f t="shared" si="46"/>
        <v>62484.43</v>
      </c>
      <c r="AJ48" s="276">
        <f t="shared" si="46"/>
        <v>55847.75</v>
      </c>
      <c r="AK48" s="276">
        <f t="shared" si="46"/>
        <v>50526.67</v>
      </c>
      <c r="AL48" s="276">
        <f t="shared" si="46"/>
        <v>33649.279999999999</v>
      </c>
      <c r="AM48" s="276">
        <f t="shared" si="46"/>
        <v>63092.93</v>
      </c>
      <c r="AN48" s="276">
        <f t="shared" si="46"/>
        <v>105642.46</v>
      </c>
      <c r="AO48" s="276">
        <f t="shared" si="46"/>
        <v>100830.75</v>
      </c>
      <c r="AP48" s="276">
        <f t="shared" si="46"/>
        <v>79334.789999999994</v>
      </c>
      <c r="AQ48" s="276">
        <f t="shared" si="46"/>
        <v>80203.41</v>
      </c>
      <c r="AR48" s="276">
        <f t="shared" si="46"/>
        <v>112764.84</v>
      </c>
      <c r="AS48" s="276">
        <f t="shared" si="46"/>
        <v>170361.97999999998</v>
      </c>
      <c r="AT48" s="276">
        <f t="shared" si="46"/>
        <v>57665.850000000006</v>
      </c>
      <c r="AU48" s="276">
        <f t="shared" si="46"/>
        <v>0</v>
      </c>
      <c r="AV48" s="276">
        <f t="shared" si="46"/>
        <v>0</v>
      </c>
      <c r="AW48" s="276">
        <f t="shared" si="46"/>
        <v>0</v>
      </c>
      <c r="AX48" s="276">
        <f t="shared" si="46"/>
        <v>0</v>
      </c>
      <c r="AY48" s="276">
        <f t="shared" si="46"/>
        <v>0</v>
      </c>
      <c r="AZ48" s="276">
        <f t="shared" si="46"/>
        <v>0</v>
      </c>
      <c r="BA48" s="276">
        <f t="shared" si="46"/>
        <v>0</v>
      </c>
      <c r="BB48" s="276">
        <f t="shared" si="46"/>
        <v>0</v>
      </c>
    </row>
    <row r="49" spans="1:54" ht="15.25" customHeight="1">
      <c r="A49" s="268" t="s">
        <v>168</v>
      </c>
      <c r="B49" s="275"/>
      <c r="C49" s="268"/>
      <c r="D49" s="268"/>
      <c r="E49" s="15"/>
      <c r="F49" s="15"/>
      <c r="G49" s="15"/>
      <c r="H49" s="15"/>
      <c r="I49" s="15"/>
      <c r="J49" s="15"/>
      <c r="K49" s="15"/>
      <c r="L49" s="15"/>
      <c r="M49" s="15"/>
      <c r="N49" s="15"/>
      <c r="O49" s="15"/>
      <c r="P49" s="15"/>
      <c r="Q49" s="15"/>
      <c r="R49" s="15"/>
      <c r="S49" s="260"/>
      <c r="T49" s="260"/>
      <c r="U49" s="260"/>
      <c r="V49" s="260"/>
      <c r="W49" s="260"/>
      <c r="X49" s="260"/>
      <c r="Y49" s="260"/>
      <c r="Z49" s="260"/>
      <c r="AA49" s="260"/>
      <c r="AB49" s="260"/>
      <c r="AC49" s="260"/>
      <c r="AD49" s="260"/>
    </row>
    <row r="50" spans="1:54" ht="15.25" customHeight="1">
      <c r="A50" s="268" t="s">
        <v>168</v>
      </c>
      <c r="B50" s="269"/>
      <c r="C50" s="268"/>
      <c r="D50" s="268"/>
      <c r="E50" s="16" t="s">
        <v>41</v>
      </c>
      <c r="F50" s="16"/>
      <c r="G50" s="16"/>
      <c r="H50" s="16"/>
      <c r="I50" s="16"/>
      <c r="J50" s="16"/>
      <c r="K50" s="16"/>
      <c r="L50" s="16"/>
      <c r="M50" s="16"/>
      <c r="N50" s="16"/>
      <c r="O50" s="16"/>
      <c r="P50" s="16"/>
      <c r="Q50" s="16"/>
      <c r="R50" s="16"/>
      <c r="S50" s="278"/>
      <c r="T50" s="278"/>
      <c r="U50" s="278"/>
      <c r="V50" s="278"/>
      <c r="W50" s="278"/>
      <c r="X50" s="278"/>
      <c r="Y50" s="278"/>
      <c r="Z50" s="278"/>
      <c r="AA50" s="278"/>
      <c r="AB50" s="278"/>
      <c r="AC50" s="278"/>
      <c r="AD50" s="278"/>
      <c r="AE50" s="278"/>
      <c r="AF50" s="278"/>
      <c r="AG50" s="278"/>
      <c r="AH50" s="278"/>
      <c r="AI50" s="278"/>
      <c r="AJ50" s="278"/>
      <c r="AK50" s="278"/>
      <c r="AL50" s="278"/>
      <c r="AM50" s="278"/>
      <c r="AN50" s="278"/>
      <c r="AO50" s="278"/>
      <c r="AP50" s="278"/>
      <c r="AQ50" s="278"/>
      <c r="AR50" s="278"/>
      <c r="AS50" s="278"/>
      <c r="AT50" s="278"/>
      <c r="AU50" s="278"/>
      <c r="AV50" s="278"/>
      <c r="AW50" s="278"/>
      <c r="AX50" s="278"/>
      <c r="AY50" s="278"/>
      <c r="AZ50" s="278"/>
      <c r="BA50" s="278"/>
      <c r="BB50" s="278"/>
    </row>
    <row r="51" spans="1:54" ht="15.25" customHeight="1">
      <c r="A51" s="268" t="s">
        <v>171</v>
      </c>
      <c r="B51" s="269" t="s">
        <v>155</v>
      </c>
      <c r="C51" s="268" t="s">
        <v>193</v>
      </c>
      <c r="D51" s="268" t="s">
        <v>832</v>
      </c>
      <c r="E51" s="8" t="s">
        <v>42</v>
      </c>
      <c r="F51" s="9" t="s">
        <v>7</v>
      </c>
      <c r="G51" s="10">
        <v>0</v>
      </c>
      <c r="H51" s="10">
        <v>0</v>
      </c>
      <c r="I51" s="10">
        <v>0</v>
      </c>
      <c r="J51" s="10">
        <v>0</v>
      </c>
      <c r="K51" s="10">
        <v>0</v>
      </c>
      <c r="L51" s="10">
        <v>0</v>
      </c>
      <c r="M51" s="10">
        <v>0</v>
      </c>
      <c r="N51" s="10">
        <v>29228.59</v>
      </c>
      <c r="O51" s="10">
        <v>36363.42</v>
      </c>
      <c r="P51" s="10">
        <v>40235.74</v>
      </c>
      <c r="Q51" s="10">
        <v>37210.129999999997</v>
      </c>
      <c r="R51" s="10">
        <v>34490.230000000003</v>
      </c>
      <c r="S51" s="10">
        <v>38812.800000000003</v>
      </c>
      <c r="T51" s="10">
        <v>36210.519999999997</v>
      </c>
      <c r="U51" s="10">
        <v>52464.26</v>
      </c>
      <c r="V51" s="10">
        <v>45131.6</v>
      </c>
      <c r="W51" s="10">
        <v>40792.620000000003</v>
      </c>
      <c r="X51" s="10">
        <v>43644</v>
      </c>
      <c r="Y51" s="10">
        <v>45360.160000000003</v>
      </c>
      <c r="Z51" s="10">
        <v>45370</v>
      </c>
      <c r="AA51" s="10">
        <v>40609</v>
      </c>
      <c r="AB51" s="10">
        <v>44988.69</v>
      </c>
      <c r="AC51" s="10">
        <v>39630.46</v>
      </c>
      <c r="AD51" s="10">
        <v>38959</v>
      </c>
      <c r="AE51" s="10">
        <v>45820.4</v>
      </c>
      <c r="AF51" s="10">
        <v>47536.13</v>
      </c>
      <c r="AG51" s="10">
        <v>39493.78</v>
      </c>
      <c r="AH51" s="10">
        <v>24003</v>
      </c>
      <c r="AI51" s="10">
        <v>36212</v>
      </c>
      <c r="AJ51" s="10">
        <v>40818</v>
      </c>
      <c r="AK51" s="10">
        <v>42165</v>
      </c>
      <c r="AL51" s="10">
        <v>44375.5</v>
      </c>
      <c r="AM51" s="10">
        <v>39293</v>
      </c>
      <c r="AN51" s="10">
        <v>39207</v>
      </c>
      <c r="AO51" s="10">
        <v>31561</v>
      </c>
      <c r="AP51" s="10">
        <v>31451.52</v>
      </c>
      <c r="AQ51" s="10">
        <v>36124</v>
      </c>
      <c r="AR51" s="10">
        <v>34180</v>
      </c>
      <c r="AS51" s="305">
        <v>40771</v>
      </c>
    </row>
    <row r="52" spans="1:54" ht="15.25" customHeight="1">
      <c r="A52" s="268" t="s">
        <v>171</v>
      </c>
      <c r="B52" s="269" t="s">
        <v>155</v>
      </c>
      <c r="C52" s="268" t="s">
        <v>728</v>
      </c>
      <c r="D52" s="268" t="s">
        <v>834</v>
      </c>
      <c r="E52" s="8" t="s">
        <v>43</v>
      </c>
      <c r="F52" s="9" t="s">
        <v>7</v>
      </c>
      <c r="G52" s="10">
        <v>0</v>
      </c>
      <c r="H52" s="10">
        <v>0</v>
      </c>
      <c r="I52" s="10">
        <v>0</v>
      </c>
      <c r="J52" s="10">
        <v>0</v>
      </c>
      <c r="K52" s="10">
        <v>0</v>
      </c>
      <c r="L52" s="10">
        <v>0</v>
      </c>
      <c r="M52" s="10">
        <v>0</v>
      </c>
      <c r="N52" s="10">
        <v>0</v>
      </c>
      <c r="O52" s="10">
        <v>0</v>
      </c>
      <c r="P52" s="10">
        <v>0</v>
      </c>
      <c r="Q52" s="10">
        <v>0</v>
      </c>
      <c r="R52" s="10">
        <v>34247.53</v>
      </c>
      <c r="S52" s="10">
        <v>0</v>
      </c>
      <c r="T52" s="10">
        <v>0</v>
      </c>
      <c r="U52" s="10">
        <v>0</v>
      </c>
      <c r="V52" s="10">
        <v>0</v>
      </c>
      <c r="W52" s="10">
        <v>0</v>
      </c>
      <c r="X52" s="10">
        <v>0</v>
      </c>
      <c r="Y52" s="10">
        <v>0</v>
      </c>
      <c r="Z52" s="10">
        <v>0</v>
      </c>
      <c r="AA52" s="10">
        <v>0</v>
      </c>
      <c r="AB52" s="10">
        <v>0</v>
      </c>
      <c r="AC52" s="10">
        <v>0</v>
      </c>
      <c r="AD52" s="10">
        <v>413933.57</v>
      </c>
      <c r="AE52" s="10">
        <v>0</v>
      </c>
      <c r="AF52" s="10">
        <v>0</v>
      </c>
      <c r="AG52" s="10">
        <v>0</v>
      </c>
      <c r="AH52" s="10">
        <v>0</v>
      </c>
      <c r="AI52" s="10">
        <v>0</v>
      </c>
      <c r="AJ52" s="10">
        <v>0</v>
      </c>
      <c r="AK52" s="10">
        <v>0</v>
      </c>
      <c r="AL52" s="10">
        <v>0</v>
      </c>
      <c r="AM52" s="10">
        <v>0</v>
      </c>
      <c r="AN52" s="10">
        <v>0</v>
      </c>
      <c r="AO52" s="10">
        <v>0</v>
      </c>
      <c r="AP52" s="10">
        <v>454767.12</v>
      </c>
      <c r="AQ52" s="10">
        <v>0</v>
      </c>
      <c r="AR52" s="10">
        <v>0</v>
      </c>
      <c r="AS52" s="10">
        <v>0</v>
      </c>
      <c r="AT52" s="10">
        <v>0</v>
      </c>
      <c r="AU52" s="10">
        <v>0</v>
      </c>
      <c r="AV52" s="10">
        <v>0</v>
      </c>
      <c r="AW52" s="10">
        <v>0</v>
      </c>
      <c r="AX52" s="10">
        <v>0</v>
      </c>
      <c r="AY52" s="10">
        <v>0</v>
      </c>
      <c r="AZ52" s="10">
        <v>0</v>
      </c>
      <c r="BA52" s="10">
        <v>0</v>
      </c>
      <c r="BB52" s="282"/>
    </row>
    <row r="53" spans="1:54" ht="15.25" customHeight="1">
      <c r="A53" s="268" t="s">
        <v>171</v>
      </c>
      <c r="B53" s="269" t="s">
        <v>155</v>
      </c>
      <c r="C53" s="268" t="s">
        <v>189</v>
      </c>
      <c r="D53" s="268" t="s">
        <v>832</v>
      </c>
      <c r="E53" s="8" t="s">
        <v>44</v>
      </c>
      <c r="F53" s="9" t="s">
        <v>7</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609.41999999999996</v>
      </c>
      <c r="X53" s="10">
        <v>1488.57</v>
      </c>
      <c r="Y53" s="10">
        <v>0</v>
      </c>
      <c r="Z53" s="10">
        <v>0</v>
      </c>
      <c r="AA53" s="10">
        <v>650</v>
      </c>
      <c r="AB53" s="10">
        <v>2808</v>
      </c>
      <c r="AC53" s="10">
        <v>4369</v>
      </c>
      <c r="AD53" s="10">
        <v>2749</v>
      </c>
      <c r="AE53" s="10">
        <v>4800</v>
      </c>
      <c r="AF53" s="10">
        <v>5600</v>
      </c>
      <c r="AG53" s="10">
        <v>977</v>
      </c>
      <c r="AH53" s="146">
        <v>0</v>
      </c>
      <c r="AI53" s="146">
        <v>0</v>
      </c>
      <c r="AJ53" s="10">
        <v>1475</v>
      </c>
      <c r="AK53" s="10">
        <v>2636</v>
      </c>
      <c r="AL53" s="146">
        <v>0</v>
      </c>
      <c r="AM53" s="10">
        <v>5100</v>
      </c>
      <c r="AN53" s="10">
        <v>7382</v>
      </c>
      <c r="AO53" s="10">
        <v>5399</v>
      </c>
      <c r="AP53" s="10">
        <v>2237.88</v>
      </c>
      <c r="AQ53" s="146">
        <v>0</v>
      </c>
      <c r="AR53" s="10">
        <v>5568</v>
      </c>
      <c r="AS53" s="10">
        <v>5960</v>
      </c>
    </row>
    <row r="54" spans="1:54" ht="15.25" customHeight="1">
      <c r="A54" s="268" t="s">
        <v>168</v>
      </c>
      <c r="B54" s="275"/>
      <c r="C54" s="268"/>
      <c r="D54" s="268"/>
      <c r="E54" s="9" t="s">
        <v>19</v>
      </c>
      <c r="F54" s="11"/>
      <c r="G54" s="276">
        <f>+SUM(G51:G53)</f>
        <v>0</v>
      </c>
      <c r="H54" s="276">
        <f t="shared" ref="H54:R54" si="47">+SUM(H51:H53)</f>
        <v>0</v>
      </c>
      <c r="I54" s="276">
        <f t="shared" si="47"/>
        <v>0</v>
      </c>
      <c r="J54" s="276">
        <f t="shared" si="47"/>
        <v>0</v>
      </c>
      <c r="K54" s="276">
        <f t="shared" si="47"/>
        <v>0</v>
      </c>
      <c r="L54" s="276">
        <f t="shared" si="47"/>
        <v>0</v>
      </c>
      <c r="M54" s="276">
        <f t="shared" si="47"/>
        <v>0</v>
      </c>
      <c r="N54" s="276">
        <f t="shared" si="47"/>
        <v>29228.59</v>
      </c>
      <c r="O54" s="276">
        <f t="shared" si="47"/>
        <v>36363.42</v>
      </c>
      <c r="P54" s="276">
        <f t="shared" si="47"/>
        <v>40235.74</v>
      </c>
      <c r="Q54" s="276">
        <f t="shared" si="47"/>
        <v>37210.129999999997</v>
      </c>
      <c r="R54" s="276">
        <f t="shared" si="47"/>
        <v>68737.760000000009</v>
      </c>
      <c r="S54" s="276">
        <f>+SUM(S51:S53)</f>
        <v>38812.800000000003</v>
      </c>
      <c r="T54" s="276">
        <f t="shared" ref="T54:BB54" si="48">+SUM(T51:T53)</f>
        <v>36210.519999999997</v>
      </c>
      <c r="U54" s="276">
        <f t="shared" si="48"/>
        <v>52464.26</v>
      </c>
      <c r="V54" s="276">
        <f t="shared" si="48"/>
        <v>45131.6</v>
      </c>
      <c r="W54" s="276">
        <f t="shared" si="48"/>
        <v>41402.04</v>
      </c>
      <c r="X54" s="276">
        <f t="shared" si="48"/>
        <v>45132.57</v>
      </c>
      <c r="Y54" s="276">
        <f t="shared" si="48"/>
        <v>45360.160000000003</v>
      </c>
      <c r="Z54" s="276">
        <f t="shared" si="48"/>
        <v>45370</v>
      </c>
      <c r="AA54" s="276">
        <f t="shared" si="48"/>
        <v>41259</v>
      </c>
      <c r="AB54" s="276">
        <f t="shared" si="48"/>
        <v>47796.69</v>
      </c>
      <c r="AC54" s="276">
        <f t="shared" si="48"/>
        <v>43999.46</v>
      </c>
      <c r="AD54" s="276">
        <f t="shared" si="48"/>
        <v>455641.57</v>
      </c>
      <c r="AE54" s="276">
        <f t="shared" si="48"/>
        <v>50620.4</v>
      </c>
      <c r="AF54" s="276">
        <f t="shared" si="48"/>
        <v>53136.13</v>
      </c>
      <c r="AG54" s="276">
        <f t="shared" si="48"/>
        <v>40470.78</v>
      </c>
      <c r="AH54" s="276">
        <f t="shared" si="48"/>
        <v>24003</v>
      </c>
      <c r="AI54" s="276">
        <f t="shared" si="48"/>
        <v>36212</v>
      </c>
      <c r="AJ54" s="276">
        <f t="shared" si="48"/>
        <v>42293</v>
      </c>
      <c r="AK54" s="276">
        <f t="shared" si="48"/>
        <v>44801</v>
      </c>
      <c r="AL54" s="276">
        <f t="shared" si="48"/>
        <v>44375.5</v>
      </c>
      <c r="AM54" s="276">
        <f t="shared" si="48"/>
        <v>44393</v>
      </c>
      <c r="AN54" s="276">
        <f t="shared" si="48"/>
        <v>46589</v>
      </c>
      <c r="AO54" s="276">
        <f t="shared" si="48"/>
        <v>36960</v>
      </c>
      <c r="AP54" s="276">
        <f t="shared" si="48"/>
        <v>488456.52</v>
      </c>
      <c r="AQ54" s="276">
        <f t="shared" si="48"/>
        <v>36124</v>
      </c>
      <c r="AR54" s="276">
        <f t="shared" si="48"/>
        <v>39748</v>
      </c>
      <c r="AS54" s="276">
        <f t="shared" si="48"/>
        <v>46731</v>
      </c>
      <c r="AT54" s="276">
        <f t="shared" si="48"/>
        <v>0</v>
      </c>
      <c r="AU54" s="276">
        <f t="shared" si="48"/>
        <v>0</v>
      </c>
      <c r="AV54" s="276">
        <f t="shared" si="48"/>
        <v>0</v>
      </c>
      <c r="AW54" s="276">
        <f t="shared" si="48"/>
        <v>0</v>
      </c>
      <c r="AX54" s="276">
        <f t="shared" si="48"/>
        <v>0</v>
      </c>
      <c r="AY54" s="276">
        <f t="shared" si="48"/>
        <v>0</v>
      </c>
      <c r="AZ54" s="276">
        <f t="shared" si="48"/>
        <v>0</v>
      </c>
      <c r="BA54" s="276">
        <f t="shared" si="48"/>
        <v>0</v>
      </c>
      <c r="BB54" s="276">
        <f t="shared" si="48"/>
        <v>0</v>
      </c>
    </row>
    <row r="55" spans="1:54" ht="15.25" customHeight="1">
      <c r="A55" s="268" t="s">
        <v>168</v>
      </c>
      <c r="B55" s="275"/>
      <c r="C55" s="268"/>
      <c r="D55" s="268"/>
      <c r="E55" s="15"/>
      <c r="F55" s="15"/>
      <c r="G55" s="15"/>
      <c r="H55" s="15"/>
      <c r="I55" s="15"/>
      <c r="J55" s="15"/>
      <c r="K55" s="15"/>
      <c r="L55" s="15"/>
      <c r="M55" s="15"/>
      <c r="N55" s="15"/>
      <c r="O55" s="15"/>
      <c r="P55" s="15"/>
      <c r="Q55" s="15"/>
      <c r="R55" s="15"/>
      <c r="S55" s="260"/>
      <c r="T55" s="260"/>
      <c r="U55" s="260"/>
      <c r="V55" s="260"/>
      <c r="W55" s="260"/>
      <c r="X55" s="260"/>
      <c r="Y55" s="260"/>
      <c r="Z55" s="260"/>
      <c r="AA55" s="260"/>
      <c r="AB55" s="260"/>
      <c r="AC55" s="260"/>
      <c r="AD55" s="260"/>
    </row>
    <row r="56" spans="1:54" ht="15.25" customHeight="1">
      <c r="A56" s="268" t="s">
        <v>168</v>
      </c>
      <c r="B56" s="275"/>
      <c r="C56" s="268"/>
      <c r="D56" s="268"/>
      <c r="E56" s="16" t="s">
        <v>45</v>
      </c>
      <c r="F56" s="16"/>
      <c r="G56" s="16"/>
      <c r="H56" s="16"/>
      <c r="I56" s="16"/>
      <c r="J56" s="16"/>
      <c r="K56" s="16"/>
      <c r="L56" s="16"/>
      <c r="M56" s="16"/>
      <c r="N56" s="16"/>
      <c r="O56" s="16"/>
      <c r="P56" s="16"/>
      <c r="Q56" s="16"/>
      <c r="R56" s="16"/>
      <c r="S56" s="278"/>
      <c r="T56" s="278"/>
      <c r="U56" s="278"/>
      <c r="V56" s="278"/>
      <c r="W56" s="278"/>
      <c r="X56" s="278"/>
      <c r="Y56" s="278"/>
      <c r="Z56" s="278"/>
      <c r="AA56" s="278"/>
      <c r="AB56" s="278"/>
      <c r="AC56" s="278"/>
      <c r="AD56" s="278"/>
      <c r="AE56" s="278"/>
      <c r="AF56" s="278"/>
      <c r="AG56" s="278"/>
      <c r="AH56" s="278"/>
      <c r="AI56" s="278"/>
      <c r="AJ56" s="278"/>
      <c r="AK56" s="278"/>
      <c r="AL56" s="278"/>
      <c r="AM56" s="278"/>
      <c r="AN56" s="278"/>
      <c r="AO56" s="278"/>
      <c r="AP56" s="278"/>
      <c r="AQ56" s="278"/>
      <c r="AR56" s="278"/>
      <c r="AS56" s="278"/>
      <c r="AT56" s="278"/>
      <c r="AU56" s="278"/>
      <c r="AV56" s="278"/>
      <c r="AW56" s="278"/>
      <c r="AX56" s="278"/>
      <c r="AY56" s="278"/>
      <c r="AZ56" s="278"/>
      <c r="BA56" s="278"/>
      <c r="BB56" s="278"/>
    </row>
    <row r="57" spans="1:54" ht="15.25" customHeight="1">
      <c r="A57" s="268" t="s">
        <v>172</v>
      </c>
      <c r="B57" s="269" t="s">
        <v>156</v>
      </c>
      <c r="C57" s="268" t="s">
        <v>214</v>
      </c>
      <c r="D57" s="268" t="s">
        <v>834</v>
      </c>
      <c r="E57" s="8" t="s">
        <v>46</v>
      </c>
      <c r="F57" s="9" t="s">
        <v>7</v>
      </c>
      <c r="G57" s="10">
        <v>1274241.3400000001</v>
      </c>
      <c r="H57" s="10">
        <v>1312743.67</v>
      </c>
      <c r="I57" s="10">
        <v>1567401.17</v>
      </c>
      <c r="J57" s="10">
        <v>1243106.71</v>
      </c>
      <c r="K57" s="10">
        <v>1308979.23</v>
      </c>
      <c r="L57" s="10">
        <v>1452570.54</v>
      </c>
      <c r="M57" s="10">
        <v>1171641.03</v>
      </c>
      <c r="N57" s="10">
        <v>1195255.45</v>
      </c>
      <c r="O57" s="10">
        <v>1512164.57</v>
      </c>
      <c r="P57" s="10">
        <v>1224745.6200000001</v>
      </c>
      <c r="Q57" s="10">
        <v>1252165.06</v>
      </c>
      <c r="R57" s="10">
        <v>1657367.41</v>
      </c>
      <c r="S57" s="10">
        <v>1216909.74</v>
      </c>
      <c r="T57" s="10">
        <v>1228901.6200000001</v>
      </c>
      <c r="U57" s="10">
        <v>1513927.42</v>
      </c>
      <c r="V57" s="10">
        <v>1279439.1100000001</v>
      </c>
      <c r="W57" s="10">
        <v>1199273.6399999999</v>
      </c>
      <c r="X57" s="10">
        <v>1498232.79</v>
      </c>
      <c r="Y57" s="10">
        <v>1195352.46</v>
      </c>
      <c r="Z57" s="10">
        <v>1139430.19</v>
      </c>
      <c r="AA57" s="10">
        <v>1487090.66</v>
      </c>
      <c r="AB57" s="10">
        <v>1221237.9099999999</v>
      </c>
      <c r="AC57" s="10">
        <v>1212685.3700000001</v>
      </c>
      <c r="AD57" s="10">
        <v>1562531.99</v>
      </c>
      <c r="AE57" s="10">
        <v>1260674.8500000001</v>
      </c>
      <c r="AF57" s="10">
        <v>1275530.8600000001</v>
      </c>
      <c r="AG57" s="10">
        <v>1752302.68</v>
      </c>
      <c r="AH57" s="10">
        <v>1161963.58</v>
      </c>
      <c r="AI57" s="10">
        <v>1205048.71</v>
      </c>
      <c r="AJ57" s="10">
        <v>1504089.01</v>
      </c>
      <c r="AK57" s="10">
        <v>1176911.72</v>
      </c>
      <c r="AL57" s="10">
        <v>1162244.77</v>
      </c>
      <c r="AM57" s="10">
        <v>1652186.58</v>
      </c>
      <c r="AN57" s="10">
        <v>1194267.02</v>
      </c>
      <c r="AO57" s="10">
        <v>1183087.3799999999</v>
      </c>
      <c r="AP57" s="10">
        <v>1636328.9</v>
      </c>
      <c r="AQ57" s="10"/>
      <c r="AR57" s="10"/>
    </row>
    <row r="58" spans="1:54" ht="15.25" customHeight="1">
      <c r="A58" s="268" t="s">
        <v>172</v>
      </c>
      <c r="B58" s="269" t="s">
        <v>156</v>
      </c>
      <c r="C58" s="268" t="s">
        <v>186</v>
      </c>
      <c r="D58" s="268" t="s">
        <v>832</v>
      </c>
      <c r="E58" s="8" t="s">
        <v>47</v>
      </c>
      <c r="F58" s="9" t="s">
        <v>7</v>
      </c>
      <c r="G58" s="10">
        <v>123557.8</v>
      </c>
      <c r="H58" s="10">
        <v>129771.26</v>
      </c>
      <c r="I58" s="10">
        <v>142523.93</v>
      </c>
      <c r="J58" s="10">
        <v>133054.34</v>
      </c>
      <c r="K58" s="10">
        <v>137350.03</v>
      </c>
      <c r="L58" s="10">
        <v>136488.54</v>
      </c>
      <c r="M58" s="10">
        <v>137112.62</v>
      </c>
      <c r="N58" s="10">
        <v>134394.04999999999</v>
      </c>
      <c r="O58" s="10">
        <v>130844.09</v>
      </c>
      <c r="P58" s="10">
        <v>135645.63</v>
      </c>
      <c r="Q58" s="10">
        <v>138264.72</v>
      </c>
      <c r="R58" s="10">
        <v>162900.42000000001</v>
      </c>
      <c r="S58" s="10">
        <v>133984.01999999999</v>
      </c>
      <c r="T58" s="10">
        <v>131050.75</v>
      </c>
      <c r="U58" s="10">
        <v>151424.15</v>
      </c>
      <c r="V58" s="10">
        <v>136264.42000000001</v>
      </c>
      <c r="W58" s="10">
        <v>137449.98000000001</v>
      </c>
      <c r="X58" s="10">
        <v>143307.62</v>
      </c>
      <c r="Y58" s="10">
        <v>131683.39000000001</v>
      </c>
      <c r="Z58" s="10">
        <v>135947.39000000001</v>
      </c>
      <c r="AA58" s="10">
        <v>142911.46</v>
      </c>
      <c r="AB58" s="10">
        <v>141752.51</v>
      </c>
      <c r="AC58" s="10">
        <v>157603.64000000001</v>
      </c>
      <c r="AD58" s="10">
        <v>158982.26999999999</v>
      </c>
      <c r="AE58" s="10">
        <v>132445.12</v>
      </c>
      <c r="AF58" s="10">
        <v>127892.57</v>
      </c>
      <c r="AG58" s="10">
        <v>78893.570000000007</v>
      </c>
      <c r="AH58" s="10">
        <v>22253.55</v>
      </c>
      <c r="AI58" s="10">
        <v>37269.89</v>
      </c>
      <c r="AJ58" s="10">
        <v>79202.64</v>
      </c>
      <c r="AK58" s="10">
        <v>42113.52</v>
      </c>
      <c r="AL58" s="10">
        <v>65296.18</v>
      </c>
      <c r="AM58" s="10">
        <v>69044.41</v>
      </c>
      <c r="AN58" s="10">
        <v>80073</v>
      </c>
      <c r="AO58" s="10">
        <v>74678.63</v>
      </c>
      <c r="AP58" s="10">
        <v>62259.519999999997</v>
      </c>
      <c r="AQ58" s="10">
        <v>76379.3</v>
      </c>
      <c r="AR58" s="10">
        <v>82126.12</v>
      </c>
      <c r="AS58" s="282"/>
      <c r="AT58" s="282"/>
      <c r="AU58" s="282"/>
    </row>
    <row r="59" spans="1:54" ht="15.25" customHeight="1">
      <c r="A59" s="268" t="s">
        <v>168</v>
      </c>
      <c r="B59" s="275"/>
      <c r="C59" s="268"/>
      <c r="D59" s="268"/>
      <c r="E59" s="9" t="s">
        <v>19</v>
      </c>
      <c r="F59" s="11"/>
      <c r="G59" s="276">
        <f t="shared" ref="G59:R59" si="49">+SUM(G57:G58)</f>
        <v>1397799.1400000001</v>
      </c>
      <c r="H59" s="276">
        <f t="shared" si="49"/>
        <v>1442514.93</v>
      </c>
      <c r="I59" s="276">
        <f t="shared" si="49"/>
        <v>1709925.0999999999</v>
      </c>
      <c r="J59" s="276">
        <f t="shared" si="49"/>
        <v>1376161.05</v>
      </c>
      <c r="K59" s="276">
        <f t="shared" si="49"/>
        <v>1446329.26</v>
      </c>
      <c r="L59" s="276">
        <f t="shared" si="49"/>
        <v>1589059.08</v>
      </c>
      <c r="M59" s="276">
        <f t="shared" si="49"/>
        <v>1308753.6499999999</v>
      </c>
      <c r="N59" s="276">
        <f t="shared" si="49"/>
        <v>1329649.5</v>
      </c>
      <c r="O59" s="276">
        <f t="shared" si="49"/>
        <v>1643008.6600000001</v>
      </c>
      <c r="P59" s="276">
        <f t="shared" si="49"/>
        <v>1360391.25</v>
      </c>
      <c r="Q59" s="276">
        <f t="shared" si="49"/>
        <v>1390429.78</v>
      </c>
      <c r="R59" s="276">
        <f t="shared" si="49"/>
        <v>1820267.8299999998</v>
      </c>
      <c r="S59" s="276">
        <f>+SUM(S57:S58)</f>
        <v>1350893.76</v>
      </c>
      <c r="T59" s="276">
        <f t="shared" ref="T59:BB59" si="50">+SUM(T57:T58)</f>
        <v>1359952.37</v>
      </c>
      <c r="U59" s="276">
        <f t="shared" si="50"/>
        <v>1665351.5699999998</v>
      </c>
      <c r="V59" s="276">
        <f t="shared" si="50"/>
        <v>1415703.53</v>
      </c>
      <c r="W59" s="276">
        <f t="shared" si="50"/>
        <v>1336723.6199999999</v>
      </c>
      <c r="X59" s="276">
        <f t="shared" si="50"/>
        <v>1641540.4100000001</v>
      </c>
      <c r="Y59" s="276">
        <f t="shared" si="50"/>
        <v>1327035.8500000001</v>
      </c>
      <c r="Z59" s="276">
        <f t="shared" si="50"/>
        <v>1275377.58</v>
      </c>
      <c r="AA59" s="276">
        <f t="shared" si="50"/>
        <v>1630002.1199999999</v>
      </c>
      <c r="AB59" s="276">
        <f t="shared" si="50"/>
        <v>1362990.42</v>
      </c>
      <c r="AC59" s="276">
        <f t="shared" si="50"/>
        <v>1370289.0100000002</v>
      </c>
      <c r="AD59" s="276">
        <f t="shared" si="50"/>
        <v>1721514.26</v>
      </c>
      <c r="AE59" s="276">
        <f t="shared" si="50"/>
        <v>1393119.9700000002</v>
      </c>
      <c r="AF59" s="276">
        <f t="shared" si="50"/>
        <v>1403423.4300000002</v>
      </c>
      <c r="AG59" s="276">
        <f t="shared" si="50"/>
        <v>1831196.25</v>
      </c>
      <c r="AH59" s="276">
        <f t="shared" si="50"/>
        <v>1184217.1300000001</v>
      </c>
      <c r="AI59" s="276">
        <f t="shared" si="50"/>
        <v>1242318.5999999999</v>
      </c>
      <c r="AJ59" s="276">
        <f t="shared" si="50"/>
        <v>1583291.65</v>
      </c>
      <c r="AK59" s="276">
        <f t="shared" si="50"/>
        <v>1219025.24</v>
      </c>
      <c r="AL59" s="276">
        <f t="shared" si="50"/>
        <v>1227540.95</v>
      </c>
      <c r="AM59" s="276">
        <f t="shared" si="50"/>
        <v>1721230.99</v>
      </c>
      <c r="AN59" s="276">
        <f t="shared" si="50"/>
        <v>1274340.02</v>
      </c>
      <c r="AO59" s="276">
        <f t="shared" si="50"/>
        <v>1257766.0099999998</v>
      </c>
      <c r="AP59" s="276">
        <f t="shared" si="50"/>
        <v>1698588.42</v>
      </c>
      <c r="AQ59" s="276">
        <f t="shared" si="50"/>
        <v>76379.3</v>
      </c>
      <c r="AR59" s="276">
        <f t="shared" si="50"/>
        <v>82126.12</v>
      </c>
      <c r="AS59" s="276">
        <f t="shared" si="50"/>
        <v>0</v>
      </c>
      <c r="AT59" s="276">
        <f t="shared" si="50"/>
        <v>0</v>
      </c>
      <c r="AU59" s="276">
        <f t="shared" si="50"/>
        <v>0</v>
      </c>
      <c r="AV59" s="276">
        <f t="shared" si="50"/>
        <v>0</v>
      </c>
      <c r="AW59" s="276">
        <f t="shared" si="50"/>
        <v>0</v>
      </c>
      <c r="AX59" s="276">
        <f t="shared" si="50"/>
        <v>0</v>
      </c>
      <c r="AY59" s="276">
        <f t="shared" si="50"/>
        <v>0</v>
      </c>
      <c r="AZ59" s="276">
        <f t="shared" si="50"/>
        <v>0</v>
      </c>
      <c r="BA59" s="276">
        <f t="shared" si="50"/>
        <v>0</v>
      </c>
      <c r="BB59" s="276">
        <f t="shared" si="50"/>
        <v>0</v>
      </c>
    </row>
    <row r="60" spans="1:54" ht="15.25" customHeight="1">
      <c r="A60" s="268" t="s">
        <v>168</v>
      </c>
      <c r="B60" s="275"/>
      <c r="C60" s="268"/>
      <c r="D60" s="268"/>
      <c r="E60" s="15"/>
      <c r="F60" s="15"/>
      <c r="G60" s="15"/>
      <c r="H60" s="15"/>
      <c r="I60" s="15"/>
      <c r="J60" s="15"/>
      <c r="K60" s="15"/>
      <c r="L60" s="15"/>
      <c r="M60" s="15"/>
      <c r="N60" s="15"/>
      <c r="O60" s="15"/>
      <c r="P60" s="15"/>
      <c r="Q60" s="15"/>
      <c r="R60" s="15"/>
      <c r="S60" s="260"/>
      <c r="T60" s="260"/>
      <c r="U60" s="260"/>
      <c r="V60" s="260"/>
      <c r="W60" s="260"/>
      <c r="X60" s="260"/>
      <c r="Y60" s="260"/>
      <c r="Z60" s="260"/>
      <c r="AA60" s="260"/>
      <c r="AB60" s="260"/>
      <c r="AC60" s="260"/>
      <c r="AD60" s="260"/>
    </row>
    <row r="61" spans="1:54" ht="15.25" customHeight="1">
      <c r="A61" s="268" t="s">
        <v>168</v>
      </c>
      <c r="B61" s="275"/>
      <c r="C61" s="268"/>
      <c r="D61" s="268"/>
      <c r="E61" s="16" t="s">
        <v>48</v>
      </c>
      <c r="F61" s="16"/>
      <c r="G61" s="16"/>
      <c r="H61" s="16"/>
      <c r="I61" s="16"/>
      <c r="J61" s="16"/>
      <c r="K61" s="16"/>
      <c r="L61" s="16"/>
      <c r="M61" s="16"/>
      <c r="N61" s="16"/>
      <c r="O61" s="16"/>
      <c r="P61" s="16"/>
      <c r="Q61" s="16"/>
      <c r="R61" s="16"/>
      <c r="S61" s="278"/>
      <c r="T61" s="278"/>
      <c r="U61" s="278"/>
      <c r="V61" s="278"/>
      <c r="W61" s="278"/>
      <c r="X61" s="278"/>
      <c r="Y61" s="278"/>
      <c r="Z61" s="278"/>
      <c r="AA61" s="278"/>
      <c r="AB61" s="278"/>
      <c r="AC61" s="278"/>
      <c r="AD61" s="278"/>
      <c r="AE61" s="278"/>
      <c r="AF61" s="278"/>
      <c r="AG61" s="278"/>
      <c r="AH61" s="278"/>
      <c r="AI61" s="278"/>
      <c r="AJ61" s="278"/>
      <c r="AK61" s="278"/>
      <c r="AL61" s="278"/>
      <c r="AM61" s="278"/>
      <c r="AN61" s="278"/>
      <c r="AO61" s="278"/>
      <c r="AP61" s="278"/>
      <c r="AQ61" s="278"/>
      <c r="AR61" s="278"/>
      <c r="AS61" s="278"/>
      <c r="AT61" s="278"/>
      <c r="AU61" s="278"/>
      <c r="AV61" s="278"/>
      <c r="AW61" s="278"/>
      <c r="AX61" s="278"/>
      <c r="AY61" s="278"/>
      <c r="AZ61" s="278"/>
      <c r="BA61" s="278"/>
      <c r="BB61" s="278"/>
    </row>
    <row r="62" spans="1:54" ht="15.25" customHeight="1">
      <c r="A62" s="268" t="s">
        <v>173</v>
      </c>
      <c r="B62" s="269" t="s">
        <v>157</v>
      </c>
      <c r="C62" s="268" t="s">
        <v>202</v>
      </c>
      <c r="D62" s="268"/>
      <c r="E62" s="271" t="s">
        <v>49</v>
      </c>
      <c r="F62" s="9" t="s">
        <v>7</v>
      </c>
      <c r="G62" s="10">
        <v>0</v>
      </c>
      <c r="H62" s="10">
        <v>0</v>
      </c>
      <c r="I62" s="10">
        <v>0</v>
      </c>
      <c r="J62" s="10">
        <v>0</v>
      </c>
      <c r="K62" s="10">
        <v>0</v>
      </c>
      <c r="L62" s="10">
        <v>0</v>
      </c>
      <c r="M62" s="10">
        <v>0</v>
      </c>
      <c r="N62" s="10">
        <v>0</v>
      </c>
      <c r="O62" s="10">
        <v>0</v>
      </c>
      <c r="P62" s="10">
        <v>0</v>
      </c>
      <c r="Q62" s="10">
        <v>0</v>
      </c>
      <c r="R62" s="10">
        <v>689323.57</v>
      </c>
      <c r="S62" s="10">
        <v>0</v>
      </c>
      <c r="T62" s="10">
        <v>0</v>
      </c>
      <c r="U62" s="10">
        <v>0</v>
      </c>
      <c r="V62" s="10">
        <v>0</v>
      </c>
      <c r="W62" s="10">
        <v>0</v>
      </c>
      <c r="X62" s="10">
        <v>0</v>
      </c>
      <c r="Y62" s="10">
        <v>0</v>
      </c>
      <c r="Z62" s="10">
        <v>0</v>
      </c>
      <c r="AA62" s="10">
        <v>0</v>
      </c>
      <c r="AB62" s="10">
        <v>0</v>
      </c>
      <c r="AC62" s="10">
        <v>0</v>
      </c>
      <c r="AD62" s="10">
        <v>510583.1</v>
      </c>
      <c r="AE62" s="10">
        <v>0</v>
      </c>
      <c r="AF62" s="10">
        <v>0</v>
      </c>
      <c r="AG62" s="10">
        <v>0</v>
      </c>
      <c r="AH62" s="10">
        <v>0</v>
      </c>
      <c r="AI62" s="10">
        <v>0</v>
      </c>
      <c r="AJ62" s="10">
        <v>0</v>
      </c>
      <c r="AK62" s="10">
        <v>0</v>
      </c>
      <c r="AL62" s="10">
        <v>0</v>
      </c>
      <c r="AM62" s="10">
        <v>0</v>
      </c>
      <c r="AN62" s="10">
        <v>0</v>
      </c>
      <c r="AO62" s="10">
        <v>0</v>
      </c>
      <c r="AP62" s="273">
        <v>0</v>
      </c>
      <c r="AQ62" s="273">
        <v>0</v>
      </c>
      <c r="AR62" s="273">
        <v>0</v>
      </c>
      <c r="AS62" s="273">
        <v>0</v>
      </c>
      <c r="AT62" s="273">
        <v>0</v>
      </c>
      <c r="AU62" s="273">
        <v>0</v>
      </c>
      <c r="AV62" s="273">
        <v>0</v>
      </c>
      <c r="AW62" s="273">
        <v>0</v>
      </c>
      <c r="AX62" s="273">
        <v>0</v>
      </c>
      <c r="AY62" s="273">
        <v>0</v>
      </c>
      <c r="AZ62" s="273">
        <v>0</v>
      </c>
      <c r="BA62" s="273">
        <v>0</v>
      </c>
      <c r="BB62" s="273">
        <v>0</v>
      </c>
    </row>
    <row r="63" spans="1:54" ht="15.25" customHeight="1">
      <c r="A63" s="268" t="s">
        <v>173</v>
      </c>
      <c r="B63" s="269" t="s">
        <v>157</v>
      </c>
      <c r="C63" s="268" t="s">
        <v>186</v>
      </c>
      <c r="D63" s="268" t="s">
        <v>832</v>
      </c>
      <c r="E63" s="8" t="s">
        <v>50</v>
      </c>
      <c r="F63" s="9" t="s">
        <v>7</v>
      </c>
      <c r="G63" s="10">
        <v>49707.1</v>
      </c>
      <c r="H63" s="10">
        <v>49890.85</v>
      </c>
      <c r="I63" s="10">
        <v>64726.2</v>
      </c>
      <c r="J63" s="10">
        <v>59011.5</v>
      </c>
      <c r="K63" s="10">
        <v>62222.51</v>
      </c>
      <c r="L63" s="10">
        <v>59637.59</v>
      </c>
      <c r="M63" s="10">
        <v>56136.23</v>
      </c>
      <c r="N63" s="10">
        <v>56661.8</v>
      </c>
      <c r="O63" s="10">
        <v>57610.98</v>
      </c>
      <c r="P63" s="10">
        <v>50995.83</v>
      </c>
      <c r="Q63" s="10">
        <v>56653.16</v>
      </c>
      <c r="R63" s="10">
        <v>23593.72</v>
      </c>
      <c r="S63" s="10">
        <v>56529.35</v>
      </c>
      <c r="T63" s="10">
        <v>60120.1</v>
      </c>
      <c r="U63" s="10">
        <v>73224.5</v>
      </c>
      <c r="V63" s="10">
        <v>67643.899999999994</v>
      </c>
      <c r="W63" s="10">
        <v>75962.2</v>
      </c>
      <c r="X63" s="10">
        <v>10143.5</v>
      </c>
      <c r="Y63" s="10">
        <v>10387.43</v>
      </c>
      <c r="Z63" s="10">
        <v>77234.149999999994</v>
      </c>
      <c r="AA63" s="10">
        <v>68934.89</v>
      </c>
      <c r="AB63" s="10">
        <v>65471.26</v>
      </c>
      <c r="AC63" s="10">
        <v>72425.440000000002</v>
      </c>
      <c r="AD63" s="10">
        <v>54373.61</v>
      </c>
      <c r="AE63" s="10">
        <v>81559.42</v>
      </c>
      <c r="AF63" s="10">
        <v>88320.82</v>
      </c>
      <c r="AG63" s="10">
        <v>48697.69</v>
      </c>
      <c r="AH63" s="146">
        <v>0</v>
      </c>
      <c r="AI63" s="10">
        <v>4808.6499999999996</v>
      </c>
      <c r="AJ63" s="10">
        <v>89404.41</v>
      </c>
      <c r="AK63" s="10">
        <v>88433.02</v>
      </c>
      <c r="AL63" s="10">
        <v>99301.29</v>
      </c>
      <c r="AM63" s="10">
        <v>96306.79</v>
      </c>
      <c r="AN63" s="10">
        <v>114179.36</v>
      </c>
      <c r="AO63" s="10">
        <v>96591.24</v>
      </c>
      <c r="AP63" s="10">
        <v>61656.27</v>
      </c>
      <c r="AQ63" s="10">
        <v>111973.8</v>
      </c>
      <c r="AR63" s="153">
        <v>110538.08</v>
      </c>
      <c r="AS63" s="153">
        <v>117555.18</v>
      </c>
    </row>
    <row r="64" spans="1:54" ht="15.25" customHeight="1">
      <c r="A64" s="268" t="s">
        <v>173</v>
      </c>
      <c r="B64" s="269" t="s">
        <v>157</v>
      </c>
      <c r="C64" s="268" t="s">
        <v>218</v>
      </c>
      <c r="D64" s="268" t="s">
        <v>832</v>
      </c>
      <c r="E64" s="8" t="s">
        <v>51</v>
      </c>
      <c r="F64" s="9" t="s">
        <v>7</v>
      </c>
      <c r="G64" s="10">
        <v>0</v>
      </c>
      <c r="H64" s="10">
        <v>0</v>
      </c>
      <c r="I64" s="10">
        <v>0</v>
      </c>
      <c r="J64" s="10">
        <v>0</v>
      </c>
      <c r="K64" s="10">
        <v>0</v>
      </c>
      <c r="L64" s="10">
        <v>0</v>
      </c>
      <c r="M64" s="10">
        <v>0</v>
      </c>
      <c r="N64" s="10">
        <v>0</v>
      </c>
      <c r="O64" s="10">
        <v>0</v>
      </c>
      <c r="P64" s="10">
        <v>0</v>
      </c>
      <c r="Q64" s="10">
        <v>0</v>
      </c>
      <c r="R64" s="10">
        <v>0</v>
      </c>
      <c r="S64" s="10">
        <v>80491.3</v>
      </c>
      <c r="T64" s="10">
        <v>93432.59</v>
      </c>
      <c r="U64" s="10">
        <v>111424.35</v>
      </c>
      <c r="V64" s="10">
        <v>100615.26</v>
      </c>
      <c r="W64" s="10">
        <v>98049.87</v>
      </c>
      <c r="X64" s="10">
        <v>112709.32</v>
      </c>
      <c r="Y64" s="10">
        <v>97442.96</v>
      </c>
      <c r="Z64" s="10">
        <v>95613.17</v>
      </c>
      <c r="AA64" s="10">
        <v>95263.11</v>
      </c>
      <c r="AB64" s="10">
        <v>107242.77</v>
      </c>
      <c r="AC64" s="10">
        <v>97749.84</v>
      </c>
      <c r="AD64" s="10">
        <v>89626.94</v>
      </c>
      <c r="AE64" s="10">
        <v>99619.1</v>
      </c>
      <c r="AF64" s="10">
        <v>138322.57999999999</v>
      </c>
      <c r="AG64" s="10">
        <v>124849.46</v>
      </c>
      <c r="AH64" s="10">
        <v>358.25</v>
      </c>
      <c r="AI64" s="10">
        <v>172.99</v>
      </c>
      <c r="AJ64" s="10">
        <v>44961.37</v>
      </c>
      <c r="AK64" s="10">
        <v>143139.28</v>
      </c>
      <c r="AL64" s="10">
        <v>91968.72</v>
      </c>
      <c r="AM64" s="10">
        <v>88454.67</v>
      </c>
      <c r="AN64" s="10">
        <v>93250.19</v>
      </c>
      <c r="AO64" s="10">
        <v>87951.15</v>
      </c>
      <c r="AP64" s="10">
        <v>86343.32</v>
      </c>
      <c r="AQ64" s="10">
        <v>85944.74</v>
      </c>
      <c r="AR64" s="10">
        <v>90318.34</v>
      </c>
      <c r="AS64" s="10">
        <v>112661.25</v>
      </c>
    </row>
    <row r="65" spans="1:54" ht="15.25" customHeight="1">
      <c r="A65" s="268" t="s">
        <v>173</v>
      </c>
      <c r="B65" s="269" t="s">
        <v>157</v>
      </c>
      <c r="C65" s="268" t="s">
        <v>189</v>
      </c>
      <c r="D65" s="268" t="s">
        <v>833</v>
      </c>
      <c r="E65" s="8" t="s">
        <v>52</v>
      </c>
      <c r="F65" s="9" t="s">
        <v>7</v>
      </c>
      <c r="G65" s="10">
        <v>0</v>
      </c>
      <c r="H65" s="10">
        <v>0</v>
      </c>
      <c r="I65" s="10">
        <v>3000</v>
      </c>
      <c r="J65" s="10">
        <v>0</v>
      </c>
      <c r="K65" s="10">
        <v>0</v>
      </c>
      <c r="L65" s="10">
        <v>0</v>
      </c>
      <c r="M65" s="10">
        <v>0</v>
      </c>
      <c r="N65" s="10">
        <v>0</v>
      </c>
      <c r="O65" s="10">
        <v>0</v>
      </c>
      <c r="P65" s="10">
        <v>0</v>
      </c>
      <c r="Q65" s="10">
        <v>0</v>
      </c>
      <c r="R65" s="10">
        <v>0</v>
      </c>
      <c r="S65" s="10">
        <v>0</v>
      </c>
      <c r="T65" s="10">
        <v>0</v>
      </c>
      <c r="U65" s="10">
        <v>0</v>
      </c>
      <c r="V65" s="10">
        <v>0</v>
      </c>
      <c r="W65" s="10">
        <v>0</v>
      </c>
      <c r="X65" s="10">
        <v>0</v>
      </c>
      <c r="Y65" s="10">
        <v>0</v>
      </c>
      <c r="Z65" s="10">
        <v>0</v>
      </c>
      <c r="AA65" s="10">
        <v>0</v>
      </c>
      <c r="AB65" s="10">
        <v>0</v>
      </c>
      <c r="AC65" s="10">
        <v>0</v>
      </c>
      <c r="AD65" s="10">
        <v>8422</v>
      </c>
      <c r="AE65" s="10">
        <v>0</v>
      </c>
      <c r="AF65" s="10">
        <v>0</v>
      </c>
      <c r="AG65" s="10">
        <v>2250</v>
      </c>
      <c r="AH65" s="10">
        <v>0</v>
      </c>
      <c r="AI65" s="10">
        <v>0</v>
      </c>
      <c r="AJ65" s="10">
        <v>1200</v>
      </c>
      <c r="AK65" s="10">
        <v>0</v>
      </c>
      <c r="AL65" s="10">
        <v>0</v>
      </c>
      <c r="AM65" s="10">
        <v>2800</v>
      </c>
      <c r="AN65" s="10">
        <v>0</v>
      </c>
      <c r="AO65" s="10">
        <v>0</v>
      </c>
      <c r="AP65" s="10">
        <v>2100</v>
      </c>
      <c r="AQ65" s="153">
        <v>0</v>
      </c>
      <c r="AR65" s="153">
        <v>0</v>
      </c>
      <c r="AS65" s="310">
        <v>2600</v>
      </c>
    </row>
    <row r="66" spans="1:54" ht="15.25" customHeight="1">
      <c r="A66" s="268" t="s">
        <v>168</v>
      </c>
      <c r="B66" s="275"/>
      <c r="C66" s="268"/>
      <c r="D66" s="268"/>
      <c r="E66" s="9" t="s">
        <v>19</v>
      </c>
      <c r="F66" s="11"/>
      <c r="G66" s="276">
        <f t="shared" ref="G66:R66" si="51">+SUM(G62:G65)</f>
        <v>49707.1</v>
      </c>
      <c r="H66" s="276">
        <f t="shared" si="51"/>
        <v>49890.85</v>
      </c>
      <c r="I66" s="276">
        <f t="shared" si="51"/>
        <v>67726.2</v>
      </c>
      <c r="J66" s="276">
        <f t="shared" si="51"/>
        <v>59011.5</v>
      </c>
      <c r="K66" s="276">
        <f t="shared" si="51"/>
        <v>62222.51</v>
      </c>
      <c r="L66" s="276">
        <f t="shared" si="51"/>
        <v>59637.59</v>
      </c>
      <c r="M66" s="276">
        <f t="shared" si="51"/>
        <v>56136.23</v>
      </c>
      <c r="N66" s="276">
        <f t="shared" si="51"/>
        <v>56661.8</v>
      </c>
      <c r="O66" s="276">
        <f t="shared" si="51"/>
        <v>57610.98</v>
      </c>
      <c r="P66" s="276">
        <f t="shared" si="51"/>
        <v>50995.83</v>
      </c>
      <c r="Q66" s="276">
        <f t="shared" si="51"/>
        <v>56653.16</v>
      </c>
      <c r="R66" s="276">
        <f t="shared" si="51"/>
        <v>712917.28999999992</v>
      </c>
      <c r="S66" s="276">
        <f>+SUM(S62:S65)</f>
        <v>137020.65</v>
      </c>
      <c r="T66" s="276">
        <f t="shared" ref="T66:BB66" si="52">+SUM(T62:T65)</f>
        <v>153552.69</v>
      </c>
      <c r="U66" s="276">
        <f t="shared" si="52"/>
        <v>184648.85</v>
      </c>
      <c r="V66" s="276">
        <f t="shared" si="52"/>
        <v>168259.15999999997</v>
      </c>
      <c r="W66" s="276">
        <f t="shared" si="52"/>
        <v>174012.07</v>
      </c>
      <c r="X66" s="276">
        <f t="shared" si="52"/>
        <v>122852.82</v>
      </c>
      <c r="Y66" s="276">
        <f t="shared" si="52"/>
        <v>107830.39000000001</v>
      </c>
      <c r="Z66" s="276">
        <f t="shared" si="52"/>
        <v>172847.32</v>
      </c>
      <c r="AA66" s="276">
        <f t="shared" si="52"/>
        <v>164198</v>
      </c>
      <c r="AB66" s="276">
        <f t="shared" si="52"/>
        <v>172714.03</v>
      </c>
      <c r="AC66" s="276">
        <f t="shared" si="52"/>
        <v>170175.28</v>
      </c>
      <c r="AD66" s="276">
        <f t="shared" si="52"/>
        <v>663005.64999999991</v>
      </c>
      <c r="AE66" s="276">
        <f t="shared" si="52"/>
        <v>181178.52000000002</v>
      </c>
      <c r="AF66" s="276">
        <f t="shared" si="52"/>
        <v>226643.4</v>
      </c>
      <c r="AG66" s="276">
        <f t="shared" si="52"/>
        <v>175797.15000000002</v>
      </c>
      <c r="AH66" s="276">
        <f t="shared" si="52"/>
        <v>358.25</v>
      </c>
      <c r="AI66" s="276">
        <f t="shared" si="52"/>
        <v>4981.6399999999994</v>
      </c>
      <c r="AJ66" s="276">
        <f t="shared" si="52"/>
        <v>135565.78</v>
      </c>
      <c r="AK66" s="276">
        <f t="shared" si="52"/>
        <v>231572.3</v>
      </c>
      <c r="AL66" s="276">
        <f t="shared" si="52"/>
        <v>191270.01</v>
      </c>
      <c r="AM66" s="276">
        <f t="shared" si="52"/>
        <v>187561.46</v>
      </c>
      <c r="AN66" s="276">
        <f t="shared" si="52"/>
        <v>207429.55</v>
      </c>
      <c r="AO66" s="276">
        <f t="shared" si="52"/>
        <v>184542.39</v>
      </c>
      <c r="AP66" s="276">
        <f t="shared" si="52"/>
        <v>150099.59</v>
      </c>
      <c r="AQ66" s="276">
        <f t="shared" si="52"/>
        <v>197918.54</v>
      </c>
      <c r="AR66" s="276">
        <f t="shared" si="52"/>
        <v>200856.41999999998</v>
      </c>
      <c r="AS66" s="276">
        <f t="shared" si="52"/>
        <v>232816.43</v>
      </c>
      <c r="AT66" s="276">
        <f t="shared" si="52"/>
        <v>0</v>
      </c>
      <c r="AU66" s="276">
        <f t="shared" si="52"/>
        <v>0</v>
      </c>
      <c r="AV66" s="276">
        <f t="shared" si="52"/>
        <v>0</v>
      </c>
      <c r="AW66" s="276">
        <f t="shared" si="52"/>
        <v>0</v>
      </c>
      <c r="AX66" s="276">
        <f t="shared" si="52"/>
        <v>0</v>
      </c>
      <c r="AY66" s="276">
        <f t="shared" si="52"/>
        <v>0</v>
      </c>
      <c r="AZ66" s="276">
        <f t="shared" si="52"/>
        <v>0</v>
      </c>
      <c r="BA66" s="276">
        <f t="shared" si="52"/>
        <v>0</v>
      </c>
      <c r="BB66" s="276">
        <f t="shared" si="52"/>
        <v>0</v>
      </c>
    </row>
    <row r="67" spans="1:54" ht="15.25" customHeight="1">
      <c r="A67" s="268"/>
      <c r="B67" s="275"/>
      <c r="C67" s="268"/>
      <c r="D67" s="268"/>
      <c r="E67" s="15"/>
      <c r="F67" s="15"/>
      <c r="G67" s="15"/>
      <c r="H67" s="15"/>
      <c r="I67" s="15"/>
      <c r="J67" s="15"/>
      <c r="K67" s="15"/>
      <c r="L67" s="15"/>
      <c r="M67" s="15"/>
      <c r="N67" s="15"/>
      <c r="O67" s="15"/>
      <c r="P67" s="15"/>
      <c r="Q67" s="15"/>
      <c r="R67" s="15"/>
      <c r="S67" s="260"/>
      <c r="T67" s="260"/>
      <c r="U67" s="260"/>
      <c r="V67" s="260"/>
      <c r="W67" s="260"/>
      <c r="X67" s="260"/>
      <c r="Y67" s="260"/>
      <c r="Z67" s="260"/>
      <c r="AA67" s="260"/>
      <c r="AB67" s="260"/>
      <c r="AC67" s="260"/>
      <c r="AD67" s="260"/>
    </row>
    <row r="68" spans="1:54" ht="15.25" customHeight="1">
      <c r="A68" s="268"/>
      <c r="B68" s="275"/>
      <c r="C68" s="268"/>
      <c r="D68" s="268"/>
      <c r="E68" s="16" t="s">
        <v>53</v>
      </c>
      <c r="F68" s="16"/>
      <c r="G68" s="16"/>
      <c r="H68" s="16"/>
      <c r="I68" s="16"/>
      <c r="J68" s="16"/>
      <c r="K68" s="16"/>
      <c r="L68" s="16"/>
      <c r="M68" s="16"/>
      <c r="N68" s="16"/>
      <c r="O68" s="16"/>
      <c r="P68" s="16"/>
      <c r="Q68" s="16"/>
      <c r="R68" s="16"/>
      <c r="S68" s="278"/>
      <c r="T68" s="278"/>
      <c r="U68" s="278"/>
      <c r="V68" s="278"/>
      <c r="W68" s="278"/>
      <c r="X68" s="278"/>
      <c r="Y68" s="278"/>
      <c r="Z68" s="278"/>
      <c r="AA68" s="278"/>
      <c r="AB68" s="278"/>
      <c r="AC68" s="278"/>
      <c r="AD68" s="278"/>
      <c r="AE68" s="278"/>
      <c r="AF68" s="278"/>
      <c r="AG68" s="278"/>
      <c r="AH68" s="278"/>
      <c r="AI68" s="278"/>
      <c r="AJ68" s="278"/>
      <c r="AK68" s="278"/>
      <c r="AL68" s="278"/>
      <c r="AM68" s="278"/>
      <c r="AN68" s="278"/>
      <c r="AO68" s="278"/>
      <c r="AP68" s="278"/>
      <c r="AQ68" s="278"/>
      <c r="AR68" s="278"/>
      <c r="AS68" s="278"/>
      <c r="AT68" s="278"/>
      <c r="AU68" s="278"/>
      <c r="AV68" s="278"/>
      <c r="AW68" s="278"/>
      <c r="AX68" s="278"/>
      <c r="AY68" s="278"/>
      <c r="AZ68" s="278"/>
      <c r="BA68" s="278"/>
      <c r="BB68" s="278"/>
    </row>
    <row r="69" spans="1:54" ht="15.25" customHeight="1">
      <c r="A69" s="268" t="s">
        <v>174</v>
      </c>
      <c r="B69" s="269" t="s">
        <v>158</v>
      </c>
      <c r="C69" s="268" t="s">
        <v>197</v>
      </c>
      <c r="D69" s="268" t="s">
        <v>833</v>
      </c>
      <c r="E69" s="8" t="s">
        <v>54</v>
      </c>
      <c r="F69" s="9" t="s">
        <v>7</v>
      </c>
      <c r="G69" s="10">
        <v>77064.5</v>
      </c>
      <c r="H69" s="10">
        <v>68152.39</v>
      </c>
      <c r="I69" s="10">
        <v>83330.52</v>
      </c>
      <c r="J69" s="10">
        <v>92899.13</v>
      </c>
      <c r="K69" s="10">
        <v>85868.479999999996</v>
      </c>
      <c r="L69" s="10">
        <v>78833.84</v>
      </c>
      <c r="M69" s="10">
        <v>85528.68</v>
      </c>
      <c r="N69" s="10">
        <v>105531.62</v>
      </c>
      <c r="O69" s="10">
        <v>71212.84</v>
      </c>
      <c r="P69" s="10">
        <v>83647.5</v>
      </c>
      <c r="Q69" s="10">
        <v>71615.839999999997</v>
      </c>
      <c r="R69" s="10">
        <v>103012.29</v>
      </c>
      <c r="S69" s="10">
        <v>74628.36</v>
      </c>
      <c r="T69" s="10">
        <v>74868.240000000005</v>
      </c>
      <c r="U69" s="10">
        <v>92469.95</v>
      </c>
      <c r="V69" s="10">
        <v>95211.89</v>
      </c>
      <c r="W69" s="10">
        <v>84065.89</v>
      </c>
      <c r="X69" s="10">
        <v>81940.37</v>
      </c>
      <c r="Y69" s="10">
        <v>288759.21999999997</v>
      </c>
      <c r="Z69" s="10">
        <v>0</v>
      </c>
      <c r="AA69" s="10">
        <v>0</v>
      </c>
      <c r="AB69" s="10">
        <v>88293.88</v>
      </c>
      <c r="AC69" s="10">
        <v>0</v>
      </c>
      <c r="AD69" s="10">
        <v>0</v>
      </c>
      <c r="AE69" s="10">
        <v>0</v>
      </c>
      <c r="AF69" s="10">
        <v>0</v>
      </c>
      <c r="AG69" s="10">
        <v>228425.61</v>
      </c>
      <c r="AH69" s="10">
        <v>0</v>
      </c>
      <c r="AI69" s="10">
        <v>0</v>
      </c>
      <c r="AJ69" s="10">
        <v>184799.59</v>
      </c>
      <c r="AK69" s="10">
        <v>0</v>
      </c>
      <c r="AL69" s="10">
        <v>0</v>
      </c>
      <c r="AM69" s="10">
        <v>303947.12</v>
      </c>
      <c r="AN69" s="10">
        <v>0</v>
      </c>
      <c r="AO69" s="10">
        <v>0</v>
      </c>
      <c r="AP69" s="10">
        <v>356946</v>
      </c>
      <c r="AQ69" s="10">
        <v>0</v>
      </c>
      <c r="AR69" s="10">
        <v>0</v>
      </c>
      <c r="AS69" s="310">
        <v>339004</v>
      </c>
    </row>
    <row r="70" spans="1:54" ht="15.25" customHeight="1">
      <c r="A70" s="268" t="s">
        <v>174</v>
      </c>
      <c r="B70" s="269" t="s">
        <v>158</v>
      </c>
      <c r="C70" s="268" t="s">
        <v>197</v>
      </c>
      <c r="D70" s="268" t="s">
        <v>833</v>
      </c>
      <c r="E70" s="8" t="s">
        <v>55</v>
      </c>
      <c r="F70" s="9" t="s">
        <v>7</v>
      </c>
      <c r="G70" s="10">
        <v>0</v>
      </c>
      <c r="H70" s="10">
        <v>0</v>
      </c>
      <c r="I70" s="10">
        <v>18000</v>
      </c>
      <c r="J70" s="10">
        <v>0</v>
      </c>
      <c r="K70" s="10">
        <v>0</v>
      </c>
      <c r="L70" s="10">
        <v>19800</v>
      </c>
      <c r="M70" s="10">
        <v>0</v>
      </c>
      <c r="N70" s="10">
        <v>0</v>
      </c>
      <c r="O70" s="10">
        <v>18527</v>
      </c>
      <c r="P70" s="10">
        <v>0</v>
      </c>
      <c r="Q70" s="10">
        <v>0</v>
      </c>
      <c r="R70" s="10">
        <v>16785</v>
      </c>
      <c r="S70" s="10">
        <v>0</v>
      </c>
      <c r="T70" s="10">
        <v>0</v>
      </c>
      <c r="U70" s="10">
        <v>17600</v>
      </c>
      <c r="V70" s="10">
        <v>0</v>
      </c>
      <c r="W70" s="10">
        <v>0</v>
      </c>
      <c r="X70" s="10">
        <v>17900</v>
      </c>
      <c r="Y70" s="10">
        <v>0</v>
      </c>
      <c r="Z70" s="10">
        <v>0</v>
      </c>
      <c r="AA70" s="10">
        <v>19400</v>
      </c>
      <c r="AB70" s="10">
        <v>0</v>
      </c>
      <c r="AC70" s="10">
        <v>0</v>
      </c>
      <c r="AD70" s="10">
        <v>20900</v>
      </c>
      <c r="AE70" s="10">
        <v>0</v>
      </c>
      <c r="AF70" s="10">
        <v>0</v>
      </c>
      <c r="AG70" s="10">
        <v>18700</v>
      </c>
      <c r="AH70" s="10">
        <v>0</v>
      </c>
      <c r="AI70" s="10">
        <v>0</v>
      </c>
      <c r="AJ70" s="10">
        <v>3200</v>
      </c>
      <c r="AK70" s="10">
        <v>0</v>
      </c>
      <c r="AL70" s="10">
        <v>0</v>
      </c>
      <c r="AM70" s="10">
        <v>24200</v>
      </c>
      <c r="AN70" s="10">
        <v>0</v>
      </c>
      <c r="AO70" s="10">
        <v>0</v>
      </c>
      <c r="AP70" s="10">
        <v>19400</v>
      </c>
      <c r="AQ70" s="10">
        <v>0</v>
      </c>
      <c r="AR70" s="10">
        <v>0</v>
      </c>
      <c r="AS70" s="309">
        <v>20500</v>
      </c>
    </row>
    <row r="71" spans="1:54" ht="15.25" customHeight="1">
      <c r="A71" s="268" t="s">
        <v>174</v>
      </c>
      <c r="B71" s="269" t="s">
        <v>158</v>
      </c>
      <c r="C71" s="268" t="s">
        <v>197</v>
      </c>
      <c r="D71" s="268" t="s">
        <v>832</v>
      </c>
      <c r="E71" s="8" t="s">
        <v>56</v>
      </c>
      <c r="F71" s="9" t="s">
        <v>7</v>
      </c>
      <c r="G71" s="10">
        <v>85120.03</v>
      </c>
      <c r="H71" s="10">
        <v>85433.3</v>
      </c>
      <c r="I71" s="10">
        <v>101992.36</v>
      </c>
      <c r="J71" s="10">
        <v>97591.41</v>
      </c>
      <c r="K71" s="10">
        <v>103086.91</v>
      </c>
      <c r="L71" s="10">
        <v>98217.9</v>
      </c>
      <c r="M71" s="10">
        <v>87612.35</v>
      </c>
      <c r="N71" s="10">
        <v>91858.28</v>
      </c>
      <c r="O71" s="10">
        <v>95750.11</v>
      </c>
      <c r="P71" s="10">
        <v>105003.13</v>
      </c>
      <c r="Q71" s="10">
        <v>94014.6</v>
      </c>
      <c r="R71" s="10">
        <v>185174.56</v>
      </c>
      <c r="S71" s="10">
        <v>79005.149999999994</v>
      </c>
      <c r="T71" s="10">
        <v>95582.81</v>
      </c>
      <c r="U71" s="10">
        <v>111492.51</v>
      </c>
      <c r="V71" s="10">
        <v>100429.07</v>
      </c>
      <c r="W71" s="10">
        <v>112169.23</v>
      </c>
      <c r="X71" s="10">
        <v>101484.54</v>
      </c>
      <c r="Y71" s="10">
        <v>81840.92</v>
      </c>
      <c r="Z71" s="10">
        <v>101547.76</v>
      </c>
      <c r="AA71" s="10">
        <v>93780.61</v>
      </c>
      <c r="AB71" s="10">
        <v>90448.35</v>
      </c>
      <c r="AC71" s="10">
        <v>86526.22</v>
      </c>
      <c r="AD71" s="10">
        <v>201585.88</v>
      </c>
      <c r="AE71" s="10">
        <v>85584.43</v>
      </c>
      <c r="AF71" s="10">
        <v>99174.399999999994</v>
      </c>
      <c r="AG71" s="10">
        <v>58311.34</v>
      </c>
      <c r="AH71" s="10">
        <v>33122.5</v>
      </c>
      <c r="AI71" s="10">
        <v>80403.350000000006</v>
      </c>
      <c r="AJ71" s="10">
        <v>102891.17</v>
      </c>
      <c r="AK71" s="10">
        <v>116572.63</v>
      </c>
      <c r="AL71" s="10">
        <v>124785.43</v>
      </c>
      <c r="AM71" s="10">
        <v>117010.13</v>
      </c>
      <c r="AN71" s="10">
        <v>105484.83</v>
      </c>
      <c r="AO71" s="10">
        <v>128617.84</v>
      </c>
      <c r="AP71" s="10">
        <v>252831.14</v>
      </c>
      <c r="AQ71" s="10">
        <v>105937.69</v>
      </c>
      <c r="AR71" s="10">
        <v>111375.15</v>
      </c>
      <c r="AS71" s="10">
        <v>150644.16</v>
      </c>
      <c r="AT71" s="308">
        <v>149377.96</v>
      </c>
    </row>
    <row r="72" spans="1:54" ht="15.25" customHeight="1">
      <c r="A72" s="268" t="s">
        <v>174</v>
      </c>
      <c r="B72" s="269" t="s">
        <v>158</v>
      </c>
      <c r="C72" s="268" t="s">
        <v>197</v>
      </c>
      <c r="D72" s="268" t="s">
        <v>833</v>
      </c>
      <c r="E72" s="8" t="s">
        <v>57</v>
      </c>
      <c r="F72" s="9" t="s">
        <v>7</v>
      </c>
      <c r="G72" s="10">
        <v>292812.71999999997</v>
      </c>
      <c r="H72" s="10">
        <v>265474.28999999998</v>
      </c>
      <c r="I72" s="10">
        <v>299222.96000000002</v>
      </c>
      <c r="J72" s="10">
        <v>358563.38</v>
      </c>
      <c r="K72" s="10">
        <v>343835.86</v>
      </c>
      <c r="L72" s="10">
        <v>318718.55</v>
      </c>
      <c r="M72" s="10">
        <v>302954.19</v>
      </c>
      <c r="N72" s="10">
        <v>360961.03</v>
      </c>
      <c r="O72" s="10">
        <v>322526.42</v>
      </c>
      <c r="P72" s="10">
        <v>375107.93</v>
      </c>
      <c r="Q72" s="10">
        <v>309673.13</v>
      </c>
      <c r="R72" s="10">
        <v>226477.59</v>
      </c>
      <c r="S72" s="10">
        <v>247221.91</v>
      </c>
      <c r="T72" s="10">
        <v>227454.48</v>
      </c>
      <c r="U72" s="10">
        <v>249515.1</v>
      </c>
      <c r="V72" s="10">
        <v>315102.11</v>
      </c>
      <c r="W72" s="10">
        <v>276076.83</v>
      </c>
      <c r="X72" s="10">
        <v>297685.65999999997</v>
      </c>
      <c r="Y72" s="10">
        <v>348183.43</v>
      </c>
      <c r="Z72" s="10">
        <v>330360.63</v>
      </c>
      <c r="AA72" s="10">
        <v>260423.3</v>
      </c>
      <c r="AB72" s="10">
        <v>334375.49</v>
      </c>
      <c r="AC72" s="10">
        <v>251784.77</v>
      </c>
      <c r="AD72" s="10">
        <v>230911.79</v>
      </c>
      <c r="AE72" s="10">
        <v>307803.15000000002</v>
      </c>
      <c r="AF72" s="10">
        <v>276129.87</v>
      </c>
      <c r="AG72" s="10">
        <v>275943.76</v>
      </c>
      <c r="AH72" s="10">
        <v>255446.67</v>
      </c>
      <c r="AI72" s="10">
        <v>326914.52</v>
      </c>
      <c r="AJ72" s="10">
        <v>409327.04</v>
      </c>
      <c r="AK72" s="10">
        <v>397926.68</v>
      </c>
      <c r="AL72" s="10">
        <v>372629.88</v>
      </c>
      <c r="AM72" s="10">
        <v>360051.77</v>
      </c>
      <c r="AN72" s="10">
        <v>352928.1</v>
      </c>
      <c r="AO72" s="10">
        <v>326163.84999999998</v>
      </c>
      <c r="AP72" s="10">
        <v>276191.89</v>
      </c>
      <c r="AQ72" s="10">
        <v>235691.33</v>
      </c>
      <c r="AR72" s="10">
        <v>275152.99</v>
      </c>
      <c r="AS72" s="10">
        <v>313201.88</v>
      </c>
    </row>
    <row r="73" spans="1:54" ht="15.25" customHeight="1">
      <c r="A73" s="268" t="s">
        <v>174</v>
      </c>
      <c r="B73" s="269" t="s">
        <v>158</v>
      </c>
      <c r="C73" s="268" t="s">
        <v>197</v>
      </c>
      <c r="D73" s="268" t="s">
        <v>833</v>
      </c>
      <c r="E73" s="8" t="s">
        <v>58</v>
      </c>
      <c r="F73" s="9" t="s">
        <v>7</v>
      </c>
      <c r="G73" s="10">
        <v>0</v>
      </c>
      <c r="H73" s="10">
        <v>0</v>
      </c>
      <c r="I73" s="10">
        <v>0</v>
      </c>
      <c r="J73" s="10">
        <v>0</v>
      </c>
      <c r="K73" s="10">
        <v>0</v>
      </c>
      <c r="L73" s="10">
        <v>0</v>
      </c>
      <c r="M73" s="10">
        <v>0</v>
      </c>
      <c r="N73" s="10">
        <v>0</v>
      </c>
      <c r="O73" s="10">
        <v>0</v>
      </c>
      <c r="P73" s="10">
        <v>0</v>
      </c>
      <c r="Q73" s="10">
        <v>0</v>
      </c>
      <c r="R73" s="10">
        <v>3175880.24</v>
      </c>
      <c r="S73" s="10">
        <v>237562.74</v>
      </c>
      <c r="T73" s="10">
        <v>219847.83</v>
      </c>
      <c r="U73" s="10">
        <v>234018.63</v>
      </c>
      <c r="V73" s="10">
        <v>239114.76</v>
      </c>
      <c r="W73" s="10">
        <v>242460.28</v>
      </c>
      <c r="X73" s="10">
        <v>252136.47</v>
      </c>
      <c r="Y73" s="10">
        <v>264087.94</v>
      </c>
      <c r="Z73" s="10">
        <v>262128.47</v>
      </c>
      <c r="AA73" s="10">
        <v>254641.64</v>
      </c>
      <c r="AB73" s="10">
        <v>257540.39</v>
      </c>
      <c r="AC73" s="10">
        <v>261485.74</v>
      </c>
      <c r="AD73" s="10">
        <v>287179.84000000003</v>
      </c>
      <c r="AE73" s="10">
        <v>254571.7</v>
      </c>
      <c r="AF73" s="10">
        <v>244511.92</v>
      </c>
      <c r="AG73" s="10">
        <v>431411.28</v>
      </c>
      <c r="AH73" s="10">
        <v>320420.65000000002</v>
      </c>
      <c r="AI73" s="10">
        <v>345770.13</v>
      </c>
      <c r="AJ73" s="10">
        <v>293228.05</v>
      </c>
      <c r="AK73" s="10">
        <v>319622.69</v>
      </c>
      <c r="AL73" s="10">
        <v>259576.29</v>
      </c>
      <c r="AM73" s="10">
        <v>301822.36</v>
      </c>
      <c r="AN73" s="10">
        <v>314291</v>
      </c>
      <c r="AO73" s="10">
        <v>314341.63</v>
      </c>
      <c r="AP73" s="10">
        <v>360509.36</v>
      </c>
      <c r="AQ73" s="10">
        <v>331370.15000000002</v>
      </c>
      <c r="AR73" s="10">
        <v>291437.84000000003</v>
      </c>
      <c r="AS73" s="10">
        <v>339973.15</v>
      </c>
    </row>
    <row r="74" spans="1:54" ht="15.25" customHeight="1">
      <c r="A74" s="268" t="s">
        <v>174</v>
      </c>
      <c r="B74" s="269" t="s">
        <v>158</v>
      </c>
      <c r="C74" s="268" t="s">
        <v>186</v>
      </c>
      <c r="D74" s="268" t="s">
        <v>832</v>
      </c>
      <c r="E74" s="271" t="s">
        <v>59</v>
      </c>
      <c r="F74" s="9" t="s">
        <v>7</v>
      </c>
      <c r="G74" s="10">
        <v>0</v>
      </c>
      <c r="H74" s="10">
        <v>0</v>
      </c>
      <c r="I74" s="10">
        <v>285862</v>
      </c>
      <c r="J74" s="10">
        <v>0</v>
      </c>
      <c r="K74" s="10">
        <v>0</v>
      </c>
      <c r="L74" s="10">
        <v>313288</v>
      </c>
      <c r="M74" s="10">
        <v>0</v>
      </c>
      <c r="N74" s="10">
        <v>0</v>
      </c>
      <c r="O74" s="10">
        <v>301723</v>
      </c>
      <c r="P74" s="10">
        <v>0</v>
      </c>
      <c r="Q74" s="10">
        <v>0</v>
      </c>
      <c r="R74" s="10">
        <v>270512</v>
      </c>
      <c r="S74" s="10">
        <v>0</v>
      </c>
      <c r="T74" s="10">
        <v>0</v>
      </c>
      <c r="U74" s="10">
        <v>303167</v>
      </c>
      <c r="V74" s="10">
        <v>0</v>
      </c>
      <c r="W74" s="10">
        <v>0</v>
      </c>
      <c r="X74" s="10">
        <v>319434</v>
      </c>
      <c r="Y74" s="10">
        <v>0</v>
      </c>
      <c r="Z74" s="10">
        <v>0</v>
      </c>
      <c r="AA74" s="10">
        <v>275258</v>
      </c>
      <c r="AB74" s="10">
        <v>0</v>
      </c>
      <c r="AC74" s="10">
        <v>0</v>
      </c>
      <c r="AD74" s="10">
        <v>259674</v>
      </c>
      <c r="AE74" s="105">
        <v>0</v>
      </c>
      <c r="AF74" s="105">
        <v>0</v>
      </c>
      <c r="AG74" s="105">
        <v>211741</v>
      </c>
      <c r="AH74" s="105">
        <v>0</v>
      </c>
      <c r="AI74" s="105">
        <v>0</v>
      </c>
      <c r="AJ74" s="105">
        <v>17163</v>
      </c>
      <c r="AK74" s="105">
        <v>0</v>
      </c>
      <c r="AL74" s="105">
        <v>0</v>
      </c>
      <c r="AM74" s="105">
        <v>36388</v>
      </c>
      <c r="AN74" s="105">
        <v>0</v>
      </c>
      <c r="AO74" s="105">
        <v>0</v>
      </c>
      <c r="AP74" s="105">
        <v>0</v>
      </c>
      <c r="AQ74" s="105">
        <v>0</v>
      </c>
      <c r="AR74" s="105">
        <v>0</v>
      </c>
      <c r="AS74" s="105">
        <v>0</v>
      </c>
      <c r="AT74" s="105">
        <v>0</v>
      </c>
      <c r="AU74" s="105">
        <v>0</v>
      </c>
      <c r="AV74" s="105">
        <v>0</v>
      </c>
      <c r="AW74" s="105">
        <v>0</v>
      </c>
      <c r="AX74" s="105">
        <v>0</v>
      </c>
      <c r="AY74" s="105">
        <v>0</v>
      </c>
      <c r="AZ74" s="105">
        <v>0</v>
      </c>
      <c r="BA74" s="105">
        <v>0</v>
      </c>
      <c r="BB74" s="105">
        <v>0</v>
      </c>
    </row>
    <row r="75" spans="1:54" ht="15.25" customHeight="1">
      <c r="A75" s="268" t="s">
        <v>174</v>
      </c>
      <c r="B75" s="269" t="s">
        <v>158</v>
      </c>
      <c r="C75" s="268" t="s">
        <v>197</v>
      </c>
      <c r="D75" s="268" t="s">
        <v>832</v>
      </c>
      <c r="E75" s="8" t="s">
        <v>60</v>
      </c>
      <c r="F75" s="9" t="s">
        <v>7</v>
      </c>
      <c r="G75" s="10">
        <v>14834</v>
      </c>
      <c r="H75" s="10">
        <v>19052</v>
      </c>
      <c r="I75" s="10">
        <v>17456</v>
      </c>
      <c r="J75" s="10">
        <v>32949</v>
      </c>
      <c r="K75" s="10">
        <v>135483</v>
      </c>
      <c r="L75" s="10">
        <v>33058</v>
      </c>
      <c r="M75" s="10">
        <v>31896</v>
      </c>
      <c r="N75" s="10">
        <v>36554</v>
      </c>
      <c r="O75" s="10">
        <v>29261</v>
      </c>
      <c r="P75" s="10">
        <v>50069</v>
      </c>
      <c r="Q75" s="10">
        <v>43313</v>
      </c>
      <c r="R75" s="10">
        <v>18152</v>
      </c>
      <c r="S75" s="10">
        <v>19429</v>
      </c>
      <c r="T75" s="10">
        <v>26206</v>
      </c>
      <c r="U75" s="10">
        <v>21328</v>
      </c>
      <c r="V75" s="10">
        <v>28079</v>
      </c>
      <c r="W75" s="10">
        <v>129242</v>
      </c>
      <c r="X75" s="10">
        <v>26826</v>
      </c>
      <c r="Y75" s="10">
        <v>17433</v>
      </c>
      <c r="Z75" s="10">
        <v>29697</v>
      </c>
      <c r="AA75" s="10">
        <v>30026</v>
      </c>
      <c r="AB75" s="10">
        <v>45830</v>
      </c>
      <c r="AC75" s="10">
        <v>37815</v>
      </c>
      <c r="AD75" s="10">
        <v>18323</v>
      </c>
      <c r="AE75" s="10">
        <v>9548</v>
      </c>
      <c r="AF75" s="10">
        <v>29889</v>
      </c>
      <c r="AG75" s="10">
        <v>13855</v>
      </c>
      <c r="AH75" s="10">
        <v>84</v>
      </c>
      <c r="AI75" s="10">
        <v>497</v>
      </c>
      <c r="AJ75" s="10">
        <v>7645</v>
      </c>
      <c r="AK75" s="10">
        <v>18107</v>
      </c>
      <c r="AL75" s="10">
        <v>25060</v>
      </c>
      <c r="AM75" s="10">
        <v>22893</v>
      </c>
      <c r="AN75" s="10">
        <v>31562</v>
      </c>
      <c r="AO75" s="10">
        <v>29450</v>
      </c>
      <c r="AP75" s="10">
        <v>14816</v>
      </c>
      <c r="AQ75" s="10">
        <v>9411</v>
      </c>
      <c r="AR75" s="10">
        <v>9151</v>
      </c>
      <c r="AS75" s="10">
        <v>26213</v>
      </c>
    </row>
    <row r="76" spans="1:54" ht="15.25" customHeight="1">
      <c r="A76" s="268" t="s">
        <v>174</v>
      </c>
      <c r="B76" s="269" t="s">
        <v>158</v>
      </c>
      <c r="C76" s="268" t="s">
        <v>197</v>
      </c>
      <c r="D76" s="268"/>
      <c r="E76" s="271" t="s">
        <v>61</v>
      </c>
      <c r="F76" s="9" t="s">
        <v>7</v>
      </c>
      <c r="G76" s="10">
        <v>0</v>
      </c>
      <c r="H76" s="10">
        <v>0</v>
      </c>
      <c r="I76" s="10">
        <v>0</v>
      </c>
      <c r="J76" s="10">
        <v>0</v>
      </c>
      <c r="K76" s="10">
        <v>0</v>
      </c>
      <c r="L76" s="10">
        <v>0</v>
      </c>
      <c r="M76" s="10">
        <v>0</v>
      </c>
      <c r="N76" s="10">
        <v>0</v>
      </c>
      <c r="O76" s="10">
        <v>0</v>
      </c>
      <c r="P76" s="10">
        <v>0</v>
      </c>
      <c r="Q76" s="10">
        <v>0</v>
      </c>
      <c r="R76" s="10">
        <v>411000</v>
      </c>
      <c r="S76" s="10">
        <v>0</v>
      </c>
      <c r="T76" s="10">
        <v>0</v>
      </c>
      <c r="U76" s="10">
        <v>0</v>
      </c>
      <c r="V76" s="10">
        <v>0</v>
      </c>
      <c r="W76" s="10">
        <v>0</v>
      </c>
      <c r="X76" s="10">
        <v>0</v>
      </c>
      <c r="Y76" s="10">
        <v>0</v>
      </c>
      <c r="Z76" s="10">
        <v>0</v>
      </c>
      <c r="AA76" s="10">
        <v>0</v>
      </c>
      <c r="AB76" s="10">
        <v>0</v>
      </c>
      <c r="AC76" s="10">
        <v>0</v>
      </c>
      <c r="AD76" s="10">
        <v>390000</v>
      </c>
      <c r="AE76" s="10">
        <v>0</v>
      </c>
      <c r="AF76" s="10">
        <v>0</v>
      </c>
      <c r="AG76" s="10">
        <v>0</v>
      </c>
      <c r="AH76" s="10">
        <v>0</v>
      </c>
      <c r="AI76" s="10">
        <v>0</v>
      </c>
      <c r="AJ76" s="10">
        <v>0</v>
      </c>
      <c r="AK76" s="10">
        <v>0</v>
      </c>
      <c r="AL76" s="10">
        <v>0</v>
      </c>
      <c r="AM76" s="10">
        <v>0</v>
      </c>
      <c r="AN76" s="10">
        <v>0</v>
      </c>
      <c r="AO76" s="10">
        <v>0</v>
      </c>
      <c r="AP76" s="153"/>
    </row>
    <row r="77" spans="1:54" ht="15.25" customHeight="1">
      <c r="A77" s="268" t="s">
        <v>174</v>
      </c>
      <c r="B77" s="269" t="s">
        <v>158</v>
      </c>
      <c r="C77" s="268" t="s">
        <v>197</v>
      </c>
      <c r="D77" s="268" t="s">
        <v>832</v>
      </c>
      <c r="E77" s="8" t="s">
        <v>62</v>
      </c>
      <c r="F77" s="9" t="s">
        <v>7</v>
      </c>
      <c r="G77" s="10">
        <v>22742.95</v>
      </c>
      <c r="H77" s="10">
        <v>25400.799999999999</v>
      </c>
      <c r="I77" s="10">
        <v>28295.15</v>
      </c>
      <c r="J77" s="10">
        <v>13387.4</v>
      </c>
      <c r="K77" s="10">
        <v>13488.3</v>
      </c>
      <c r="L77" s="10">
        <v>11823.15</v>
      </c>
      <c r="M77" s="10">
        <v>12795</v>
      </c>
      <c r="N77" s="10">
        <v>13546.15</v>
      </c>
      <c r="O77" s="10">
        <v>15116.77</v>
      </c>
      <c r="P77" s="10">
        <v>8297.6</v>
      </c>
      <c r="Q77" s="10">
        <v>11466.6</v>
      </c>
      <c r="R77" s="10">
        <v>13724.9</v>
      </c>
      <c r="S77" s="10">
        <v>22741.9</v>
      </c>
      <c r="T77" s="10">
        <v>23598.5</v>
      </c>
      <c r="U77" s="10">
        <v>24433.1</v>
      </c>
      <c r="V77" s="10">
        <v>21049</v>
      </c>
      <c r="W77" s="10">
        <v>12855.55</v>
      </c>
      <c r="X77" s="10">
        <v>18868.25</v>
      </c>
      <c r="Y77" s="10">
        <v>22123.67</v>
      </c>
      <c r="Z77" s="10">
        <v>21731.4</v>
      </c>
      <c r="AA77" s="10">
        <v>29341</v>
      </c>
      <c r="AB77" s="10">
        <v>25293.1</v>
      </c>
      <c r="AC77" s="10">
        <v>25749</v>
      </c>
      <c r="AD77" s="10">
        <v>8020</v>
      </c>
      <c r="AE77" s="10">
        <v>18773</v>
      </c>
      <c r="AF77" s="10">
        <v>41457.050000000003</v>
      </c>
      <c r="AG77" s="10">
        <v>22387.3</v>
      </c>
      <c r="AH77" s="10">
        <v>865</v>
      </c>
      <c r="AI77" s="10">
        <v>11775.65</v>
      </c>
      <c r="AJ77" s="10">
        <v>24650.65</v>
      </c>
      <c r="AK77" s="10">
        <v>22850.75</v>
      </c>
      <c r="AL77" s="10">
        <v>13844.55</v>
      </c>
      <c r="AM77" s="10">
        <v>19795.55</v>
      </c>
      <c r="AN77" s="10">
        <v>14246</v>
      </c>
      <c r="AO77" s="10">
        <v>11464.45</v>
      </c>
      <c r="AP77" s="10">
        <v>9392.15</v>
      </c>
      <c r="AQ77" s="10">
        <v>35529.599999999999</v>
      </c>
      <c r="AR77" s="10">
        <v>16966.2</v>
      </c>
      <c r="AS77" s="10">
        <v>38166.1</v>
      </c>
    </row>
    <row r="78" spans="1:54" ht="15.25" customHeight="1">
      <c r="A78" s="268" t="s">
        <v>174</v>
      </c>
      <c r="B78" s="269" t="s">
        <v>158</v>
      </c>
      <c r="C78" s="268" t="s">
        <v>197</v>
      </c>
      <c r="D78" s="268" t="s">
        <v>832</v>
      </c>
      <c r="E78" s="8" t="s">
        <v>63</v>
      </c>
      <c r="F78" s="9" t="s">
        <v>7</v>
      </c>
      <c r="G78" s="10">
        <v>0</v>
      </c>
      <c r="H78" s="10">
        <v>0</v>
      </c>
      <c r="I78" s="10">
        <v>0</v>
      </c>
      <c r="J78" s="10">
        <v>12530</v>
      </c>
      <c r="K78" s="10">
        <v>14360</v>
      </c>
      <c r="L78" s="10">
        <v>15245</v>
      </c>
      <c r="M78" s="10">
        <v>15670</v>
      </c>
      <c r="N78" s="10">
        <v>15410</v>
      </c>
      <c r="O78" s="10">
        <v>13735</v>
      </c>
      <c r="P78" s="10">
        <v>12950</v>
      </c>
      <c r="Q78" s="10">
        <v>12390</v>
      </c>
      <c r="R78" s="10">
        <v>12730</v>
      </c>
      <c r="S78" s="10">
        <v>11239</v>
      </c>
      <c r="T78" s="10">
        <v>12315</v>
      </c>
      <c r="U78" s="10">
        <v>12420</v>
      </c>
      <c r="V78" s="10">
        <v>12350</v>
      </c>
      <c r="W78" s="10">
        <v>13890</v>
      </c>
      <c r="X78" s="10">
        <v>13270</v>
      </c>
      <c r="Y78" s="10">
        <v>13920</v>
      </c>
      <c r="Z78" s="10">
        <v>13535</v>
      </c>
      <c r="AA78" s="10">
        <v>12870</v>
      </c>
      <c r="AB78" s="10">
        <v>12050</v>
      </c>
      <c r="AC78" s="10">
        <v>11765</v>
      </c>
      <c r="AD78" s="10">
        <v>12140</v>
      </c>
      <c r="AE78" s="10">
        <v>10380</v>
      </c>
      <c r="AF78" s="146">
        <v>0</v>
      </c>
      <c r="AG78" s="10">
        <v>3067</v>
      </c>
      <c r="AH78" s="146">
        <v>0</v>
      </c>
      <c r="AI78" s="146">
        <v>0</v>
      </c>
      <c r="AJ78" s="10">
        <v>7226.96</v>
      </c>
      <c r="AK78" s="10">
        <v>6545</v>
      </c>
      <c r="AL78" s="10">
        <v>8739.4</v>
      </c>
      <c r="AM78" s="10">
        <v>12128.2</v>
      </c>
      <c r="AN78" s="10">
        <v>13344.9</v>
      </c>
      <c r="AO78" s="10">
        <v>9986</v>
      </c>
      <c r="AP78" s="10">
        <v>2992</v>
      </c>
      <c r="AQ78" s="153">
        <v>1007</v>
      </c>
      <c r="AR78" s="153">
        <v>8428</v>
      </c>
      <c r="AS78" s="153">
        <v>14394.5</v>
      </c>
      <c r="AT78" s="305">
        <v>18065.740000000002</v>
      </c>
    </row>
    <row r="79" spans="1:54" ht="15.25" customHeight="1">
      <c r="A79" s="268" t="s">
        <v>174</v>
      </c>
      <c r="B79" s="269" t="s">
        <v>158</v>
      </c>
      <c r="C79" s="268" t="s">
        <v>197</v>
      </c>
      <c r="D79" s="268" t="s">
        <v>832</v>
      </c>
      <c r="E79" s="8" t="s">
        <v>64</v>
      </c>
      <c r="F79" s="9" t="s">
        <v>7</v>
      </c>
      <c r="G79" s="10">
        <v>19822.46</v>
      </c>
      <c r="H79" s="10">
        <v>20728.650000000001</v>
      </c>
      <c r="I79" s="10">
        <v>25409.14</v>
      </c>
      <c r="J79" s="10">
        <v>25979.38</v>
      </c>
      <c r="K79" s="10">
        <v>28471.67</v>
      </c>
      <c r="L79" s="10">
        <v>26712.23</v>
      </c>
      <c r="M79" s="10">
        <v>22402.83</v>
      </c>
      <c r="N79" s="10">
        <v>21966.82</v>
      </c>
      <c r="O79" s="10">
        <v>19976.23</v>
      </c>
      <c r="P79" s="10">
        <v>21618.94</v>
      </c>
      <c r="Q79" s="10">
        <v>18509.77</v>
      </c>
      <c r="R79" s="10">
        <v>17281.650000000001</v>
      </c>
      <c r="S79" s="10">
        <v>17973.259999999998</v>
      </c>
      <c r="T79" s="10">
        <v>22743.17</v>
      </c>
      <c r="U79" s="10">
        <v>27389.59</v>
      </c>
      <c r="V79" s="10">
        <v>32109.66</v>
      </c>
      <c r="W79" s="10">
        <v>30707.360000000001</v>
      </c>
      <c r="X79" s="10">
        <v>30445.88</v>
      </c>
      <c r="Y79" s="10">
        <v>26202.45</v>
      </c>
      <c r="Z79" s="10">
        <v>20938.73</v>
      </c>
      <c r="AA79" s="10">
        <v>18259.38</v>
      </c>
      <c r="AB79" s="10">
        <v>17443.14</v>
      </c>
      <c r="AC79" s="10">
        <v>17580.310000000001</v>
      </c>
      <c r="AD79" s="10">
        <v>16770.82</v>
      </c>
      <c r="AE79" s="10">
        <v>19798.64</v>
      </c>
      <c r="AF79" s="10">
        <v>20200.61</v>
      </c>
      <c r="AG79" s="10">
        <v>12033.08</v>
      </c>
      <c r="AH79" s="146">
        <v>0</v>
      </c>
      <c r="AI79" s="10">
        <v>11919.16</v>
      </c>
      <c r="AJ79" s="10">
        <v>16680.77</v>
      </c>
      <c r="AK79" s="10">
        <v>17425.98</v>
      </c>
      <c r="AL79" s="10">
        <v>16933.87</v>
      </c>
      <c r="AM79" s="10">
        <v>16826.759999999998</v>
      </c>
      <c r="AN79" s="10">
        <v>16666.189999999999</v>
      </c>
      <c r="AO79" s="10">
        <v>14593.64</v>
      </c>
      <c r="AP79" s="10">
        <v>13309.69</v>
      </c>
      <c r="AQ79" s="153">
        <v>15352</v>
      </c>
      <c r="AR79" s="153">
        <v>17488</v>
      </c>
      <c r="AS79" s="153">
        <v>27099</v>
      </c>
    </row>
    <row r="80" spans="1:54" ht="15.25" customHeight="1">
      <c r="A80" s="268" t="s">
        <v>174</v>
      </c>
      <c r="B80" s="269" t="s">
        <v>158</v>
      </c>
      <c r="C80" s="268" t="s">
        <v>197</v>
      </c>
      <c r="D80" s="268" t="s">
        <v>834</v>
      </c>
      <c r="E80" s="8" t="s">
        <v>65</v>
      </c>
      <c r="F80" s="9" t="s">
        <v>7</v>
      </c>
      <c r="G80" s="10">
        <v>0</v>
      </c>
      <c r="H80" s="10">
        <v>0</v>
      </c>
      <c r="I80" s="10">
        <v>0</v>
      </c>
      <c r="J80" s="10">
        <v>0</v>
      </c>
      <c r="K80" s="10">
        <v>0</v>
      </c>
      <c r="L80" s="10">
        <v>0</v>
      </c>
      <c r="M80" s="10">
        <v>0</v>
      </c>
      <c r="N80" s="10">
        <v>0</v>
      </c>
      <c r="O80" s="10">
        <v>0</v>
      </c>
      <c r="P80" s="10">
        <v>0</v>
      </c>
      <c r="Q80" s="10">
        <v>0</v>
      </c>
      <c r="R80" s="10">
        <v>1595215.13</v>
      </c>
      <c r="S80" s="10">
        <v>0</v>
      </c>
      <c r="T80" s="10">
        <v>0</v>
      </c>
      <c r="U80" s="10">
        <v>0</v>
      </c>
      <c r="V80" s="10">
        <v>0</v>
      </c>
      <c r="W80" s="10">
        <v>0</v>
      </c>
      <c r="X80" s="10">
        <v>0</v>
      </c>
      <c r="Y80" s="10">
        <v>0</v>
      </c>
      <c r="Z80" s="10">
        <v>0</v>
      </c>
      <c r="AA80" s="10">
        <v>0</v>
      </c>
      <c r="AB80" s="10">
        <v>0</v>
      </c>
      <c r="AC80" s="10">
        <v>0</v>
      </c>
      <c r="AD80" s="10">
        <v>2158305.63</v>
      </c>
      <c r="AE80" s="10">
        <v>0</v>
      </c>
      <c r="AF80" s="10">
        <v>0</v>
      </c>
      <c r="AG80" s="10">
        <v>0</v>
      </c>
      <c r="AH80" s="10">
        <v>0</v>
      </c>
      <c r="AI80" s="10">
        <v>0</v>
      </c>
      <c r="AJ80" s="10">
        <v>0</v>
      </c>
      <c r="AK80" s="10">
        <v>0</v>
      </c>
      <c r="AL80" s="10">
        <v>0</v>
      </c>
      <c r="AM80" s="10">
        <v>0</v>
      </c>
      <c r="AN80" s="10">
        <v>0</v>
      </c>
      <c r="AO80" s="10">
        <v>0</v>
      </c>
      <c r="AP80" s="10">
        <v>477930.27</v>
      </c>
      <c r="AQ80" s="311">
        <v>0</v>
      </c>
      <c r="AR80" s="311">
        <v>0</v>
      </c>
      <c r="AS80" s="311">
        <v>0</v>
      </c>
      <c r="AT80" s="10"/>
      <c r="AU80" s="10"/>
      <c r="AV80" s="10"/>
      <c r="AW80" s="10"/>
      <c r="AX80" s="10"/>
      <c r="AY80" s="10"/>
      <c r="AZ80" s="10"/>
      <c r="BA80" s="10"/>
    </row>
    <row r="81" spans="1:54" ht="15.25" customHeight="1">
      <c r="A81" s="268" t="s">
        <v>174</v>
      </c>
      <c r="B81" s="269" t="s">
        <v>158</v>
      </c>
      <c r="C81" s="268" t="s">
        <v>189</v>
      </c>
      <c r="D81" s="268" t="s">
        <v>832</v>
      </c>
      <c r="E81" s="8" t="s">
        <v>66</v>
      </c>
      <c r="F81" s="9" t="s">
        <v>7</v>
      </c>
      <c r="G81" s="10">
        <v>84000.9</v>
      </c>
      <c r="H81" s="10">
        <v>77237.440000000002</v>
      </c>
      <c r="I81" s="10">
        <v>76207.039999999994</v>
      </c>
      <c r="J81" s="10">
        <v>111381.39</v>
      </c>
      <c r="K81" s="10">
        <v>81636.59</v>
      </c>
      <c r="L81" s="10">
        <v>113762.14</v>
      </c>
      <c r="M81" s="10">
        <v>117303.66</v>
      </c>
      <c r="N81" s="10">
        <v>86521.04</v>
      </c>
      <c r="O81" s="10">
        <v>72690.710000000006</v>
      </c>
      <c r="P81" s="10">
        <v>62898.77</v>
      </c>
      <c r="Q81" s="10">
        <v>74310.53</v>
      </c>
      <c r="R81" s="10">
        <v>86693.54</v>
      </c>
      <c r="S81" s="10">
        <v>87534.44</v>
      </c>
      <c r="T81" s="10">
        <v>74479.570000000007</v>
      </c>
      <c r="U81" s="10">
        <v>84087.39</v>
      </c>
      <c r="V81" s="10">
        <v>124328.42</v>
      </c>
      <c r="W81" s="10">
        <v>98059.99</v>
      </c>
      <c r="X81" s="10">
        <v>87617.63</v>
      </c>
      <c r="Y81" s="10">
        <v>105232.96000000001</v>
      </c>
      <c r="Z81" s="10">
        <v>99264.03</v>
      </c>
      <c r="AA81" s="10">
        <v>104941.89</v>
      </c>
      <c r="AB81" s="10">
        <v>109658.9</v>
      </c>
      <c r="AC81" s="10">
        <v>102693</v>
      </c>
      <c r="AD81" s="10">
        <v>95461.01</v>
      </c>
      <c r="AE81" s="10">
        <v>106075.59</v>
      </c>
      <c r="AF81" s="10">
        <v>102486.03</v>
      </c>
      <c r="AG81" s="10">
        <v>69582.67</v>
      </c>
      <c r="AH81" s="10">
        <v>9066.77</v>
      </c>
      <c r="AI81" s="10">
        <v>9359.82</v>
      </c>
      <c r="AJ81" s="10">
        <v>30689.5</v>
      </c>
      <c r="AK81" s="10">
        <v>67001.13</v>
      </c>
      <c r="AL81" s="10">
        <v>56349.01</v>
      </c>
      <c r="AM81" s="10">
        <v>84078.76</v>
      </c>
      <c r="AN81" s="10">
        <v>93696.88</v>
      </c>
      <c r="AO81" s="10">
        <v>69088.179999999993</v>
      </c>
      <c r="AP81" s="10">
        <v>70719.009999999995</v>
      </c>
      <c r="AQ81" s="10">
        <v>79358.149999999994</v>
      </c>
      <c r="AR81" s="10">
        <v>82870.81</v>
      </c>
      <c r="AS81" s="10">
        <v>85088.27</v>
      </c>
      <c r="AT81" s="305">
        <v>78019.91</v>
      </c>
    </row>
    <row r="82" spans="1:54" ht="15.25" customHeight="1">
      <c r="A82" s="268" t="s">
        <v>174</v>
      </c>
      <c r="B82" s="269" t="s">
        <v>158</v>
      </c>
      <c r="C82" s="268" t="s">
        <v>197</v>
      </c>
      <c r="D82" s="268" t="s">
        <v>834</v>
      </c>
      <c r="E82" s="8" t="s">
        <v>67</v>
      </c>
      <c r="F82" s="9" t="s">
        <v>7</v>
      </c>
      <c r="G82" s="10">
        <v>0</v>
      </c>
      <c r="H82" s="10">
        <v>0</v>
      </c>
      <c r="I82" s="10">
        <v>0</v>
      </c>
      <c r="J82" s="10">
        <v>0</v>
      </c>
      <c r="K82" s="10">
        <v>0</v>
      </c>
      <c r="L82" s="10">
        <v>0</v>
      </c>
      <c r="M82" s="10">
        <v>0</v>
      </c>
      <c r="N82" s="10">
        <v>0</v>
      </c>
      <c r="O82" s="10">
        <v>0</v>
      </c>
      <c r="P82" s="10">
        <v>0</v>
      </c>
      <c r="Q82" s="10">
        <v>0</v>
      </c>
      <c r="R82" s="10">
        <v>209938.9</v>
      </c>
      <c r="S82" s="10">
        <v>0</v>
      </c>
      <c r="T82" s="10">
        <v>0</v>
      </c>
      <c r="U82" s="10">
        <v>0</v>
      </c>
      <c r="V82" s="10">
        <v>0</v>
      </c>
      <c r="W82" s="10">
        <v>0</v>
      </c>
      <c r="X82" s="10">
        <v>0</v>
      </c>
      <c r="Y82" s="10">
        <v>0</v>
      </c>
      <c r="Z82" s="10">
        <v>0</v>
      </c>
      <c r="AA82" s="10">
        <v>0</v>
      </c>
      <c r="AB82" s="10">
        <v>0</v>
      </c>
      <c r="AC82" s="10">
        <v>0</v>
      </c>
      <c r="AD82" s="10">
        <v>203396.84</v>
      </c>
      <c r="AE82" s="10">
        <v>0</v>
      </c>
      <c r="AF82" s="10">
        <v>0</v>
      </c>
      <c r="AG82" s="10">
        <v>0</v>
      </c>
      <c r="AH82" s="10">
        <v>0</v>
      </c>
      <c r="AI82" s="10">
        <v>0</v>
      </c>
      <c r="AJ82" s="10">
        <v>0</v>
      </c>
      <c r="AK82" s="10">
        <v>0</v>
      </c>
      <c r="AL82" s="10">
        <v>0</v>
      </c>
      <c r="AM82" s="10">
        <v>0</v>
      </c>
      <c r="AN82" s="10">
        <v>0</v>
      </c>
      <c r="AO82" s="10">
        <v>0</v>
      </c>
      <c r="AP82" s="10">
        <v>273233.93</v>
      </c>
      <c r="AQ82" s="10">
        <v>0</v>
      </c>
      <c r="AR82" s="10">
        <v>0</v>
      </c>
      <c r="AS82" s="10">
        <v>0</v>
      </c>
      <c r="AT82" s="10">
        <v>0</v>
      </c>
      <c r="AU82" s="10">
        <v>0</v>
      </c>
      <c r="AV82" s="10">
        <v>0</v>
      </c>
      <c r="AW82" s="10">
        <v>0</v>
      </c>
      <c r="AX82" s="10">
        <v>0</v>
      </c>
      <c r="AY82" s="10">
        <v>0</v>
      </c>
      <c r="AZ82" s="10">
        <v>0</v>
      </c>
      <c r="BA82" s="10">
        <v>0</v>
      </c>
    </row>
    <row r="83" spans="1:54" ht="15.25" customHeight="1">
      <c r="A83" s="268" t="s">
        <v>174</v>
      </c>
      <c r="B83" s="269" t="s">
        <v>158</v>
      </c>
      <c r="C83" s="268" t="s">
        <v>202</v>
      </c>
      <c r="D83" s="268"/>
      <c r="E83" s="103" t="s">
        <v>755</v>
      </c>
      <c r="F83" s="9" t="s">
        <v>7</v>
      </c>
      <c r="G83" s="10">
        <v>646.52</v>
      </c>
      <c r="H83" s="10">
        <v>616.71</v>
      </c>
      <c r="I83" s="273">
        <v>0</v>
      </c>
      <c r="J83" s="273">
        <v>0</v>
      </c>
      <c r="K83" s="273">
        <v>0</v>
      </c>
      <c r="L83" s="273">
        <v>0</v>
      </c>
      <c r="M83" s="273">
        <v>0</v>
      </c>
      <c r="N83" s="273">
        <v>0</v>
      </c>
      <c r="O83" s="273">
        <v>0</v>
      </c>
      <c r="P83" s="273">
        <v>0</v>
      </c>
      <c r="Q83" s="273">
        <v>0</v>
      </c>
      <c r="R83" s="273">
        <v>0</v>
      </c>
      <c r="S83" s="273">
        <v>0</v>
      </c>
      <c r="T83" s="273">
        <v>0</v>
      </c>
      <c r="U83" s="273">
        <v>0</v>
      </c>
      <c r="V83" s="273">
        <v>0</v>
      </c>
      <c r="W83" s="273">
        <v>0</v>
      </c>
      <c r="X83" s="273">
        <v>0</v>
      </c>
      <c r="Y83" s="273">
        <v>0</v>
      </c>
      <c r="Z83" s="273">
        <v>0</v>
      </c>
      <c r="AA83" s="273">
        <v>0</v>
      </c>
      <c r="AB83" s="273">
        <v>0</v>
      </c>
      <c r="AC83" s="273">
        <v>0</v>
      </c>
      <c r="AD83" s="273">
        <v>0</v>
      </c>
      <c r="AE83" s="273">
        <v>0</v>
      </c>
      <c r="AF83" s="273">
        <v>0</v>
      </c>
      <c r="AG83" s="273">
        <v>0</v>
      </c>
      <c r="AH83" s="273">
        <v>0</v>
      </c>
      <c r="AI83" s="273">
        <v>0</v>
      </c>
      <c r="AJ83" s="273">
        <v>0</v>
      </c>
      <c r="AK83" s="273">
        <v>0</v>
      </c>
      <c r="AL83" s="273">
        <v>0</v>
      </c>
      <c r="AM83" s="273">
        <v>0</v>
      </c>
      <c r="AN83" s="273">
        <v>0</v>
      </c>
      <c r="AO83" s="273">
        <v>0</v>
      </c>
      <c r="AP83" s="273">
        <v>0</v>
      </c>
      <c r="AQ83" s="273">
        <v>0</v>
      </c>
      <c r="AR83" s="273">
        <v>0</v>
      </c>
      <c r="AS83" s="273">
        <v>0</v>
      </c>
      <c r="AT83" s="273">
        <v>0</v>
      </c>
      <c r="AU83" s="273">
        <v>0</v>
      </c>
      <c r="AV83" s="273">
        <v>0</v>
      </c>
      <c r="AW83" s="273">
        <v>0</v>
      </c>
      <c r="AX83" s="273">
        <v>0</v>
      </c>
      <c r="AY83" s="273">
        <v>0</v>
      </c>
      <c r="AZ83" s="273">
        <v>0</v>
      </c>
      <c r="BA83" s="273">
        <v>0</v>
      </c>
      <c r="BB83" s="273">
        <v>0</v>
      </c>
    </row>
    <row r="84" spans="1:54" ht="15.25" customHeight="1">
      <c r="A84" s="268" t="s">
        <v>174</v>
      </c>
      <c r="B84" s="269" t="s">
        <v>158</v>
      </c>
      <c r="C84" s="268" t="s">
        <v>189</v>
      </c>
      <c r="D84" s="268" t="s">
        <v>832</v>
      </c>
      <c r="E84" s="8" t="s">
        <v>68</v>
      </c>
      <c r="F84" s="9" t="s">
        <v>7</v>
      </c>
      <c r="G84" s="10">
        <v>0</v>
      </c>
      <c r="H84" s="10">
        <v>0</v>
      </c>
      <c r="I84" s="10">
        <v>0</v>
      </c>
      <c r="J84" s="10">
        <v>0</v>
      </c>
      <c r="K84" s="10">
        <v>0</v>
      </c>
      <c r="L84" s="10">
        <v>0</v>
      </c>
      <c r="M84" s="10">
        <v>0</v>
      </c>
      <c r="N84" s="10">
        <v>0</v>
      </c>
      <c r="O84" s="10">
        <v>5934</v>
      </c>
      <c r="P84" s="10">
        <v>7423</v>
      </c>
      <c r="Q84" s="10">
        <v>7056</v>
      </c>
      <c r="R84" s="10">
        <v>7280.56</v>
      </c>
      <c r="S84" s="10">
        <v>8445</v>
      </c>
      <c r="T84" s="10">
        <v>7236</v>
      </c>
      <c r="U84" s="10">
        <v>7893.45</v>
      </c>
      <c r="V84" s="10">
        <v>10420</v>
      </c>
      <c r="W84" s="10">
        <v>8570</v>
      </c>
      <c r="X84" s="10">
        <v>10820</v>
      </c>
      <c r="Y84" s="10">
        <v>11008</v>
      </c>
      <c r="Z84" s="10">
        <v>10475</v>
      </c>
      <c r="AA84" s="10">
        <v>9498</v>
      </c>
      <c r="AB84" s="10">
        <v>174</v>
      </c>
      <c r="AC84" s="10">
        <v>12384.42</v>
      </c>
      <c r="AD84" s="10">
        <v>14381.09</v>
      </c>
      <c r="AE84" s="10">
        <v>11857</v>
      </c>
      <c r="AF84" s="10">
        <v>12330</v>
      </c>
      <c r="AG84" s="10">
        <v>6994</v>
      </c>
      <c r="AH84" s="10">
        <v>81</v>
      </c>
      <c r="AI84" s="146">
        <v>0</v>
      </c>
      <c r="AJ84" s="10">
        <v>6651</v>
      </c>
      <c r="AK84" s="10">
        <v>4436</v>
      </c>
      <c r="AL84" s="10">
        <v>111</v>
      </c>
      <c r="AM84" s="10">
        <v>10703.45</v>
      </c>
      <c r="AN84" s="10">
        <v>9200.7000000000007</v>
      </c>
      <c r="AO84" s="10">
        <v>7170</v>
      </c>
      <c r="AP84" s="146">
        <v>0</v>
      </c>
      <c r="AQ84" s="146">
        <v>0</v>
      </c>
      <c r="AR84" s="10">
        <v>7477.96</v>
      </c>
      <c r="AS84" s="282"/>
    </row>
    <row r="85" spans="1:54" ht="15.25" customHeight="1">
      <c r="A85" s="268" t="s">
        <v>174</v>
      </c>
      <c r="B85" s="269" t="s">
        <v>158</v>
      </c>
      <c r="C85" s="268" t="s">
        <v>189</v>
      </c>
      <c r="D85" s="268" t="s">
        <v>833</v>
      </c>
      <c r="E85" s="8" t="s">
        <v>69</v>
      </c>
      <c r="F85" s="9" t="s">
        <v>7</v>
      </c>
      <c r="G85" s="10">
        <v>0</v>
      </c>
      <c r="H85" s="10">
        <v>0</v>
      </c>
      <c r="I85" s="10">
        <v>0</v>
      </c>
      <c r="J85" s="10">
        <v>0</v>
      </c>
      <c r="K85" s="10">
        <v>0</v>
      </c>
      <c r="L85" s="10">
        <v>2400</v>
      </c>
      <c r="M85" s="10">
        <v>0</v>
      </c>
      <c r="N85" s="10">
        <v>0</v>
      </c>
      <c r="O85" s="10">
        <v>8500</v>
      </c>
      <c r="P85" s="10">
        <v>0</v>
      </c>
      <c r="Q85" s="10">
        <v>0</v>
      </c>
      <c r="R85" s="10">
        <v>10400</v>
      </c>
      <c r="S85" s="10">
        <v>0</v>
      </c>
      <c r="T85" s="10">
        <v>0</v>
      </c>
      <c r="U85" s="10">
        <v>0</v>
      </c>
      <c r="V85" s="10">
        <v>0</v>
      </c>
      <c r="W85" s="10">
        <v>0</v>
      </c>
      <c r="X85" s="10">
        <v>2400</v>
      </c>
      <c r="Y85" s="10">
        <v>0</v>
      </c>
      <c r="Z85" s="10">
        <v>0</v>
      </c>
      <c r="AA85" s="10">
        <v>8500</v>
      </c>
      <c r="AB85" s="10">
        <v>0</v>
      </c>
      <c r="AC85" s="10">
        <v>0</v>
      </c>
      <c r="AD85" s="10">
        <v>10400</v>
      </c>
      <c r="AE85" s="10">
        <v>0</v>
      </c>
      <c r="AF85" s="10">
        <v>0</v>
      </c>
      <c r="AG85" s="10">
        <v>8000</v>
      </c>
      <c r="AH85" s="10">
        <v>0</v>
      </c>
      <c r="AI85" s="10">
        <v>0</v>
      </c>
      <c r="AJ85" s="146">
        <v>0</v>
      </c>
      <c r="AK85" s="10">
        <v>0</v>
      </c>
      <c r="AL85" s="10">
        <v>0</v>
      </c>
      <c r="AM85" s="10">
        <v>700</v>
      </c>
      <c r="AN85" s="10">
        <v>0</v>
      </c>
      <c r="AO85" s="10">
        <v>0</v>
      </c>
      <c r="AP85" s="10">
        <v>2300</v>
      </c>
      <c r="AQ85" s="146">
        <v>0</v>
      </c>
      <c r="AR85" s="10">
        <v>0</v>
      </c>
      <c r="AS85" s="110">
        <v>0</v>
      </c>
    </row>
    <row r="86" spans="1:54" ht="15.25" customHeight="1">
      <c r="A86" s="268"/>
      <c r="B86" s="275"/>
      <c r="C86" s="268"/>
      <c r="D86" s="268"/>
      <c r="E86" s="9" t="s">
        <v>19</v>
      </c>
      <c r="F86" s="11"/>
      <c r="G86" s="276">
        <f t="shared" ref="G86:BB86" si="53">+SUM(G69:G85)</f>
        <v>597044.08000000007</v>
      </c>
      <c r="H86" s="276">
        <f t="shared" si="53"/>
        <v>562095.57999999996</v>
      </c>
      <c r="I86" s="276">
        <f t="shared" si="53"/>
        <v>935775.17000000016</v>
      </c>
      <c r="J86" s="276">
        <f t="shared" si="53"/>
        <v>745281.09000000008</v>
      </c>
      <c r="K86" s="276">
        <f t="shared" si="53"/>
        <v>806230.81</v>
      </c>
      <c r="L86" s="276">
        <f t="shared" si="53"/>
        <v>1031858.81</v>
      </c>
      <c r="M86" s="276">
        <f t="shared" si="53"/>
        <v>676162.71</v>
      </c>
      <c r="N86" s="276">
        <f t="shared" si="53"/>
        <v>732348.94000000006</v>
      </c>
      <c r="O86" s="276">
        <f t="shared" si="53"/>
        <v>974953.08</v>
      </c>
      <c r="P86" s="276">
        <f t="shared" si="53"/>
        <v>727015.87</v>
      </c>
      <c r="Q86" s="276">
        <f t="shared" si="53"/>
        <v>642349.47000000009</v>
      </c>
      <c r="R86" s="276">
        <f t="shared" si="53"/>
        <v>6360258.3600000003</v>
      </c>
      <c r="S86" s="276">
        <f t="shared" si="53"/>
        <v>805780.76</v>
      </c>
      <c r="T86" s="276">
        <f t="shared" si="53"/>
        <v>784331.60000000009</v>
      </c>
      <c r="U86" s="276">
        <f t="shared" si="53"/>
        <v>1185814.72</v>
      </c>
      <c r="V86" s="276">
        <f t="shared" si="53"/>
        <v>978193.91000000015</v>
      </c>
      <c r="W86" s="276">
        <f t="shared" si="53"/>
        <v>1008097.13</v>
      </c>
      <c r="X86" s="276">
        <f t="shared" si="53"/>
        <v>1260828.7999999998</v>
      </c>
      <c r="Y86" s="276">
        <f t="shared" si="53"/>
        <v>1178791.5900000001</v>
      </c>
      <c r="Z86" s="276">
        <f t="shared" si="53"/>
        <v>889678.02</v>
      </c>
      <c r="AA86" s="276">
        <f t="shared" si="53"/>
        <v>1116939.82</v>
      </c>
      <c r="AB86" s="276">
        <f t="shared" si="53"/>
        <v>981107.25</v>
      </c>
      <c r="AC86" s="276">
        <f t="shared" si="53"/>
        <v>807783.46000000008</v>
      </c>
      <c r="AD86" s="276">
        <f t="shared" si="53"/>
        <v>3927449.8999999994</v>
      </c>
      <c r="AE86" s="276">
        <f t="shared" si="53"/>
        <v>824391.51</v>
      </c>
      <c r="AF86" s="276">
        <f t="shared" si="53"/>
        <v>826178.88000000012</v>
      </c>
      <c r="AG86" s="276">
        <f t="shared" si="53"/>
        <v>1360452.04</v>
      </c>
      <c r="AH86" s="276">
        <f t="shared" si="53"/>
        <v>619086.59000000008</v>
      </c>
      <c r="AI86" s="276">
        <f t="shared" si="53"/>
        <v>786639.63</v>
      </c>
      <c r="AJ86" s="276">
        <f t="shared" si="53"/>
        <v>1104152.7300000002</v>
      </c>
      <c r="AK86" s="276">
        <f t="shared" si="53"/>
        <v>970487.86</v>
      </c>
      <c r="AL86" s="276">
        <f t="shared" si="53"/>
        <v>878029.43</v>
      </c>
      <c r="AM86" s="276">
        <f t="shared" si="53"/>
        <v>1310545.0999999999</v>
      </c>
      <c r="AN86" s="276">
        <f t="shared" si="53"/>
        <v>951420.59999999986</v>
      </c>
      <c r="AO86" s="276">
        <f t="shared" si="53"/>
        <v>910875.58999999985</v>
      </c>
      <c r="AP86" s="276">
        <f t="shared" si="53"/>
        <v>2130571.44</v>
      </c>
      <c r="AQ86" s="276">
        <f t="shared" si="53"/>
        <v>813656.92</v>
      </c>
      <c r="AR86" s="276">
        <f t="shared" si="53"/>
        <v>820347.95</v>
      </c>
      <c r="AS86" s="276">
        <f t="shared" si="53"/>
        <v>1354284.06</v>
      </c>
      <c r="AT86" s="276">
        <f t="shared" si="53"/>
        <v>245463.61</v>
      </c>
      <c r="AU86" s="276">
        <f t="shared" si="53"/>
        <v>0</v>
      </c>
      <c r="AV86" s="276">
        <f t="shared" si="53"/>
        <v>0</v>
      </c>
      <c r="AW86" s="276">
        <f t="shared" si="53"/>
        <v>0</v>
      </c>
      <c r="AX86" s="276">
        <f t="shared" si="53"/>
        <v>0</v>
      </c>
      <c r="AY86" s="276">
        <f t="shared" si="53"/>
        <v>0</v>
      </c>
      <c r="AZ86" s="276">
        <f t="shared" si="53"/>
        <v>0</v>
      </c>
      <c r="BA86" s="276">
        <f t="shared" si="53"/>
        <v>0</v>
      </c>
      <c r="BB86" s="276">
        <f t="shared" si="53"/>
        <v>0</v>
      </c>
    </row>
    <row r="87" spans="1:54" ht="15.25" customHeight="1">
      <c r="A87" s="268"/>
      <c r="B87" s="275"/>
      <c r="C87" s="268"/>
      <c r="D87" s="268"/>
      <c r="E87" s="15"/>
      <c r="F87" s="15"/>
      <c r="G87" s="15"/>
      <c r="H87" s="15"/>
      <c r="I87" s="15"/>
      <c r="J87" s="15"/>
      <c r="K87" s="15"/>
      <c r="L87" s="15"/>
      <c r="M87" s="15"/>
      <c r="N87" s="15"/>
      <c r="O87" s="15"/>
      <c r="P87" s="15"/>
      <c r="Q87" s="15"/>
      <c r="R87" s="15"/>
      <c r="S87" s="260"/>
      <c r="T87" s="260"/>
      <c r="U87" s="260"/>
      <c r="V87" s="260"/>
      <c r="W87" s="260"/>
      <c r="X87" s="260"/>
      <c r="Y87" s="260"/>
      <c r="Z87" s="260"/>
      <c r="AA87" s="260"/>
      <c r="AB87" s="260"/>
      <c r="AC87" s="260"/>
      <c r="AD87" s="260"/>
    </row>
    <row r="88" spans="1:54" ht="15.25" customHeight="1">
      <c r="A88" s="268"/>
      <c r="B88" s="275"/>
      <c r="C88" s="268"/>
      <c r="D88" s="268"/>
      <c r="E88" s="16" t="s">
        <v>70</v>
      </c>
      <c r="F88" s="16"/>
      <c r="G88" s="16"/>
      <c r="H88" s="16"/>
      <c r="I88" s="16"/>
      <c r="J88" s="16"/>
      <c r="K88" s="16"/>
      <c r="L88" s="16"/>
      <c r="M88" s="16"/>
      <c r="N88" s="16"/>
      <c r="O88" s="16"/>
      <c r="P88" s="16"/>
      <c r="Q88" s="16"/>
      <c r="R88" s="16"/>
      <c r="S88" s="278"/>
      <c r="T88" s="278"/>
      <c r="U88" s="278"/>
      <c r="V88" s="278"/>
      <c r="W88" s="278"/>
      <c r="X88" s="278"/>
      <c r="Y88" s="278"/>
      <c r="Z88" s="278"/>
      <c r="AA88" s="278"/>
      <c r="AB88" s="278"/>
      <c r="AC88" s="278"/>
      <c r="AD88" s="278"/>
      <c r="AE88" s="278"/>
      <c r="AF88" s="278"/>
      <c r="AG88" s="278"/>
      <c r="AH88" s="278"/>
      <c r="AI88" s="278"/>
      <c r="AJ88" s="278"/>
      <c r="AK88" s="278"/>
      <c r="AL88" s="278"/>
      <c r="AM88" s="278"/>
      <c r="AN88" s="278"/>
      <c r="AO88" s="278"/>
      <c r="AP88" s="278"/>
      <c r="AQ88" s="278"/>
      <c r="AR88" s="278"/>
      <c r="AS88" s="278"/>
      <c r="AT88" s="278"/>
      <c r="AU88" s="278"/>
      <c r="AV88" s="278"/>
      <c r="AW88" s="278"/>
      <c r="AX88" s="278"/>
      <c r="AY88" s="278"/>
      <c r="AZ88" s="278"/>
      <c r="BA88" s="278"/>
    </row>
    <row r="89" spans="1:54" ht="15.25" customHeight="1">
      <c r="A89" s="268" t="s">
        <v>175</v>
      </c>
      <c r="B89" s="269" t="s">
        <v>159</v>
      </c>
      <c r="C89" s="268" t="s">
        <v>728</v>
      </c>
      <c r="D89" s="268"/>
      <c r="E89" s="8" t="s">
        <v>71</v>
      </c>
      <c r="F89" s="9" t="s">
        <v>7</v>
      </c>
      <c r="G89" s="10">
        <v>0</v>
      </c>
      <c r="H89" s="10">
        <v>0</v>
      </c>
      <c r="I89" s="10">
        <v>0</v>
      </c>
      <c r="J89" s="10">
        <v>0</v>
      </c>
      <c r="K89" s="10">
        <v>0</v>
      </c>
      <c r="L89" s="10">
        <v>0</v>
      </c>
      <c r="M89" s="10">
        <v>0</v>
      </c>
      <c r="N89" s="10">
        <v>0</v>
      </c>
      <c r="O89" s="10">
        <v>0</v>
      </c>
      <c r="P89" s="10">
        <v>0</v>
      </c>
      <c r="Q89" s="10">
        <v>0</v>
      </c>
      <c r="R89" s="10">
        <v>0</v>
      </c>
      <c r="S89" s="10">
        <v>0</v>
      </c>
      <c r="T89" s="10">
        <v>0</v>
      </c>
      <c r="U89" s="10">
        <v>0</v>
      </c>
      <c r="V89" s="10">
        <v>0</v>
      </c>
      <c r="W89" s="10">
        <v>0</v>
      </c>
      <c r="X89" s="10">
        <v>0</v>
      </c>
      <c r="Y89" s="10">
        <v>0</v>
      </c>
      <c r="Z89" s="10">
        <v>0</v>
      </c>
      <c r="AA89" s="10">
        <v>0</v>
      </c>
      <c r="AB89" s="10">
        <v>0</v>
      </c>
      <c r="AC89" s="10">
        <v>0</v>
      </c>
      <c r="AD89" s="10">
        <v>0</v>
      </c>
      <c r="AE89" s="10">
        <v>0</v>
      </c>
      <c r="AF89" s="10">
        <v>0</v>
      </c>
      <c r="AG89" s="10">
        <v>0</v>
      </c>
      <c r="AH89" s="10">
        <v>0</v>
      </c>
      <c r="AI89" s="10">
        <v>0</v>
      </c>
      <c r="AJ89" s="10">
        <v>0</v>
      </c>
      <c r="AK89" s="10">
        <v>0</v>
      </c>
      <c r="AL89" s="10">
        <v>0</v>
      </c>
      <c r="AM89" s="10">
        <v>0</v>
      </c>
      <c r="AN89" s="10">
        <v>0</v>
      </c>
      <c r="AO89" s="10">
        <v>0</v>
      </c>
      <c r="AP89" s="10">
        <v>0</v>
      </c>
      <c r="AQ89" s="10">
        <v>0</v>
      </c>
      <c r="AR89" s="10">
        <v>0</v>
      </c>
    </row>
    <row r="90" spans="1:54" ht="15.25" customHeight="1">
      <c r="A90" s="268" t="s">
        <v>175</v>
      </c>
      <c r="B90" s="269" t="s">
        <v>159</v>
      </c>
      <c r="C90" s="268" t="s">
        <v>189</v>
      </c>
      <c r="D90" s="268" t="s">
        <v>832</v>
      </c>
      <c r="E90" s="8" t="s">
        <v>72</v>
      </c>
      <c r="F90" s="9" t="s">
        <v>7</v>
      </c>
      <c r="G90" s="10">
        <v>13583</v>
      </c>
      <c r="H90" s="10">
        <v>10172</v>
      </c>
      <c r="I90" s="10">
        <v>14514</v>
      </c>
      <c r="J90" s="10">
        <v>10961</v>
      </c>
      <c r="K90" s="10">
        <v>12616</v>
      </c>
      <c r="L90" s="10">
        <v>11723</v>
      </c>
      <c r="M90" s="10">
        <v>10790</v>
      </c>
      <c r="N90" s="10">
        <v>12406</v>
      </c>
      <c r="O90" s="10">
        <v>10601</v>
      </c>
      <c r="P90" s="10">
        <v>14762</v>
      </c>
      <c r="Q90" s="10">
        <v>10466</v>
      </c>
      <c r="R90" s="10">
        <v>19016</v>
      </c>
      <c r="S90" s="10">
        <v>11662.96</v>
      </c>
      <c r="T90" s="10">
        <v>13414.12</v>
      </c>
      <c r="U90" s="10">
        <v>11753.62</v>
      </c>
      <c r="V90" s="10">
        <v>11709.84</v>
      </c>
      <c r="W90" s="10">
        <v>14833.85</v>
      </c>
      <c r="X90" s="10">
        <v>11947.54</v>
      </c>
      <c r="Y90" s="10">
        <v>10425.719999999999</v>
      </c>
      <c r="Z90" s="10">
        <v>12268.35</v>
      </c>
      <c r="AA90" s="10">
        <v>9864.48</v>
      </c>
      <c r="AB90" s="10">
        <v>12667.58</v>
      </c>
      <c r="AC90" s="10">
        <v>10383.82</v>
      </c>
      <c r="AD90" s="10">
        <v>17438.77</v>
      </c>
      <c r="AE90" s="10">
        <v>10968.96</v>
      </c>
      <c r="AF90" s="10">
        <v>9848.52</v>
      </c>
      <c r="AG90" s="10">
        <v>10073.129999999999</v>
      </c>
      <c r="AH90" s="10">
        <v>11743.11</v>
      </c>
      <c r="AI90" s="10">
        <v>11650.99</v>
      </c>
      <c r="AJ90" s="10">
        <v>11034.39</v>
      </c>
      <c r="AK90" s="10">
        <v>13547.01</v>
      </c>
      <c r="AL90" s="10">
        <v>11758.83</v>
      </c>
      <c r="AM90" s="10">
        <v>12867.8</v>
      </c>
      <c r="AN90" s="10">
        <v>10786.68</v>
      </c>
      <c r="AO90" s="10">
        <v>12222.46</v>
      </c>
      <c r="AP90" s="153">
        <v>20515.32</v>
      </c>
      <c r="AQ90" s="10">
        <v>10706.38</v>
      </c>
      <c r="AR90" s="10">
        <v>10518.13</v>
      </c>
      <c r="AS90" s="10">
        <v>11960.79</v>
      </c>
    </row>
    <row r="91" spans="1:54" ht="15.25" customHeight="1">
      <c r="A91" s="268" t="s">
        <v>175</v>
      </c>
      <c r="B91" s="269" t="s">
        <v>159</v>
      </c>
      <c r="C91" s="268" t="s">
        <v>189</v>
      </c>
      <c r="D91" s="268" t="s">
        <v>833</v>
      </c>
      <c r="E91" s="8" t="s">
        <v>73</v>
      </c>
      <c r="F91" s="9" t="s">
        <v>7</v>
      </c>
      <c r="G91" s="10">
        <v>0</v>
      </c>
      <c r="H91" s="10">
        <v>0</v>
      </c>
      <c r="I91" s="10">
        <v>49216.77</v>
      </c>
      <c r="J91" s="10">
        <v>0</v>
      </c>
      <c r="K91" s="10">
        <v>0</v>
      </c>
      <c r="L91" s="10">
        <v>49547.03</v>
      </c>
      <c r="M91" s="10">
        <v>0</v>
      </c>
      <c r="N91" s="10">
        <v>0</v>
      </c>
      <c r="O91" s="10">
        <v>48073.78</v>
      </c>
      <c r="P91" s="10">
        <v>0</v>
      </c>
      <c r="Q91" s="10">
        <v>0</v>
      </c>
      <c r="R91" s="10">
        <v>49720.11</v>
      </c>
      <c r="S91" s="10">
        <v>0</v>
      </c>
      <c r="T91" s="10">
        <v>0</v>
      </c>
      <c r="U91" s="10">
        <v>49230.9</v>
      </c>
      <c r="V91" s="10">
        <v>0</v>
      </c>
      <c r="W91" s="10">
        <v>0</v>
      </c>
      <c r="X91" s="10">
        <v>45159.59</v>
      </c>
      <c r="Y91" s="10">
        <v>0</v>
      </c>
      <c r="Z91" s="10">
        <v>0</v>
      </c>
      <c r="AA91" s="10">
        <v>48073.78</v>
      </c>
      <c r="AB91" s="10">
        <v>0</v>
      </c>
      <c r="AC91" s="10">
        <v>0</v>
      </c>
      <c r="AD91" s="10">
        <v>59830</v>
      </c>
      <c r="AE91" s="10">
        <v>0</v>
      </c>
      <c r="AF91" s="10">
        <v>0</v>
      </c>
      <c r="AG91" s="10">
        <v>40395</v>
      </c>
      <c r="AH91" s="10">
        <v>0</v>
      </c>
      <c r="AI91" s="10">
        <v>0</v>
      </c>
      <c r="AJ91" s="10">
        <v>26052</v>
      </c>
      <c r="AK91" s="10">
        <v>0</v>
      </c>
      <c r="AL91" s="10">
        <v>0</v>
      </c>
      <c r="AM91" s="10">
        <v>31670</v>
      </c>
      <c r="AN91" s="10">
        <v>0</v>
      </c>
      <c r="AO91" s="10">
        <v>0</v>
      </c>
      <c r="AP91" s="10">
        <v>25631.06</v>
      </c>
      <c r="AQ91" s="10">
        <v>0</v>
      </c>
      <c r="AR91" s="10">
        <v>0</v>
      </c>
      <c r="AS91" s="10">
        <v>0</v>
      </c>
      <c r="AT91" s="10">
        <v>0</v>
      </c>
      <c r="AU91" s="273">
        <v>0</v>
      </c>
      <c r="AV91" s="273">
        <v>0</v>
      </c>
      <c r="AW91" s="273">
        <v>0</v>
      </c>
      <c r="AX91" s="273">
        <v>0</v>
      </c>
      <c r="AY91" s="273">
        <v>0</v>
      </c>
      <c r="AZ91" s="273">
        <v>0</v>
      </c>
      <c r="BA91" s="273">
        <v>0</v>
      </c>
      <c r="BB91" s="273">
        <v>0</v>
      </c>
    </row>
    <row r="92" spans="1:54" ht="15.25" customHeight="1">
      <c r="A92" s="268" t="s">
        <v>175</v>
      </c>
      <c r="B92" s="269" t="s">
        <v>159</v>
      </c>
      <c r="C92" s="268" t="s">
        <v>728</v>
      </c>
      <c r="D92" s="268" t="s">
        <v>832</v>
      </c>
      <c r="E92" s="253" t="s">
        <v>74</v>
      </c>
      <c r="F92" s="9" t="s">
        <v>7</v>
      </c>
      <c r="G92" s="10">
        <v>20464</v>
      </c>
      <c r="H92" s="10">
        <v>20162</v>
      </c>
      <c r="I92" s="10">
        <v>26051</v>
      </c>
      <c r="J92" s="10">
        <v>21449</v>
      </c>
      <c r="K92" s="10">
        <v>23222</v>
      </c>
      <c r="L92" s="10">
        <v>23085</v>
      </c>
      <c r="M92" s="10">
        <v>20789</v>
      </c>
      <c r="N92" s="10">
        <v>23727</v>
      </c>
      <c r="O92" s="10">
        <v>21214</v>
      </c>
      <c r="P92" s="10">
        <v>26069</v>
      </c>
      <c r="Q92" s="10">
        <v>21868</v>
      </c>
      <c r="R92" s="10">
        <v>23144</v>
      </c>
      <c r="S92" s="153">
        <v>23146.7</v>
      </c>
      <c r="T92" s="153">
        <v>24824.5</v>
      </c>
      <c r="U92" s="153">
        <v>29697.95</v>
      </c>
      <c r="V92" s="153">
        <v>32413.040000000001</v>
      </c>
      <c r="W92" s="153">
        <v>28155.32</v>
      </c>
      <c r="X92" s="153">
        <v>29814.95</v>
      </c>
      <c r="Y92" s="153">
        <v>29046.25</v>
      </c>
      <c r="Z92" s="153">
        <v>31716.14</v>
      </c>
      <c r="AA92" s="153">
        <v>28745.74</v>
      </c>
      <c r="AB92" s="153">
        <v>28541.3</v>
      </c>
      <c r="AC92" s="153">
        <v>17658.87</v>
      </c>
      <c r="AD92" s="153">
        <v>28546.25</v>
      </c>
      <c r="AE92" s="10">
        <v>33857.58</v>
      </c>
      <c r="AF92" s="10">
        <v>28345</v>
      </c>
      <c r="AG92" s="10">
        <v>28835.61</v>
      </c>
      <c r="AH92" s="10">
        <v>0</v>
      </c>
      <c r="AI92" s="10">
        <v>33966.080000000002</v>
      </c>
      <c r="AJ92" s="10">
        <v>39126.230000000003</v>
      </c>
      <c r="AK92" s="10">
        <v>40947.51</v>
      </c>
      <c r="AL92" s="10">
        <v>32007.58</v>
      </c>
      <c r="AM92" s="10">
        <v>36789</v>
      </c>
      <c r="AN92" s="10">
        <v>35345.25</v>
      </c>
      <c r="AO92" s="10">
        <v>41798.660000000003</v>
      </c>
      <c r="AP92" s="10">
        <v>41253.22</v>
      </c>
      <c r="AQ92" s="10">
        <v>42281.57</v>
      </c>
      <c r="AR92" s="10">
        <v>38642.19</v>
      </c>
      <c r="AS92" s="10">
        <v>34981.81</v>
      </c>
    </row>
    <row r="93" spans="1:54" ht="15.25" customHeight="1">
      <c r="A93" s="268" t="s">
        <v>175</v>
      </c>
      <c r="B93" s="269" t="s">
        <v>159</v>
      </c>
      <c r="C93" s="268" t="s">
        <v>187</v>
      </c>
      <c r="D93" s="268" t="s">
        <v>834</v>
      </c>
      <c r="E93" s="8" t="s">
        <v>75</v>
      </c>
      <c r="F93" s="9" t="s">
        <v>7</v>
      </c>
      <c r="G93" s="10">
        <v>0</v>
      </c>
      <c r="H93" s="10">
        <v>0</v>
      </c>
      <c r="I93" s="10">
        <v>0</v>
      </c>
      <c r="J93" s="10">
        <v>0</v>
      </c>
      <c r="K93" s="10">
        <v>0</v>
      </c>
      <c r="L93" s="10">
        <v>0</v>
      </c>
      <c r="M93" s="10">
        <v>0</v>
      </c>
      <c r="N93" s="10">
        <v>0</v>
      </c>
      <c r="O93" s="10">
        <v>0</v>
      </c>
      <c r="P93" s="10">
        <v>0</v>
      </c>
      <c r="Q93" s="10">
        <v>0</v>
      </c>
      <c r="R93" s="10">
        <v>2065009.18</v>
      </c>
      <c r="S93" s="10">
        <v>0</v>
      </c>
      <c r="T93" s="10">
        <v>0</v>
      </c>
      <c r="U93" s="10">
        <v>0</v>
      </c>
      <c r="V93" s="10">
        <v>0</v>
      </c>
      <c r="W93" s="10">
        <v>0</v>
      </c>
      <c r="X93" s="10">
        <v>0</v>
      </c>
      <c r="Y93" s="10">
        <v>0</v>
      </c>
      <c r="Z93" s="10">
        <v>0</v>
      </c>
      <c r="AA93" s="10">
        <v>0</v>
      </c>
      <c r="AB93" s="10">
        <v>0</v>
      </c>
      <c r="AC93" s="10">
        <v>0</v>
      </c>
      <c r="AD93" s="10">
        <v>2440816.9900000002</v>
      </c>
      <c r="AE93" s="10">
        <v>0</v>
      </c>
      <c r="AF93" s="10">
        <v>0</v>
      </c>
      <c r="AG93" s="10">
        <v>0</v>
      </c>
      <c r="AH93" s="10">
        <v>0</v>
      </c>
      <c r="AI93" s="10">
        <v>0</v>
      </c>
      <c r="AJ93" s="10">
        <v>0</v>
      </c>
      <c r="AK93" s="10">
        <v>0</v>
      </c>
      <c r="AL93" s="10">
        <v>0</v>
      </c>
      <c r="AM93" s="10">
        <v>0</v>
      </c>
      <c r="AN93" s="10">
        <v>0</v>
      </c>
      <c r="AO93" s="10">
        <v>0</v>
      </c>
      <c r="AP93" s="10">
        <v>3117951.46</v>
      </c>
      <c r="AQ93" s="10">
        <v>0</v>
      </c>
      <c r="AR93" s="10">
        <v>0</v>
      </c>
      <c r="AS93" s="10">
        <v>0</v>
      </c>
      <c r="AT93" s="10">
        <v>0</v>
      </c>
      <c r="AU93" s="10">
        <v>0</v>
      </c>
      <c r="AV93" s="10">
        <v>0</v>
      </c>
      <c r="AW93" s="10">
        <v>0</v>
      </c>
      <c r="AX93" s="10">
        <v>0</v>
      </c>
      <c r="AY93" s="10">
        <v>0</v>
      </c>
      <c r="AZ93" s="10">
        <v>0</v>
      </c>
      <c r="BA93" s="10">
        <v>0</v>
      </c>
      <c r="BB93" s="282"/>
    </row>
    <row r="94" spans="1:54" ht="15.25" customHeight="1">
      <c r="A94" s="268" t="s">
        <v>175</v>
      </c>
      <c r="B94" s="269" t="s">
        <v>159</v>
      </c>
      <c r="C94" s="268" t="s">
        <v>211</v>
      </c>
      <c r="D94" s="268" t="s">
        <v>834</v>
      </c>
      <c r="E94" s="8" t="s">
        <v>76</v>
      </c>
      <c r="F94" s="9" t="s">
        <v>7</v>
      </c>
      <c r="G94" s="10">
        <v>0</v>
      </c>
      <c r="H94" s="10">
        <v>0</v>
      </c>
      <c r="I94" s="10">
        <v>0</v>
      </c>
      <c r="J94" s="10">
        <v>0</v>
      </c>
      <c r="K94" s="10">
        <v>0</v>
      </c>
      <c r="L94" s="10">
        <v>0</v>
      </c>
      <c r="M94" s="10">
        <v>0</v>
      </c>
      <c r="N94" s="10">
        <v>0</v>
      </c>
      <c r="O94" s="10">
        <v>0</v>
      </c>
      <c r="P94" s="10">
        <v>0</v>
      </c>
      <c r="Q94" s="10">
        <v>0</v>
      </c>
      <c r="R94" s="10">
        <v>7129362</v>
      </c>
      <c r="S94" s="10">
        <v>0</v>
      </c>
      <c r="T94" s="10">
        <v>0</v>
      </c>
      <c r="U94" s="10">
        <v>0</v>
      </c>
      <c r="V94" s="10">
        <v>0</v>
      </c>
      <c r="W94" s="10">
        <v>0</v>
      </c>
      <c r="X94" s="10">
        <v>0</v>
      </c>
      <c r="Y94" s="10">
        <v>0</v>
      </c>
      <c r="Z94" s="10">
        <v>0</v>
      </c>
      <c r="AA94" s="10">
        <v>0</v>
      </c>
      <c r="AB94" s="10">
        <v>0</v>
      </c>
      <c r="AC94" s="10">
        <v>0</v>
      </c>
      <c r="AD94" s="10">
        <v>7375355</v>
      </c>
      <c r="AE94" s="10">
        <v>0</v>
      </c>
      <c r="AF94" s="10">
        <v>0</v>
      </c>
      <c r="AG94" s="10">
        <v>0</v>
      </c>
      <c r="AH94" s="10">
        <v>0</v>
      </c>
      <c r="AI94" s="10">
        <v>0</v>
      </c>
      <c r="AJ94" s="10">
        <v>0</v>
      </c>
      <c r="AK94" s="10">
        <v>0</v>
      </c>
      <c r="AL94" s="10">
        <v>0</v>
      </c>
      <c r="AM94" s="10">
        <v>0</v>
      </c>
      <c r="AN94" s="10">
        <v>0</v>
      </c>
      <c r="AO94" s="10">
        <v>0</v>
      </c>
      <c r="AP94" s="10">
        <v>5967928</v>
      </c>
      <c r="AQ94" s="10">
        <v>0</v>
      </c>
      <c r="AR94" s="10">
        <v>0</v>
      </c>
      <c r="AS94" s="10">
        <v>0</v>
      </c>
      <c r="AT94" s="10">
        <v>0</v>
      </c>
      <c r="AU94" s="10">
        <v>0</v>
      </c>
      <c r="AV94" s="10">
        <v>0</v>
      </c>
      <c r="AW94" s="10">
        <v>0</v>
      </c>
      <c r="AX94" s="10">
        <v>0</v>
      </c>
      <c r="AY94" s="10">
        <v>0</v>
      </c>
      <c r="AZ94" s="10">
        <v>0</v>
      </c>
      <c r="BA94" s="10">
        <v>0</v>
      </c>
      <c r="BB94" s="282"/>
    </row>
    <row r="95" spans="1:54" ht="15.25" customHeight="1">
      <c r="A95" s="268" t="s">
        <v>175</v>
      </c>
      <c r="B95" s="269" t="s">
        <v>159</v>
      </c>
      <c r="C95" s="268" t="s">
        <v>186</v>
      </c>
      <c r="D95" s="268" t="s">
        <v>833</v>
      </c>
      <c r="E95" s="8" t="s">
        <v>77</v>
      </c>
      <c r="F95" s="9" t="s">
        <v>7</v>
      </c>
      <c r="G95" s="10">
        <v>0</v>
      </c>
      <c r="H95" s="10">
        <v>0</v>
      </c>
      <c r="I95" s="10">
        <v>135097.5</v>
      </c>
      <c r="J95" s="10">
        <v>0</v>
      </c>
      <c r="K95" s="10">
        <v>0</v>
      </c>
      <c r="L95" s="10">
        <v>137264.09</v>
      </c>
      <c r="M95" s="10">
        <v>0</v>
      </c>
      <c r="N95" s="10">
        <v>0</v>
      </c>
      <c r="O95" s="10">
        <v>137008.19</v>
      </c>
      <c r="P95" s="10">
        <v>0</v>
      </c>
      <c r="Q95" s="10">
        <v>0</v>
      </c>
      <c r="R95" s="10">
        <v>140282.04999999999</v>
      </c>
      <c r="S95" s="10">
        <v>0</v>
      </c>
      <c r="T95" s="10">
        <v>0</v>
      </c>
      <c r="U95" s="10">
        <v>128390.09</v>
      </c>
      <c r="V95" s="10">
        <v>0</v>
      </c>
      <c r="W95" s="10">
        <v>0</v>
      </c>
      <c r="X95" s="10">
        <v>115550.84</v>
      </c>
      <c r="Y95" s="10">
        <v>0</v>
      </c>
      <c r="Z95" s="10">
        <v>0</v>
      </c>
      <c r="AA95" s="10">
        <v>119451.82</v>
      </c>
      <c r="AB95" s="10">
        <v>0</v>
      </c>
      <c r="AC95" s="10">
        <v>0</v>
      </c>
      <c r="AD95" s="10">
        <v>127442.9</v>
      </c>
      <c r="AE95" s="10">
        <v>0</v>
      </c>
      <c r="AF95" s="10">
        <v>0</v>
      </c>
      <c r="AG95" s="10">
        <v>119466.26</v>
      </c>
      <c r="AH95" s="10">
        <v>0</v>
      </c>
      <c r="AI95" s="10">
        <v>0</v>
      </c>
      <c r="AJ95" s="10">
        <v>160631.99</v>
      </c>
      <c r="AK95" s="10">
        <v>0</v>
      </c>
      <c r="AL95" s="10">
        <v>0</v>
      </c>
      <c r="AM95" s="10">
        <v>158578.01999999999</v>
      </c>
      <c r="AN95" s="10">
        <v>0</v>
      </c>
      <c r="AO95" s="10">
        <v>0</v>
      </c>
      <c r="AP95" s="10">
        <v>144864.54999999999</v>
      </c>
      <c r="AQ95" s="153">
        <v>0</v>
      </c>
      <c r="AR95" s="153">
        <v>0</v>
      </c>
      <c r="AS95" s="10">
        <v>153224.44</v>
      </c>
    </row>
    <row r="96" spans="1:54" s="270" customFormat="1" ht="15.25" customHeight="1">
      <c r="A96" s="268" t="s">
        <v>175</v>
      </c>
      <c r="B96" s="269" t="s">
        <v>159</v>
      </c>
      <c r="C96" s="268" t="s">
        <v>189</v>
      </c>
      <c r="D96" s="268" t="s">
        <v>832</v>
      </c>
      <c r="E96" s="159" t="s">
        <v>78</v>
      </c>
      <c r="F96" s="160" t="s">
        <v>7</v>
      </c>
      <c r="G96" s="153">
        <v>17404</v>
      </c>
      <c r="H96" s="153">
        <v>16741</v>
      </c>
      <c r="I96" s="153">
        <v>23337</v>
      </c>
      <c r="J96" s="153">
        <v>22560</v>
      </c>
      <c r="K96" s="153">
        <v>26596</v>
      </c>
      <c r="L96" s="153">
        <v>22997</v>
      </c>
      <c r="M96" s="153">
        <v>24527</v>
      </c>
      <c r="N96" s="153">
        <v>20403</v>
      </c>
      <c r="O96" s="153">
        <v>25130</v>
      </c>
      <c r="P96" s="153">
        <v>20237</v>
      </c>
      <c r="Q96" s="153">
        <v>19742</v>
      </c>
      <c r="R96" s="153">
        <v>21631</v>
      </c>
      <c r="S96" s="153">
        <v>18839</v>
      </c>
      <c r="T96" s="153">
        <v>20630</v>
      </c>
      <c r="U96" s="153">
        <v>32662</v>
      </c>
      <c r="V96" s="153">
        <v>35185</v>
      </c>
      <c r="W96" s="153">
        <v>30408.400000000001</v>
      </c>
      <c r="X96" s="153">
        <v>27593.41</v>
      </c>
      <c r="Y96" s="153">
        <v>29139.8</v>
      </c>
      <c r="Z96" s="153">
        <v>30194.400000000001</v>
      </c>
      <c r="AA96" s="153">
        <v>26722.43</v>
      </c>
      <c r="AB96" s="153">
        <v>24270.05</v>
      </c>
      <c r="AC96" s="153">
        <v>22309.38</v>
      </c>
      <c r="AD96" s="153">
        <v>21175.360000000001</v>
      </c>
      <c r="AE96" s="10">
        <v>21877.9</v>
      </c>
      <c r="AF96" s="10">
        <v>23808.25</v>
      </c>
      <c r="AG96" s="153">
        <v>17329.5</v>
      </c>
      <c r="AH96" s="311">
        <v>0</v>
      </c>
      <c r="AI96" s="153">
        <v>13652.01</v>
      </c>
      <c r="AJ96" s="153">
        <v>25975</v>
      </c>
      <c r="AK96" s="153">
        <v>30433.5</v>
      </c>
      <c r="AL96" s="153">
        <v>28696</v>
      </c>
      <c r="AM96" s="153">
        <v>23565</v>
      </c>
      <c r="AN96" s="153">
        <v>25537</v>
      </c>
      <c r="AO96" s="153">
        <v>21390</v>
      </c>
      <c r="AP96" s="153">
        <v>12246.87</v>
      </c>
      <c r="AQ96" s="153">
        <v>20499.8</v>
      </c>
      <c r="AR96" s="153">
        <v>21255.67</v>
      </c>
      <c r="AS96" s="309">
        <v>30249.07</v>
      </c>
      <c r="AT96" s="309">
        <v>36705.379999999997</v>
      </c>
    </row>
    <row r="97" spans="1:54" ht="15.25" customHeight="1">
      <c r="A97" s="268" t="s">
        <v>175</v>
      </c>
      <c r="B97" s="269" t="s">
        <v>159</v>
      </c>
      <c r="C97" s="268" t="s">
        <v>197</v>
      </c>
      <c r="D97" s="268" t="s">
        <v>832</v>
      </c>
      <c r="E97" s="8" t="s">
        <v>79</v>
      </c>
      <c r="F97" s="9" t="s">
        <v>7</v>
      </c>
      <c r="G97" s="10">
        <v>49745</v>
      </c>
      <c r="H97" s="10">
        <v>49339</v>
      </c>
      <c r="I97" s="10">
        <v>61375</v>
      </c>
      <c r="J97" s="10">
        <v>55819</v>
      </c>
      <c r="K97" s="10">
        <v>55980</v>
      </c>
      <c r="L97" s="10">
        <v>55541</v>
      </c>
      <c r="M97" s="10">
        <v>50922</v>
      </c>
      <c r="N97" s="10">
        <v>56622</v>
      </c>
      <c r="O97" s="10">
        <v>52567</v>
      </c>
      <c r="P97" s="10">
        <v>52778</v>
      </c>
      <c r="Q97" s="10">
        <v>52359</v>
      </c>
      <c r="R97" s="10">
        <v>54856</v>
      </c>
      <c r="S97" s="10">
        <v>56764</v>
      </c>
      <c r="T97" s="10">
        <v>47020</v>
      </c>
      <c r="U97" s="10">
        <v>62270</v>
      </c>
      <c r="V97" s="10">
        <v>48761</v>
      </c>
      <c r="W97" s="10">
        <v>56987</v>
      </c>
      <c r="X97" s="10">
        <v>52934</v>
      </c>
      <c r="Y97" s="10">
        <v>56096</v>
      </c>
      <c r="Z97" s="10">
        <v>51293</v>
      </c>
      <c r="AA97" s="10">
        <v>47649</v>
      </c>
      <c r="AB97" s="10">
        <v>51432</v>
      </c>
      <c r="AC97" s="10">
        <v>47873</v>
      </c>
      <c r="AD97" s="10">
        <v>53367</v>
      </c>
      <c r="AE97" s="10">
        <v>48678</v>
      </c>
      <c r="AF97" s="10">
        <v>51636</v>
      </c>
      <c r="AG97" s="10">
        <v>34396</v>
      </c>
      <c r="AH97" s="146">
        <v>0</v>
      </c>
      <c r="AI97" s="10">
        <v>65930</v>
      </c>
      <c r="AJ97" s="10">
        <v>62409</v>
      </c>
      <c r="AK97" s="10">
        <v>60766</v>
      </c>
      <c r="AL97" s="10">
        <v>54388</v>
      </c>
      <c r="AM97" s="10">
        <v>46578</v>
      </c>
      <c r="AN97" s="10">
        <v>50626</v>
      </c>
      <c r="AO97" s="10">
        <v>40707</v>
      </c>
      <c r="AP97" s="153">
        <v>47862</v>
      </c>
      <c r="AQ97" s="10">
        <v>50918</v>
      </c>
      <c r="AR97" s="10">
        <v>43187</v>
      </c>
      <c r="AS97" s="310">
        <v>61401</v>
      </c>
    </row>
    <row r="98" spans="1:54" ht="15.25" customHeight="1">
      <c r="A98" s="268" t="s">
        <v>175</v>
      </c>
      <c r="B98" s="269" t="s">
        <v>159</v>
      </c>
      <c r="C98" s="268" t="s">
        <v>193</v>
      </c>
      <c r="D98" s="268" t="s">
        <v>834</v>
      </c>
      <c r="E98" s="8" t="s">
        <v>80</v>
      </c>
      <c r="F98" s="9" t="s">
        <v>7</v>
      </c>
      <c r="G98" s="10">
        <v>0</v>
      </c>
      <c r="H98" s="10">
        <v>0</v>
      </c>
      <c r="I98" s="10">
        <v>0</v>
      </c>
      <c r="J98" s="10">
        <v>0</v>
      </c>
      <c r="K98" s="10">
        <v>0</v>
      </c>
      <c r="L98" s="10">
        <v>0</v>
      </c>
      <c r="M98" s="10">
        <v>0</v>
      </c>
      <c r="N98" s="10">
        <v>0</v>
      </c>
      <c r="O98" s="10">
        <v>0</v>
      </c>
      <c r="P98" s="10">
        <v>0</v>
      </c>
      <c r="Q98" s="10">
        <v>0</v>
      </c>
      <c r="R98" s="10">
        <v>890925</v>
      </c>
      <c r="S98" s="10">
        <v>0</v>
      </c>
      <c r="T98" s="10">
        <v>0</v>
      </c>
      <c r="U98" s="10">
        <v>0</v>
      </c>
      <c r="V98" s="10">
        <v>0</v>
      </c>
      <c r="W98" s="10">
        <v>0</v>
      </c>
      <c r="X98" s="10">
        <v>0</v>
      </c>
      <c r="Y98" s="10">
        <v>0</v>
      </c>
      <c r="Z98" s="10">
        <v>0</v>
      </c>
      <c r="AA98" s="10">
        <v>0</v>
      </c>
      <c r="AB98" s="10">
        <v>0</v>
      </c>
      <c r="AC98" s="10">
        <v>0</v>
      </c>
      <c r="AD98" s="10">
        <v>908559.23</v>
      </c>
      <c r="AE98" s="10">
        <v>0</v>
      </c>
      <c r="AF98" s="10">
        <v>0</v>
      </c>
      <c r="AG98" s="10">
        <v>0</v>
      </c>
      <c r="AH98" s="10">
        <v>0</v>
      </c>
      <c r="AI98" s="10">
        <v>0</v>
      </c>
      <c r="AJ98" s="10">
        <v>0</v>
      </c>
      <c r="AK98" s="10">
        <v>0</v>
      </c>
      <c r="AL98" s="10">
        <v>0</v>
      </c>
      <c r="AM98" s="10">
        <v>0</v>
      </c>
      <c r="AN98" s="10">
        <v>0</v>
      </c>
      <c r="AO98" s="10">
        <v>0</v>
      </c>
      <c r="AP98" s="153">
        <v>1102935.3899999999</v>
      </c>
      <c r="AQ98" s="10">
        <v>0</v>
      </c>
      <c r="AR98" s="10">
        <v>0</v>
      </c>
      <c r="AS98" s="10">
        <v>0</v>
      </c>
      <c r="AT98" s="10">
        <v>0</v>
      </c>
      <c r="AU98" s="10">
        <v>0</v>
      </c>
      <c r="AV98" s="10">
        <v>0</v>
      </c>
      <c r="AW98" s="10">
        <v>0</v>
      </c>
      <c r="AX98" s="10">
        <v>0</v>
      </c>
      <c r="AY98" s="10">
        <v>0</v>
      </c>
      <c r="AZ98" s="10">
        <v>0</v>
      </c>
      <c r="BA98" s="10">
        <v>0</v>
      </c>
      <c r="BB98" s="110">
        <v>0</v>
      </c>
    </row>
    <row r="99" spans="1:54" ht="15.25" customHeight="1">
      <c r="A99" s="268" t="s">
        <v>175</v>
      </c>
      <c r="B99" s="269" t="s">
        <v>159</v>
      </c>
      <c r="C99" s="268" t="s">
        <v>193</v>
      </c>
      <c r="D99" s="268" t="s">
        <v>833</v>
      </c>
      <c r="E99" s="8" t="s">
        <v>81</v>
      </c>
      <c r="F99" s="9" t="s">
        <v>7</v>
      </c>
      <c r="G99" s="10">
        <v>0</v>
      </c>
      <c r="H99" s="10">
        <v>0</v>
      </c>
      <c r="I99" s="10">
        <v>84809.32</v>
      </c>
      <c r="J99" s="10">
        <v>0</v>
      </c>
      <c r="K99" s="10">
        <v>0</v>
      </c>
      <c r="L99" s="10">
        <v>89675.36</v>
      </c>
      <c r="M99" s="10">
        <v>0</v>
      </c>
      <c r="N99" s="10">
        <v>0</v>
      </c>
      <c r="O99" s="10">
        <v>80601.55</v>
      </c>
      <c r="P99" s="10">
        <v>0</v>
      </c>
      <c r="Q99" s="10">
        <v>0</v>
      </c>
      <c r="R99" s="10">
        <v>72623.06</v>
      </c>
      <c r="S99" s="10">
        <v>0</v>
      </c>
      <c r="T99" s="10">
        <v>0</v>
      </c>
      <c r="U99" s="10">
        <v>65854.240000000005</v>
      </c>
      <c r="V99" s="10">
        <v>0</v>
      </c>
      <c r="W99" s="10">
        <v>0</v>
      </c>
      <c r="X99" s="10">
        <v>68290.59</v>
      </c>
      <c r="Y99" s="10">
        <v>0</v>
      </c>
      <c r="Z99" s="10">
        <v>0</v>
      </c>
      <c r="AA99" s="10">
        <v>62244.29</v>
      </c>
      <c r="AB99" s="10">
        <v>0</v>
      </c>
      <c r="AC99" s="10">
        <v>0</v>
      </c>
      <c r="AD99" s="10">
        <v>56132.22</v>
      </c>
      <c r="AE99" s="10">
        <v>0</v>
      </c>
      <c r="AF99" s="10">
        <v>0</v>
      </c>
      <c r="AG99" s="10">
        <v>0</v>
      </c>
      <c r="AH99" s="10">
        <v>0</v>
      </c>
      <c r="AI99" s="10">
        <v>0</v>
      </c>
      <c r="AJ99" s="10">
        <v>0</v>
      </c>
      <c r="AK99" s="10">
        <v>0</v>
      </c>
      <c r="AL99" s="10">
        <v>0</v>
      </c>
      <c r="AM99" s="10">
        <v>0</v>
      </c>
      <c r="AN99" s="10">
        <v>0</v>
      </c>
      <c r="AO99" s="10">
        <v>0</v>
      </c>
      <c r="AP99" s="10">
        <v>0</v>
      </c>
      <c r="AQ99" s="10">
        <v>0</v>
      </c>
      <c r="AR99" s="10">
        <v>0</v>
      </c>
      <c r="AS99" s="10">
        <v>0</v>
      </c>
      <c r="AT99" s="10">
        <v>0</v>
      </c>
      <c r="AU99" s="10">
        <v>0</v>
      </c>
      <c r="AV99" s="10">
        <v>0</v>
      </c>
      <c r="AW99" s="10">
        <v>0</v>
      </c>
      <c r="AX99" s="10">
        <v>0</v>
      </c>
      <c r="AY99" s="10">
        <v>0</v>
      </c>
      <c r="AZ99" s="10">
        <v>0</v>
      </c>
      <c r="BA99" s="10">
        <v>0</v>
      </c>
      <c r="BB99" s="10">
        <v>0</v>
      </c>
    </row>
    <row r="100" spans="1:54" s="270" customFormat="1" ht="15.25" customHeight="1">
      <c r="A100" s="268" t="s">
        <v>175</v>
      </c>
      <c r="B100" s="269" t="s">
        <v>159</v>
      </c>
      <c r="C100" s="268" t="s">
        <v>188</v>
      </c>
      <c r="D100" s="268" t="s">
        <v>834</v>
      </c>
      <c r="E100" s="159" t="s">
        <v>82</v>
      </c>
      <c r="F100" s="160" t="s">
        <v>7</v>
      </c>
      <c r="G100" s="153">
        <v>24238219.649999999</v>
      </c>
      <c r="H100" s="153">
        <v>0</v>
      </c>
      <c r="I100" s="153">
        <v>0</v>
      </c>
      <c r="J100" s="153">
        <v>0</v>
      </c>
      <c r="K100" s="153">
        <v>0</v>
      </c>
      <c r="L100" s="153">
        <v>0</v>
      </c>
      <c r="M100" s="153">
        <v>0</v>
      </c>
      <c r="N100" s="153">
        <v>0</v>
      </c>
      <c r="O100" s="153">
        <v>0</v>
      </c>
      <c r="P100" s="153">
        <v>0</v>
      </c>
      <c r="Q100" s="153">
        <v>0</v>
      </c>
      <c r="R100" s="153">
        <v>0</v>
      </c>
      <c r="S100" s="153">
        <v>24576239</v>
      </c>
      <c r="T100" s="153">
        <v>0</v>
      </c>
      <c r="U100" s="153">
        <v>0</v>
      </c>
      <c r="V100" s="153">
        <v>0</v>
      </c>
      <c r="W100" s="153">
        <v>0</v>
      </c>
      <c r="X100" s="153">
        <v>0</v>
      </c>
      <c r="Y100" s="153">
        <v>0</v>
      </c>
      <c r="Z100" s="153">
        <v>0</v>
      </c>
      <c r="AA100" s="153">
        <v>0</v>
      </c>
      <c r="AB100" s="153">
        <v>0</v>
      </c>
      <c r="AC100" s="153">
        <v>0</v>
      </c>
      <c r="AD100" s="153">
        <v>0</v>
      </c>
      <c r="AE100" s="153">
        <v>24492432</v>
      </c>
      <c r="AF100" s="153">
        <v>0</v>
      </c>
      <c r="AG100" s="153">
        <v>0</v>
      </c>
      <c r="AH100" s="153">
        <v>0</v>
      </c>
      <c r="AI100" s="153">
        <v>0</v>
      </c>
      <c r="AJ100" s="153">
        <v>0</v>
      </c>
      <c r="AK100" s="153">
        <v>0</v>
      </c>
      <c r="AL100" s="153">
        <v>0</v>
      </c>
      <c r="AM100" s="153">
        <v>0</v>
      </c>
      <c r="AN100" s="153">
        <v>0</v>
      </c>
      <c r="AO100" s="153">
        <v>0</v>
      </c>
      <c r="AP100" s="153">
        <v>0</v>
      </c>
      <c r="AQ100" s="153">
        <v>26955106.77</v>
      </c>
      <c r="AR100" s="153">
        <v>0</v>
      </c>
      <c r="AS100" s="153">
        <v>0</v>
      </c>
      <c r="AT100" s="153">
        <v>0</v>
      </c>
      <c r="AU100" s="153">
        <v>0</v>
      </c>
      <c r="AV100" s="153">
        <v>0</v>
      </c>
      <c r="AW100" s="153">
        <v>0</v>
      </c>
      <c r="AX100" s="153">
        <v>0</v>
      </c>
      <c r="AY100" s="153">
        <v>0</v>
      </c>
      <c r="AZ100" s="153">
        <v>0</v>
      </c>
      <c r="BA100" s="153">
        <v>0</v>
      </c>
    </row>
    <row r="101" spans="1:54" ht="15.25" customHeight="1">
      <c r="A101" s="268" t="s">
        <v>175</v>
      </c>
      <c r="B101" s="269" t="s">
        <v>159</v>
      </c>
      <c r="C101" s="268" t="s">
        <v>728</v>
      </c>
      <c r="D101" s="268" t="s">
        <v>832</v>
      </c>
      <c r="E101" s="8" t="s">
        <v>83</v>
      </c>
      <c r="F101" s="9" t="s">
        <v>7</v>
      </c>
      <c r="G101" s="10">
        <v>26926</v>
      </c>
      <c r="H101" s="10">
        <v>28919</v>
      </c>
      <c r="I101" s="10">
        <v>35619</v>
      </c>
      <c r="J101" s="10">
        <v>33649</v>
      </c>
      <c r="K101" s="10">
        <v>33433</v>
      </c>
      <c r="L101" s="10">
        <v>32556</v>
      </c>
      <c r="M101" s="10">
        <v>34008</v>
      </c>
      <c r="N101" s="10">
        <v>34227</v>
      </c>
      <c r="O101" s="10">
        <v>34224</v>
      </c>
      <c r="P101" s="10">
        <v>34480</v>
      </c>
      <c r="Q101" s="10">
        <v>35069</v>
      </c>
      <c r="R101" s="10">
        <v>39833</v>
      </c>
      <c r="S101" s="10">
        <v>46382</v>
      </c>
      <c r="T101" s="10">
        <v>47032</v>
      </c>
      <c r="U101" s="10">
        <v>53012</v>
      </c>
      <c r="V101" s="10">
        <v>47147.15</v>
      </c>
      <c r="W101" s="10">
        <v>47148.98</v>
      </c>
      <c r="X101" s="10">
        <v>41849.1</v>
      </c>
      <c r="Y101" s="10">
        <v>45114.55</v>
      </c>
      <c r="Z101" s="10">
        <v>48356.06</v>
      </c>
      <c r="AA101" s="10">
        <v>40433.550000000003</v>
      </c>
      <c r="AB101" s="10">
        <v>37712.239999999998</v>
      </c>
      <c r="AC101" s="10">
        <v>40351.870000000003</v>
      </c>
      <c r="AD101" s="10">
        <v>47011.519999999997</v>
      </c>
      <c r="AE101" s="10">
        <v>48382.71</v>
      </c>
      <c r="AF101" s="10">
        <v>51442.87</v>
      </c>
      <c r="AG101" s="10">
        <v>60957.74</v>
      </c>
      <c r="AH101" s="10">
        <v>61245.26</v>
      </c>
      <c r="AI101" s="10">
        <v>74104.960000000006</v>
      </c>
      <c r="AJ101" s="10">
        <v>51041.440000000002</v>
      </c>
      <c r="AK101" s="10">
        <v>79524.899999999994</v>
      </c>
      <c r="AL101" s="10">
        <v>72444.17</v>
      </c>
      <c r="AM101" s="10">
        <v>79589.919999999998</v>
      </c>
      <c r="AN101" s="10">
        <v>81978.7</v>
      </c>
      <c r="AO101" s="10">
        <v>83329.429999999993</v>
      </c>
      <c r="AP101" s="153">
        <v>86038.8</v>
      </c>
      <c r="AQ101" s="10">
        <v>95521.82</v>
      </c>
      <c r="AR101" s="10">
        <v>85596.12</v>
      </c>
      <c r="AS101" s="10">
        <v>115704.35</v>
      </c>
    </row>
    <row r="102" spans="1:54" ht="15.25" customHeight="1">
      <c r="A102" s="268" t="s">
        <v>175</v>
      </c>
      <c r="B102" s="269" t="s">
        <v>159</v>
      </c>
      <c r="C102" s="268" t="s">
        <v>189</v>
      </c>
      <c r="D102" s="268" t="s">
        <v>832</v>
      </c>
      <c r="E102" s="148" t="s">
        <v>827</v>
      </c>
      <c r="F102" s="9" t="s">
        <v>7</v>
      </c>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v>0</v>
      </c>
      <c r="AF102" s="10">
        <v>0</v>
      </c>
      <c r="AG102" s="10">
        <v>0</v>
      </c>
      <c r="AH102" s="10">
        <v>0</v>
      </c>
      <c r="AI102" s="10">
        <v>0</v>
      </c>
      <c r="AJ102" s="10">
        <v>0</v>
      </c>
      <c r="AK102" s="10">
        <v>0</v>
      </c>
      <c r="AL102" s="10">
        <v>0</v>
      </c>
      <c r="AM102" s="10">
        <v>0</v>
      </c>
      <c r="AN102" s="10">
        <v>0</v>
      </c>
      <c r="AO102" s="10">
        <v>0</v>
      </c>
      <c r="AP102" s="10">
        <v>326302.15000000002</v>
      </c>
      <c r="AQ102" s="10">
        <v>39894</v>
      </c>
      <c r="AR102" s="10">
        <v>29442.06</v>
      </c>
      <c r="AS102" s="10">
        <v>41391.379999999997</v>
      </c>
      <c r="AT102" s="305">
        <v>43624.43</v>
      </c>
    </row>
    <row r="103" spans="1:54" ht="15.25" customHeight="1">
      <c r="A103" s="268" t="s">
        <v>175</v>
      </c>
      <c r="B103" s="269" t="s">
        <v>159</v>
      </c>
      <c r="C103" s="268" t="s">
        <v>728</v>
      </c>
      <c r="D103" s="268"/>
      <c r="E103" s="271" t="s">
        <v>84</v>
      </c>
      <c r="F103" s="9" t="s">
        <v>7</v>
      </c>
      <c r="G103" s="10">
        <v>16941</v>
      </c>
      <c r="H103" s="10">
        <v>16420</v>
      </c>
      <c r="I103" s="10">
        <v>16597</v>
      </c>
      <c r="J103" s="10">
        <v>11960</v>
      </c>
      <c r="K103" s="10">
        <v>16890</v>
      </c>
      <c r="L103" s="10">
        <v>13792</v>
      </c>
      <c r="M103" s="10">
        <v>11701</v>
      </c>
      <c r="N103" s="10">
        <v>11701</v>
      </c>
      <c r="O103" s="10">
        <v>13859</v>
      </c>
      <c r="P103" s="10">
        <v>15749</v>
      </c>
      <c r="Q103" s="10">
        <v>12892</v>
      </c>
      <c r="R103" s="10">
        <v>14120</v>
      </c>
      <c r="S103" s="10">
        <v>15653</v>
      </c>
      <c r="T103" s="10">
        <v>13753</v>
      </c>
      <c r="U103" s="10">
        <v>13272.5</v>
      </c>
      <c r="V103" s="10">
        <v>15981.44</v>
      </c>
      <c r="W103" s="10">
        <v>17229.2</v>
      </c>
      <c r="X103" s="10">
        <v>14778.18</v>
      </c>
      <c r="Y103" s="10">
        <v>13837.63</v>
      </c>
      <c r="Z103" s="10">
        <v>15837.63</v>
      </c>
      <c r="AA103" s="10">
        <v>14228.29</v>
      </c>
      <c r="AB103" s="10">
        <v>0</v>
      </c>
      <c r="AC103" s="10">
        <v>0</v>
      </c>
      <c r="AD103" s="10">
        <v>0</v>
      </c>
      <c r="AE103" s="10">
        <v>0</v>
      </c>
      <c r="AF103" s="10">
        <v>0</v>
      </c>
      <c r="AG103" s="10">
        <v>0</v>
      </c>
      <c r="AH103" s="10">
        <v>0</v>
      </c>
      <c r="AI103" s="10">
        <v>0</v>
      </c>
      <c r="AJ103" s="10">
        <v>0</v>
      </c>
      <c r="AK103" s="10">
        <v>0</v>
      </c>
      <c r="AL103" s="10">
        <v>0</v>
      </c>
      <c r="AM103" s="10">
        <v>0</v>
      </c>
      <c r="AN103" s="10">
        <v>0</v>
      </c>
      <c r="AO103" s="10">
        <v>0</v>
      </c>
      <c r="AP103" s="10">
        <v>0</v>
      </c>
      <c r="AQ103" s="273">
        <v>0</v>
      </c>
      <c r="AR103" s="273">
        <v>0</v>
      </c>
      <c r="AS103" s="273">
        <v>0</v>
      </c>
      <c r="AT103" s="273">
        <v>0</v>
      </c>
      <c r="AU103" s="273">
        <v>0</v>
      </c>
      <c r="AV103" s="273">
        <v>0</v>
      </c>
      <c r="AW103" s="273">
        <v>0</v>
      </c>
      <c r="AX103" s="273">
        <v>0</v>
      </c>
      <c r="AY103" s="273">
        <v>0</v>
      </c>
      <c r="AZ103" s="273">
        <v>0</v>
      </c>
      <c r="BA103" s="273">
        <v>0</v>
      </c>
      <c r="BB103" s="273">
        <v>0</v>
      </c>
    </row>
    <row r="104" spans="1:54" ht="15.25" customHeight="1">
      <c r="A104" s="268" t="s">
        <v>175</v>
      </c>
      <c r="B104" s="269" t="s">
        <v>159</v>
      </c>
      <c r="C104" s="268" t="s">
        <v>728</v>
      </c>
      <c r="D104" s="268" t="s">
        <v>833</v>
      </c>
      <c r="E104" s="8" t="s">
        <v>85</v>
      </c>
      <c r="F104" s="9" t="s">
        <v>7</v>
      </c>
      <c r="G104" s="10">
        <v>0</v>
      </c>
      <c r="H104" s="10">
        <v>0</v>
      </c>
      <c r="I104" s="10">
        <v>123450</v>
      </c>
      <c r="J104" s="10">
        <v>0</v>
      </c>
      <c r="K104" s="10">
        <v>0</v>
      </c>
      <c r="L104" s="10">
        <v>122486</v>
      </c>
      <c r="M104" s="10">
        <v>0</v>
      </c>
      <c r="N104" s="10">
        <v>0</v>
      </c>
      <c r="O104" s="10">
        <v>126296</v>
      </c>
      <c r="P104" s="10">
        <v>0</v>
      </c>
      <c r="Q104" s="10">
        <v>0</v>
      </c>
      <c r="R104" s="10">
        <v>135895</v>
      </c>
      <c r="S104" s="10">
        <v>0</v>
      </c>
      <c r="T104" s="10">
        <v>0</v>
      </c>
      <c r="U104" s="10">
        <v>178049.66</v>
      </c>
      <c r="V104" s="10">
        <v>0</v>
      </c>
      <c r="W104" s="10">
        <v>0</v>
      </c>
      <c r="X104" s="10">
        <v>172890.41</v>
      </c>
      <c r="Y104" s="10">
        <v>0</v>
      </c>
      <c r="Z104" s="10">
        <v>0</v>
      </c>
      <c r="AA104" s="10">
        <v>156730.35</v>
      </c>
      <c r="AB104" s="10">
        <v>0</v>
      </c>
      <c r="AC104" s="10">
        <v>0</v>
      </c>
      <c r="AD104" s="10">
        <v>130146.05</v>
      </c>
      <c r="AE104" s="10">
        <v>0</v>
      </c>
      <c r="AF104" s="10">
        <v>0</v>
      </c>
      <c r="AG104" s="10">
        <v>128665.61</v>
      </c>
      <c r="AH104" s="10">
        <v>0</v>
      </c>
      <c r="AI104" s="10">
        <v>0</v>
      </c>
      <c r="AJ104" s="10">
        <v>176367.1</v>
      </c>
      <c r="AK104" s="10">
        <v>0</v>
      </c>
      <c r="AL104" s="10">
        <v>0</v>
      </c>
      <c r="AM104" s="10">
        <v>221597.95</v>
      </c>
      <c r="AN104" s="10">
        <v>0</v>
      </c>
      <c r="AO104" s="10">
        <v>0</v>
      </c>
      <c r="AP104" s="10">
        <v>185175.88</v>
      </c>
      <c r="AQ104" s="10">
        <v>0</v>
      </c>
      <c r="AR104" s="10">
        <v>0</v>
      </c>
      <c r="AS104" s="310">
        <v>229195.41</v>
      </c>
    </row>
    <row r="105" spans="1:54" ht="15.25" customHeight="1">
      <c r="A105" s="268" t="s">
        <v>175</v>
      </c>
      <c r="B105" s="269" t="s">
        <v>159</v>
      </c>
      <c r="C105" s="268" t="s">
        <v>728</v>
      </c>
      <c r="D105" s="268" t="s">
        <v>832</v>
      </c>
      <c r="E105" s="8" t="s">
        <v>86</v>
      </c>
      <c r="F105" s="9" t="s">
        <v>7</v>
      </c>
      <c r="G105" s="10">
        <v>40327</v>
      </c>
      <c r="H105" s="10">
        <v>37480</v>
      </c>
      <c r="I105" s="10">
        <v>42322</v>
      </c>
      <c r="J105" s="10">
        <v>35610</v>
      </c>
      <c r="K105" s="10">
        <v>37833</v>
      </c>
      <c r="L105" s="10">
        <v>39153</v>
      </c>
      <c r="M105" s="10">
        <v>39842</v>
      </c>
      <c r="N105" s="10">
        <v>41891</v>
      </c>
      <c r="O105" s="10">
        <v>38857</v>
      </c>
      <c r="P105" s="10">
        <v>38605</v>
      </c>
      <c r="Q105" s="10">
        <v>36281</v>
      </c>
      <c r="R105" s="10">
        <v>66699</v>
      </c>
      <c r="S105" s="10">
        <v>37845</v>
      </c>
      <c r="T105" s="10">
        <v>35289</v>
      </c>
      <c r="U105" s="10">
        <v>45210</v>
      </c>
      <c r="V105" s="10">
        <v>40099</v>
      </c>
      <c r="W105" s="10">
        <v>37819.49</v>
      </c>
      <c r="X105" s="10">
        <v>46230.400000000001</v>
      </c>
      <c r="Y105" s="10">
        <v>42475.360000000001</v>
      </c>
      <c r="Z105" s="10">
        <v>43200.3</v>
      </c>
      <c r="AA105" s="10">
        <v>41828.839999999997</v>
      </c>
      <c r="AB105" s="10">
        <v>40678.29</v>
      </c>
      <c r="AC105" s="10">
        <v>40588.97</v>
      </c>
      <c r="AD105" s="10">
        <v>68326.98</v>
      </c>
      <c r="AE105" s="10">
        <v>45577.25</v>
      </c>
      <c r="AF105" s="10">
        <v>43459.77</v>
      </c>
      <c r="AG105" s="10">
        <v>26506.639999999999</v>
      </c>
      <c r="AH105" s="10">
        <v>2977.45</v>
      </c>
      <c r="AI105" s="10">
        <v>37603.94</v>
      </c>
      <c r="AJ105" s="10">
        <v>55878.33</v>
      </c>
      <c r="AK105" s="10">
        <v>70622.490000000005</v>
      </c>
      <c r="AL105" s="153">
        <v>64105.45</v>
      </c>
      <c r="AM105" s="153">
        <v>66948.91</v>
      </c>
      <c r="AN105" s="153">
        <v>63180.35</v>
      </c>
      <c r="AO105" s="153">
        <v>50630.63</v>
      </c>
      <c r="AP105" s="153">
        <v>99249.9</v>
      </c>
      <c r="AQ105" s="10">
        <v>69400.289999999994</v>
      </c>
      <c r="AR105" s="10">
        <v>64534.16</v>
      </c>
      <c r="AS105" s="10">
        <v>87985.48</v>
      </c>
      <c r="AT105" s="305">
        <v>70701.009999999995</v>
      </c>
    </row>
    <row r="106" spans="1:54" ht="15.25" customHeight="1">
      <c r="A106" s="268" t="s">
        <v>175</v>
      </c>
      <c r="B106" s="269" t="s">
        <v>159</v>
      </c>
      <c r="C106" s="268" t="s">
        <v>216</v>
      </c>
      <c r="D106" s="268" t="s">
        <v>832</v>
      </c>
      <c r="E106" s="8" t="s">
        <v>558</v>
      </c>
      <c r="F106" s="9" t="s">
        <v>7</v>
      </c>
      <c r="G106" s="10">
        <v>82025</v>
      </c>
      <c r="H106" s="10">
        <v>85980</v>
      </c>
      <c r="I106" s="10">
        <v>79095</v>
      </c>
      <c r="J106" s="10">
        <v>67625</v>
      </c>
      <c r="K106" s="10">
        <v>65580</v>
      </c>
      <c r="L106" s="10">
        <v>71070</v>
      </c>
      <c r="M106" s="10">
        <v>89731</v>
      </c>
      <c r="N106" s="10">
        <v>72299</v>
      </c>
      <c r="O106" s="10">
        <v>74745</v>
      </c>
      <c r="P106" s="10">
        <v>79745</v>
      </c>
      <c r="Q106" s="10">
        <v>56575</v>
      </c>
      <c r="R106" s="10">
        <v>84015</v>
      </c>
      <c r="S106" s="10">
        <v>60440</v>
      </c>
      <c r="T106" s="10">
        <v>62885</v>
      </c>
      <c r="U106" s="10">
        <v>54772</v>
      </c>
      <c r="V106" s="10">
        <v>48970</v>
      </c>
      <c r="W106" s="10">
        <v>51140</v>
      </c>
      <c r="X106" s="10">
        <v>52310</v>
      </c>
      <c r="Y106" s="10">
        <v>60495</v>
      </c>
      <c r="Z106" s="10">
        <v>69880</v>
      </c>
      <c r="AA106" s="10">
        <v>56700</v>
      </c>
      <c r="AB106" s="10">
        <v>68240</v>
      </c>
      <c r="AC106" s="10">
        <v>58525</v>
      </c>
      <c r="AD106" s="10">
        <v>54631</v>
      </c>
      <c r="AE106" s="10">
        <v>63110</v>
      </c>
      <c r="AF106" s="10">
        <v>67952</v>
      </c>
      <c r="AG106" s="10">
        <v>74335</v>
      </c>
      <c r="AH106" s="10">
        <v>46550</v>
      </c>
      <c r="AI106" s="10">
        <v>48420</v>
      </c>
      <c r="AJ106" s="10">
        <v>51220</v>
      </c>
      <c r="AK106" s="153">
        <v>46592</v>
      </c>
      <c r="AL106" s="110">
        <v>0</v>
      </c>
      <c r="AM106" s="110">
        <v>0</v>
      </c>
      <c r="AN106" s="110">
        <v>0</v>
      </c>
      <c r="AO106" s="110">
        <v>0</v>
      </c>
      <c r="AP106" s="110">
        <v>0</v>
      </c>
      <c r="AQ106" s="382">
        <v>31363</v>
      </c>
      <c r="AR106" s="382">
        <v>30346</v>
      </c>
      <c r="AS106" s="310">
        <v>32102</v>
      </c>
      <c r="AT106" s="308">
        <v>30716</v>
      </c>
    </row>
    <row r="107" spans="1:54" ht="15.25" customHeight="1">
      <c r="A107" s="268" t="s">
        <v>175</v>
      </c>
      <c r="B107" s="269" t="s">
        <v>159</v>
      </c>
      <c r="C107" s="268" t="s">
        <v>728</v>
      </c>
      <c r="D107" s="268" t="s">
        <v>833</v>
      </c>
      <c r="E107" s="312" t="s">
        <v>858</v>
      </c>
      <c r="F107" s="9" t="s">
        <v>7</v>
      </c>
      <c r="G107" s="10">
        <v>0</v>
      </c>
      <c r="H107" s="10">
        <v>0</v>
      </c>
      <c r="I107" s="10">
        <v>200422.02</v>
      </c>
      <c r="J107" s="10">
        <v>0</v>
      </c>
      <c r="K107" s="10">
        <v>0</v>
      </c>
      <c r="L107" s="10">
        <v>189642.64</v>
      </c>
      <c r="M107" s="10">
        <v>0</v>
      </c>
      <c r="N107" s="10">
        <v>0</v>
      </c>
      <c r="O107" s="10">
        <v>202375.61</v>
      </c>
      <c r="P107" s="10">
        <v>0</v>
      </c>
      <c r="Q107" s="10">
        <v>0</v>
      </c>
      <c r="R107" s="10">
        <v>230489.64</v>
      </c>
      <c r="S107" s="10">
        <v>0</v>
      </c>
      <c r="T107" s="10">
        <v>0</v>
      </c>
      <c r="U107" s="10">
        <v>188486.9</v>
      </c>
      <c r="V107" s="10">
        <v>0</v>
      </c>
      <c r="W107" s="10">
        <v>0</v>
      </c>
      <c r="X107" s="10">
        <v>162000.59</v>
      </c>
      <c r="Y107" s="10">
        <v>0</v>
      </c>
      <c r="Z107" s="10">
        <v>0</v>
      </c>
      <c r="AA107" s="10">
        <v>253869.67</v>
      </c>
      <c r="AB107" s="10">
        <v>0</v>
      </c>
      <c r="AC107" s="10">
        <v>0</v>
      </c>
      <c r="AD107" s="10">
        <v>259114.92</v>
      </c>
      <c r="AE107" s="10">
        <v>0</v>
      </c>
      <c r="AF107" s="10">
        <v>0</v>
      </c>
      <c r="AG107" s="10">
        <v>232820.28</v>
      </c>
      <c r="AH107" s="10">
        <v>0</v>
      </c>
      <c r="AI107" s="10">
        <v>0</v>
      </c>
      <c r="AJ107" s="10">
        <v>158143.70000000001</v>
      </c>
      <c r="AK107" s="10">
        <v>0</v>
      </c>
      <c r="AL107" s="10">
        <v>0</v>
      </c>
      <c r="AM107" s="10">
        <v>169286.09</v>
      </c>
      <c r="AN107" s="10">
        <v>0</v>
      </c>
      <c r="AO107" s="10">
        <v>0</v>
      </c>
      <c r="AP107" s="10">
        <v>180752</v>
      </c>
      <c r="AQ107" s="10">
        <v>0</v>
      </c>
      <c r="AR107" s="10">
        <v>0</v>
      </c>
      <c r="AS107" s="309">
        <v>160687.22</v>
      </c>
    </row>
    <row r="108" spans="1:54" ht="15.25" customHeight="1">
      <c r="A108" s="268" t="s">
        <v>175</v>
      </c>
      <c r="B108" s="269" t="s">
        <v>159</v>
      </c>
      <c r="C108" s="268" t="s">
        <v>728</v>
      </c>
      <c r="D108" s="268"/>
      <c r="E108" s="283" t="s">
        <v>89</v>
      </c>
      <c r="F108" s="9" t="s">
        <v>7</v>
      </c>
      <c r="G108" s="10">
        <v>6160</v>
      </c>
      <c r="H108" s="10">
        <v>7269</v>
      </c>
      <c r="I108" s="10">
        <v>8525</v>
      </c>
      <c r="J108" s="10">
        <v>8873</v>
      </c>
      <c r="K108" s="10">
        <v>7588</v>
      </c>
      <c r="L108" s="10">
        <v>4482</v>
      </c>
      <c r="M108" s="10">
        <v>8147</v>
      </c>
      <c r="N108" s="10">
        <v>6670</v>
      </c>
      <c r="O108" s="10">
        <v>4102</v>
      </c>
      <c r="P108" s="10">
        <v>307</v>
      </c>
      <c r="Q108" s="10">
        <v>323</v>
      </c>
      <c r="R108" s="10">
        <v>2917</v>
      </c>
      <c r="S108" s="10">
        <v>0</v>
      </c>
      <c r="T108" s="10">
        <v>0</v>
      </c>
      <c r="U108" s="10">
        <v>0</v>
      </c>
      <c r="V108" s="10">
        <v>0</v>
      </c>
      <c r="W108" s="10">
        <v>0</v>
      </c>
      <c r="X108" s="10">
        <v>0</v>
      </c>
      <c r="Y108" s="10">
        <v>0</v>
      </c>
      <c r="Z108" s="10">
        <v>0</v>
      </c>
      <c r="AA108" s="10">
        <v>0</v>
      </c>
      <c r="AB108" s="10">
        <v>0</v>
      </c>
      <c r="AC108" s="10">
        <v>0</v>
      </c>
      <c r="AD108" s="10">
        <v>0</v>
      </c>
      <c r="AE108" s="10">
        <v>0</v>
      </c>
      <c r="AF108" s="10">
        <v>0</v>
      </c>
      <c r="AG108" s="10">
        <v>0</v>
      </c>
      <c r="AH108" s="10">
        <v>0</v>
      </c>
      <c r="AI108" s="10">
        <v>0</v>
      </c>
      <c r="AJ108" s="10">
        <v>0</v>
      </c>
      <c r="AK108" s="10">
        <v>0</v>
      </c>
      <c r="AL108" s="10">
        <v>0</v>
      </c>
      <c r="AM108" s="10">
        <v>0</v>
      </c>
      <c r="AN108" s="10">
        <v>0</v>
      </c>
      <c r="AO108" s="10">
        <v>0</v>
      </c>
      <c r="AP108" s="10">
        <v>0</v>
      </c>
      <c r="AQ108" s="273">
        <v>0</v>
      </c>
      <c r="AR108" s="273">
        <v>0</v>
      </c>
      <c r="AS108" s="273">
        <v>0</v>
      </c>
      <c r="AT108" s="273">
        <v>0</v>
      </c>
      <c r="AU108" s="273">
        <v>0</v>
      </c>
      <c r="AV108" s="273">
        <v>0</v>
      </c>
      <c r="AW108" s="273">
        <v>0</v>
      </c>
      <c r="AX108" s="273">
        <v>0</v>
      </c>
      <c r="AY108" s="273">
        <v>0</v>
      </c>
      <c r="AZ108" s="273">
        <v>0</v>
      </c>
      <c r="BA108" s="273">
        <v>0</v>
      </c>
      <c r="BB108" s="273">
        <v>0</v>
      </c>
    </row>
    <row r="109" spans="1:54" ht="15.25" customHeight="1">
      <c r="A109" s="268" t="s">
        <v>175</v>
      </c>
      <c r="B109" s="269" t="s">
        <v>159</v>
      </c>
      <c r="C109" s="268" t="s">
        <v>193</v>
      </c>
      <c r="D109" s="268" t="s">
        <v>833</v>
      </c>
      <c r="E109" s="8" t="s">
        <v>90</v>
      </c>
      <c r="F109" s="9" t="s">
        <v>7</v>
      </c>
      <c r="G109" s="10">
        <v>0</v>
      </c>
      <c r="H109" s="10">
        <v>0</v>
      </c>
      <c r="I109" s="10">
        <v>22902</v>
      </c>
      <c r="J109" s="10">
        <v>0</v>
      </c>
      <c r="K109" s="10">
        <v>0</v>
      </c>
      <c r="L109" s="10">
        <v>25132</v>
      </c>
      <c r="M109" s="10">
        <v>0</v>
      </c>
      <c r="N109" s="10">
        <v>0</v>
      </c>
      <c r="O109" s="10">
        <v>20643</v>
      </c>
      <c r="P109" s="10">
        <v>0</v>
      </c>
      <c r="Q109" s="10">
        <v>0</v>
      </c>
      <c r="R109" s="10">
        <v>15538</v>
      </c>
      <c r="S109" s="10">
        <v>0</v>
      </c>
      <c r="T109" s="10">
        <v>0</v>
      </c>
      <c r="U109" s="10">
        <v>20572.080000000002</v>
      </c>
      <c r="V109" s="10">
        <v>0</v>
      </c>
      <c r="W109" s="10">
        <v>0</v>
      </c>
      <c r="X109" s="10">
        <v>27373.42</v>
      </c>
      <c r="Y109" s="10">
        <v>0</v>
      </c>
      <c r="Z109" s="10">
        <v>0</v>
      </c>
      <c r="AA109" s="10">
        <v>22204.09</v>
      </c>
      <c r="AB109" s="10">
        <v>0</v>
      </c>
      <c r="AC109" s="10">
        <v>0</v>
      </c>
      <c r="AD109" s="10">
        <v>15021.4</v>
      </c>
      <c r="AE109" s="10">
        <v>0</v>
      </c>
      <c r="AF109" s="10">
        <v>0</v>
      </c>
      <c r="AG109" s="10">
        <v>16266.34</v>
      </c>
      <c r="AH109" s="10">
        <v>0</v>
      </c>
      <c r="AI109" s="10">
        <v>0</v>
      </c>
      <c r="AJ109" s="10">
        <v>21547.17</v>
      </c>
      <c r="AK109" s="10">
        <v>0</v>
      </c>
      <c r="AL109" s="10">
        <v>0</v>
      </c>
      <c r="AM109" s="10">
        <v>32899.83</v>
      </c>
      <c r="AN109" s="10">
        <v>0</v>
      </c>
      <c r="AO109" s="10">
        <v>0</v>
      </c>
      <c r="AP109" s="10">
        <v>20913.05</v>
      </c>
      <c r="AQ109" s="153">
        <v>0</v>
      </c>
      <c r="AR109" s="153">
        <v>0</v>
      </c>
      <c r="AS109" s="10">
        <v>26819.99</v>
      </c>
    </row>
    <row r="110" spans="1:54" ht="15.25" customHeight="1">
      <c r="A110" s="268" t="s">
        <v>175</v>
      </c>
      <c r="B110" s="269" t="s">
        <v>159</v>
      </c>
      <c r="C110" s="268" t="s">
        <v>193</v>
      </c>
      <c r="D110" s="268" t="s">
        <v>833</v>
      </c>
      <c r="E110" s="312" t="s">
        <v>859</v>
      </c>
      <c r="F110" s="9" t="s">
        <v>7</v>
      </c>
      <c r="G110" s="10">
        <v>0</v>
      </c>
      <c r="H110" s="10">
        <v>0</v>
      </c>
      <c r="I110" s="10">
        <v>71709</v>
      </c>
      <c r="J110" s="10">
        <v>0</v>
      </c>
      <c r="K110" s="10">
        <v>0</v>
      </c>
      <c r="L110" s="10">
        <v>74904</v>
      </c>
      <c r="M110" s="10">
        <v>0</v>
      </c>
      <c r="N110" s="10">
        <v>0</v>
      </c>
      <c r="O110" s="10">
        <v>73336</v>
      </c>
      <c r="P110" s="10">
        <v>0</v>
      </c>
      <c r="Q110" s="10">
        <v>0</v>
      </c>
      <c r="R110" s="10">
        <v>69655</v>
      </c>
      <c r="S110" s="10">
        <v>0</v>
      </c>
      <c r="T110" s="10">
        <v>0</v>
      </c>
      <c r="U110" s="10">
        <v>73545</v>
      </c>
      <c r="V110" s="10">
        <v>0</v>
      </c>
      <c r="W110" s="10">
        <v>0</v>
      </c>
      <c r="X110" s="10">
        <v>74102.41</v>
      </c>
      <c r="Y110" s="10">
        <v>0</v>
      </c>
      <c r="Z110" s="10">
        <v>0</v>
      </c>
      <c r="AA110" s="10">
        <v>65268.71</v>
      </c>
      <c r="AB110" s="10">
        <v>0</v>
      </c>
      <c r="AC110" s="10">
        <v>0</v>
      </c>
      <c r="AD110" s="10">
        <v>65110.96</v>
      </c>
      <c r="AE110" s="10">
        <v>0</v>
      </c>
      <c r="AF110" s="10">
        <v>0</v>
      </c>
      <c r="AG110" s="10">
        <v>59651.54</v>
      </c>
      <c r="AH110" s="10">
        <v>0</v>
      </c>
      <c r="AI110" s="10">
        <v>0</v>
      </c>
      <c r="AJ110" s="10">
        <v>70274.720000000001</v>
      </c>
      <c r="AK110" s="10">
        <v>0</v>
      </c>
      <c r="AL110" s="10">
        <v>0</v>
      </c>
      <c r="AM110" s="10">
        <v>70230.710000000006</v>
      </c>
      <c r="AN110" s="10">
        <v>0</v>
      </c>
      <c r="AO110" s="10">
        <v>0</v>
      </c>
      <c r="AP110" s="153">
        <v>130670.74</v>
      </c>
      <c r="AQ110" s="153">
        <v>0</v>
      </c>
      <c r="AR110" s="153">
        <v>0</v>
      </c>
      <c r="AS110" s="282"/>
    </row>
    <row r="111" spans="1:54" ht="15.25" customHeight="1">
      <c r="A111" s="268" t="s">
        <v>175</v>
      </c>
      <c r="B111" s="269" t="s">
        <v>159</v>
      </c>
      <c r="C111" s="268" t="s">
        <v>728</v>
      </c>
      <c r="D111" s="268" t="s">
        <v>833</v>
      </c>
      <c r="E111" s="8" t="s">
        <v>92</v>
      </c>
      <c r="F111" s="9" t="s">
        <v>7</v>
      </c>
      <c r="G111" s="10">
        <v>0</v>
      </c>
      <c r="H111" s="10">
        <v>0</v>
      </c>
      <c r="I111" s="10">
        <v>0</v>
      </c>
      <c r="J111" s="10">
        <v>0</v>
      </c>
      <c r="K111" s="10">
        <v>0</v>
      </c>
      <c r="L111" s="10">
        <v>0</v>
      </c>
      <c r="M111" s="10">
        <v>0</v>
      </c>
      <c r="N111" s="10">
        <v>0</v>
      </c>
      <c r="O111" s="10">
        <v>144094.72</v>
      </c>
      <c r="P111" s="10">
        <v>0</v>
      </c>
      <c r="Q111" s="10">
        <v>0</v>
      </c>
      <c r="R111" s="10">
        <v>213863.45</v>
      </c>
      <c r="S111" s="10">
        <v>0</v>
      </c>
      <c r="T111" s="10">
        <v>0</v>
      </c>
      <c r="U111" s="10">
        <v>220185.86</v>
      </c>
      <c r="V111" s="10">
        <v>0</v>
      </c>
      <c r="W111" s="10">
        <v>0</v>
      </c>
      <c r="X111" s="10">
        <v>219838.33</v>
      </c>
      <c r="Y111" s="10">
        <v>0</v>
      </c>
      <c r="Z111" s="10">
        <v>0</v>
      </c>
      <c r="AA111" s="10">
        <v>233115.49</v>
      </c>
      <c r="AB111" s="10">
        <v>0</v>
      </c>
      <c r="AC111" s="10">
        <v>0</v>
      </c>
      <c r="AD111" s="10">
        <v>241559.67</v>
      </c>
      <c r="AE111" s="10">
        <v>0</v>
      </c>
      <c r="AF111" s="10">
        <v>0</v>
      </c>
      <c r="AG111" s="10">
        <v>201876.83</v>
      </c>
      <c r="AH111" s="10">
        <v>0</v>
      </c>
      <c r="AI111" s="10">
        <v>0</v>
      </c>
      <c r="AJ111" s="10">
        <v>152086.19</v>
      </c>
      <c r="AK111" s="10">
        <v>0</v>
      </c>
      <c r="AL111" s="10">
        <v>0</v>
      </c>
      <c r="AM111" s="10">
        <v>215153.32</v>
      </c>
      <c r="AN111" s="10">
        <v>0</v>
      </c>
      <c r="AO111" s="10">
        <v>0</v>
      </c>
      <c r="AP111" s="10">
        <v>206205.6</v>
      </c>
      <c r="AQ111" s="10">
        <v>0</v>
      </c>
      <c r="AR111" s="10">
        <v>0</v>
      </c>
      <c r="AS111" s="282"/>
    </row>
    <row r="112" spans="1:54" ht="15.25" customHeight="1">
      <c r="A112" s="268" t="s">
        <v>175</v>
      </c>
      <c r="B112" s="269" t="s">
        <v>159</v>
      </c>
      <c r="C112" s="268" t="s">
        <v>189</v>
      </c>
      <c r="D112" s="268" t="s">
        <v>832</v>
      </c>
      <c r="E112" s="8" t="s">
        <v>93</v>
      </c>
      <c r="F112" s="9" t="s">
        <v>7</v>
      </c>
      <c r="G112" s="10">
        <v>0</v>
      </c>
      <c r="H112" s="10">
        <v>0</v>
      </c>
      <c r="I112" s="10">
        <v>0</v>
      </c>
      <c r="J112" s="10">
        <v>0</v>
      </c>
      <c r="K112" s="10">
        <v>0</v>
      </c>
      <c r="L112" s="10">
        <v>0</v>
      </c>
      <c r="M112" s="10">
        <v>0</v>
      </c>
      <c r="N112" s="10">
        <v>0</v>
      </c>
      <c r="O112" s="10">
        <v>0</v>
      </c>
      <c r="P112" s="10">
        <v>0</v>
      </c>
      <c r="Q112" s="10">
        <v>0</v>
      </c>
      <c r="R112" s="10">
        <v>0</v>
      </c>
      <c r="S112" s="10">
        <v>0</v>
      </c>
      <c r="T112" s="10">
        <v>0</v>
      </c>
      <c r="U112" s="10">
        <v>0</v>
      </c>
      <c r="V112" s="10">
        <v>0</v>
      </c>
      <c r="W112" s="10">
        <v>0</v>
      </c>
      <c r="X112" s="10">
        <v>0</v>
      </c>
      <c r="Y112" s="10">
        <v>0</v>
      </c>
      <c r="Z112" s="10">
        <v>0</v>
      </c>
      <c r="AA112" s="10">
        <v>0</v>
      </c>
      <c r="AB112" s="10">
        <v>0</v>
      </c>
      <c r="AC112" s="10">
        <v>0</v>
      </c>
      <c r="AD112" s="10">
        <v>5941</v>
      </c>
      <c r="AE112" s="10">
        <v>6251</v>
      </c>
      <c r="AF112" s="10">
        <v>4269</v>
      </c>
      <c r="AG112" s="146">
        <v>0</v>
      </c>
      <c r="AH112" s="146">
        <v>0</v>
      </c>
      <c r="AI112" s="146">
        <v>0</v>
      </c>
      <c r="AJ112" s="146">
        <v>0</v>
      </c>
      <c r="AK112" s="10">
        <v>3038</v>
      </c>
      <c r="AL112" s="10">
        <v>2830</v>
      </c>
      <c r="AM112" s="10">
        <v>4302</v>
      </c>
      <c r="AN112" s="10">
        <v>4974</v>
      </c>
      <c r="AO112" s="10">
        <v>6390</v>
      </c>
      <c r="AP112" s="10">
        <v>7270</v>
      </c>
      <c r="AQ112" s="10">
        <v>4360</v>
      </c>
      <c r="AR112" s="10">
        <v>6840</v>
      </c>
      <c r="AS112" s="10">
        <v>6590</v>
      </c>
    </row>
    <row r="113" spans="1:54" ht="15.25" customHeight="1">
      <c r="A113" s="268" t="s">
        <v>175</v>
      </c>
      <c r="B113" s="269" t="s">
        <v>159</v>
      </c>
      <c r="C113" s="268" t="s">
        <v>186</v>
      </c>
      <c r="D113" s="268" t="s">
        <v>832</v>
      </c>
      <c r="E113" s="8" t="s">
        <v>184</v>
      </c>
      <c r="F113" s="9" t="s">
        <v>7</v>
      </c>
      <c r="G113" s="10">
        <v>0</v>
      </c>
      <c r="H113" s="10">
        <v>0</v>
      </c>
      <c r="I113" s="10">
        <v>0</v>
      </c>
      <c r="J113" s="10">
        <v>0</v>
      </c>
      <c r="K113" s="10">
        <v>0</v>
      </c>
      <c r="L113" s="10">
        <v>0</v>
      </c>
      <c r="M113" s="10">
        <v>0</v>
      </c>
      <c r="N113" s="10">
        <v>0</v>
      </c>
      <c r="O113" s="10">
        <v>0</v>
      </c>
      <c r="P113" s="10">
        <v>0</v>
      </c>
      <c r="Q113" s="10">
        <v>0</v>
      </c>
      <c r="R113" s="10">
        <v>0</v>
      </c>
      <c r="S113" s="10">
        <v>0</v>
      </c>
      <c r="T113" s="10">
        <v>0</v>
      </c>
      <c r="U113" s="10">
        <v>0</v>
      </c>
      <c r="V113" s="10">
        <v>0</v>
      </c>
      <c r="W113" s="10">
        <v>0</v>
      </c>
      <c r="X113" s="10">
        <v>0</v>
      </c>
      <c r="Y113" s="10">
        <v>0</v>
      </c>
      <c r="Z113" s="10">
        <v>0</v>
      </c>
      <c r="AA113" s="10">
        <v>0</v>
      </c>
      <c r="AB113" s="10">
        <v>0</v>
      </c>
      <c r="AC113" s="10">
        <v>0</v>
      </c>
      <c r="AD113" s="10">
        <v>0</v>
      </c>
      <c r="AE113" s="10">
        <v>0</v>
      </c>
      <c r="AF113" s="10">
        <v>0</v>
      </c>
      <c r="AG113" s="10">
        <v>0</v>
      </c>
      <c r="AH113" s="10">
        <v>0</v>
      </c>
      <c r="AI113" s="10">
        <v>0</v>
      </c>
      <c r="AJ113" s="10">
        <v>0</v>
      </c>
      <c r="AK113" s="10">
        <v>13528.55</v>
      </c>
      <c r="AL113" s="10">
        <v>40099.71</v>
      </c>
      <c r="AM113" s="10">
        <v>30446.89</v>
      </c>
      <c r="AN113" s="10">
        <v>28412.11</v>
      </c>
      <c r="AO113" s="10">
        <v>24051.4</v>
      </c>
      <c r="AP113" s="10">
        <v>25902.66</v>
      </c>
      <c r="AQ113" s="10">
        <v>23743.22</v>
      </c>
      <c r="AR113" s="10">
        <v>27729.02</v>
      </c>
      <c r="AS113" s="10">
        <v>35081.56</v>
      </c>
    </row>
    <row r="114" spans="1:54" ht="15.25" customHeight="1">
      <c r="A114" s="268" t="s">
        <v>168</v>
      </c>
      <c r="B114" s="275"/>
      <c r="C114" s="268"/>
      <c r="D114" s="268"/>
      <c r="E114" s="9" t="s">
        <v>19</v>
      </c>
      <c r="F114" s="11"/>
      <c r="G114" s="276">
        <f t="shared" ref="G114:R114" si="54">+SUM(G89:G113)</f>
        <v>24511794.649999999</v>
      </c>
      <c r="H114" s="276">
        <f t="shared" si="54"/>
        <v>272482</v>
      </c>
      <c r="I114" s="276">
        <f t="shared" si="54"/>
        <v>995041.6100000001</v>
      </c>
      <c r="J114" s="276">
        <f t="shared" si="54"/>
        <v>268506</v>
      </c>
      <c r="K114" s="276">
        <f t="shared" si="54"/>
        <v>279738</v>
      </c>
      <c r="L114" s="276">
        <f t="shared" si="54"/>
        <v>963050.12</v>
      </c>
      <c r="M114" s="276">
        <f t="shared" si="54"/>
        <v>290457</v>
      </c>
      <c r="N114" s="276">
        <f t="shared" si="54"/>
        <v>279946</v>
      </c>
      <c r="O114" s="276">
        <f t="shared" si="54"/>
        <v>1107727.8500000001</v>
      </c>
      <c r="P114" s="276">
        <f t="shared" si="54"/>
        <v>282732</v>
      </c>
      <c r="Q114" s="276">
        <f t="shared" si="54"/>
        <v>245575</v>
      </c>
      <c r="R114" s="276">
        <f t="shared" si="54"/>
        <v>11339593.49</v>
      </c>
      <c r="S114" s="276">
        <f>+SUM(S89:S113)</f>
        <v>24846971.66</v>
      </c>
      <c r="T114" s="276">
        <f t="shared" ref="T114:BB114" si="55">+SUM(T89:T113)</f>
        <v>264847.62</v>
      </c>
      <c r="U114" s="276">
        <f t="shared" si="55"/>
        <v>1226964.7999999998</v>
      </c>
      <c r="V114" s="276">
        <f t="shared" si="55"/>
        <v>280266.46999999997</v>
      </c>
      <c r="W114" s="276">
        <f t="shared" si="55"/>
        <v>283722.23999999999</v>
      </c>
      <c r="X114" s="276">
        <f t="shared" si="55"/>
        <v>1162663.76</v>
      </c>
      <c r="Y114" s="276">
        <f t="shared" si="55"/>
        <v>286630.31</v>
      </c>
      <c r="Z114" s="276">
        <f t="shared" si="55"/>
        <v>302745.88</v>
      </c>
      <c r="AA114" s="276">
        <f t="shared" si="55"/>
        <v>1227130.5299999998</v>
      </c>
      <c r="AB114" s="276">
        <f t="shared" si="55"/>
        <v>263541.45999999996</v>
      </c>
      <c r="AC114" s="276">
        <f t="shared" si="55"/>
        <v>237690.91</v>
      </c>
      <c r="AD114" s="276">
        <f t="shared" si="55"/>
        <v>11975527.220000003</v>
      </c>
      <c r="AE114" s="276">
        <f t="shared" si="55"/>
        <v>24771135.400000002</v>
      </c>
      <c r="AF114" s="276">
        <f t="shared" si="55"/>
        <v>280761.41000000003</v>
      </c>
      <c r="AG114" s="276">
        <f>+SUM(AG89:AG113)</f>
        <v>1051575.48</v>
      </c>
      <c r="AH114" s="276">
        <f t="shared" si="55"/>
        <v>122515.81999999999</v>
      </c>
      <c r="AI114" s="276">
        <f t="shared" si="55"/>
        <v>285327.98</v>
      </c>
      <c r="AJ114" s="276">
        <f t="shared" si="55"/>
        <v>1061787.26</v>
      </c>
      <c r="AK114" s="276">
        <f t="shared" si="55"/>
        <v>358999.96</v>
      </c>
      <c r="AL114" s="276">
        <f t="shared" si="55"/>
        <v>306329.74000000005</v>
      </c>
      <c r="AM114" s="276">
        <f t="shared" si="55"/>
        <v>1200503.4399999997</v>
      </c>
      <c r="AN114" s="276">
        <f t="shared" si="55"/>
        <v>300840.08999999997</v>
      </c>
      <c r="AO114" s="276">
        <f t="shared" si="55"/>
        <v>280519.58</v>
      </c>
      <c r="AP114" s="276">
        <f t="shared" si="55"/>
        <v>11749668.650000004</v>
      </c>
      <c r="AQ114" s="276">
        <f t="shared" si="55"/>
        <v>27343794.849999998</v>
      </c>
      <c r="AR114" s="276">
        <f t="shared" si="55"/>
        <v>358090.35</v>
      </c>
      <c r="AS114" s="276">
        <f t="shared" si="55"/>
        <v>1027374.5</v>
      </c>
      <c r="AT114" s="276">
        <f t="shared" si="55"/>
        <v>181746.82</v>
      </c>
      <c r="AU114" s="276">
        <f t="shared" si="55"/>
        <v>0</v>
      </c>
      <c r="AV114" s="276">
        <f t="shared" si="55"/>
        <v>0</v>
      </c>
      <c r="AW114" s="276">
        <f t="shared" si="55"/>
        <v>0</v>
      </c>
      <c r="AX114" s="276">
        <f t="shared" si="55"/>
        <v>0</v>
      </c>
      <c r="AY114" s="276">
        <f t="shared" si="55"/>
        <v>0</v>
      </c>
      <c r="AZ114" s="276">
        <f t="shared" si="55"/>
        <v>0</v>
      </c>
      <c r="BA114" s="276">
        <f t="shared" si="55"/>
        <v>0</v>
      </c>
      <c r="BB114" s="276">
        <f t="shared" si="55"/>
        <v>0</v>
      </c>
    </row>
    <row r="115" spans="1:54" ht="15.25" customHeight="1">
      <c r="A115" s="268" t="s">
        <v>168</v>
      </c>
      <c r="B115" s="275"/>
      <c r="C115" s="268"/>
      <c r="D115" s="268"/>
      <c r="E115" s="15"/>
      <c r="F115" s="15"/>
      <c r="G115" s="15"/>
      <c r="H115" s="15"/>
      <c r="I115" s="15"/>
      <c r="J115" s="15"/>
      <c r="K115" s="15"/>
      <c r="L115" s="15"/>
      <c r="M115" s="15"/>
      <c r="N115" s="15"/>
      <c r="O115" s="15"/>
      <c r="P115" s="15"/>
      <c r="Q115" s="15"/>
      <c r="R115" s="15"/>
      <c r="S115" s="260"/>
      <c r="T115" s="260"/>
      <c r="U115" s="260"/>
      <c r="V115" s="260"/>
      <c r="W115" s="260"/>
      <c r="X115" s="260"/>
      <c r="Y115" s="260"/>
      <c r="Z115" s="260"/>
      <c r="AA115" s="260"/>
      <c r="AB115" s="260"/>
      <c r="AC115" s="260"/>
      <c r="AD115" s="260"/>
    </row>
    <row r="116" spans="1:54" ht="15.25" customHeight="1">
      <c r="A116" s="268" t="s">
        <v>168</v>
      </c>
      <c r="B116" s="275"/>
      <c r="C116" s="268"/>
      <c r="D116" s="268"/>
      <c r="E116" s="16" t="s">
        <v>94</v>
      </c>
      <c r="F116" s="16"/>
      <c r="G116" s="16"/>
      <c r="H116" s="16"/>
      <c r="I116" s="16"/>
      <c r="J116" s="16"/>
      <c r="K116" s="16"/>
      <c r="L116" s="16"/>
      <c r="M116" s="16"/>
      <c r="N116" s="16"/>
      <c r="O116" s="16"/>
      <c r="P116" s="16"/>
      <c r="Q116" s="16"/>
      <c r="R116" s="16"/>
      <c r="S116" s="278"/>
      <c r="T116" s="278"/>
      <c r="U116" s="278"/>
      <c r="V116" s="278"/>
      <c r="W116" s="278"/>
      <c r="X116" s="278"/>
      <c r="Y116" s="278"/>
      <c r="Z116" s="278"/>
      <c r="AA116" s="278"/>
      <c r="AB116" s="278"/>
      <c r="AC116" s="278"/>
      <c r="AD116" s="278"/>
      <c r="AE116" s="278"/>
      <c r="AF116" s="278"/>
      <c r="AG116" s="278"/>
      <c r="AH116" s="278"/>
      <c r="AI116" s="278"/>
      <c r="AJ116" s="278"/>
      <c r="AK116" s="278"/>
      <c r="AL116" s="278"/>
      <c r="AM116" s="278"/>
      <c r="AN116" s="278"/>
      <c r="AO116" s="278"/>
      <c r="AP116" s="278"/>
      <c r="AQ116" s="278"/>
      <c r="AR116" s="278"/>
      <c r="AS116" s="278"/>
      <c r="AT116" s="278"/>
      <c r="AU116" s="278"/>
      <c r="AV116" s="278"/>
      <c r="AW116" s="278"/>
      <c r="AX116" s="278"/>
      <c r="AY116" s="278"/>
      <c r="AZ116" s="278"/>
      <c r="BA116" s="278"/>
      <c r="BB116" s="278"/>
    </row>
    <row r="117" spans="1:54" ht="15.25" customHeight="1">
      <c r="A117" s="268" t="s">
        <v>176</v>
      </c>
      <c r="B117" s="269" t="s">
        <v>160</v>
      </c>
      <c r="C117" s="268" t="s">
        <v>202</v>
      </c>
      <c r="D117" s="268"/>
      <c r="E117" s="8" t="s">
        <v>95</v>
      </c>
      <c r="F117" s="9" t="s">
        <v>7</v>
      </c>
      <c r="G117" s="10">
        <v>0</v>
      </c>
      <c r="H117" s="10">
        <v>0</v>
      </c>
      <c r="I117" s="10">
        <v>11050</v>
      </c>
      <c r="J117" s="10">
        <v>0</v>
      </c>
      <c r="K117" s="10">
        <v>0</v>
      </c>
      <c r="L117" s="10">
        <v>39468.660000000003</v>
      </c>
      <c r="M117" s="10">
        <v>0</v>
      </c>
      <c r="N117" s="10">
        <v>0</v>
      </c>
      <c r="O117" s="10">
        <v>35477.120000000003</v>
      </c>
      <c r="P117" s="10">
        <v>0</v>
      </c>
      <c r="Q117" s="10">
        <v>0</v>
      </c>
      <c r="R117" s="10">
        <v>28581.279999999999</v>
      </c>
      <c r="S117" s="10">
        <v>0</v>
      </c>
      <c r="T117" s="10">
        <v>0</v>
      </c>
      <c r="U117" s="10">
        <v>4472.78</v>
      </c>
      <c r="V117" s="10">
        <v>0</v>
      </c>
      <c r="W117" s="10">
        <v>0</v>
      </c>
      <c r="X117" s="10">
        <v>18223.77</v>
      </c>
      <c r="Y117" s="10">
        <v>0</v>
      </c>
      <c r="Z117" s="10">
        <v>0</v>
      </c>
      <c r="AA117" s="10">
        <v>21695.3</v>
      </c>
      <c r="AB117" s="10">
        <v>0</v>
      </c>
      <c r="AC117" s="10">
        <v>0</v>
      </c>
      <c r="AD117" s="10">
        <v>21672.59</v>
      </c>
      <c r="AE117" s="10">
        <v>0</v>
      </c>
      <c r="AF117" s="10">
        <v>0</v>
      </c>
      <c r="AG117" s="10">
        <v>16202.37</v>
      </c>
      <c r="AH117" s="10">
        <v>0</v>
      </c>
      <c r="AI117" s="10">
        <v>0</v>
      </c>
      <c r="AJ117" s="10">
        <v>15798.23</v>
      </c>
      <c r="AK117" s="10">
        <v>0</v>
      </c>
      <c r="AL117" s="10">
        <v>0</v>
      </c>
      <c r="AM117" s="10">
        <v>0</v>
      </c>
      <c r="AN117" s="10">
        <v>0</v>
      </c>
      <c r="AO117" s="10">
        <v>0</v>
      </c>
      <c r="AP117" s="10">
        <v>0</v>
      </c>
      <c r="AQ117" s="273">
        <v>0</v>
      </c>
      <c r="AR117" s="273">
        <v>0</v>
      </c>
      <c r="AS117" s="273">
        <v>0</v>
      </c>
      <c r="AT117" s="273">
        <v>0</v>
      </c>
      <c r="AU117" s="273">
        <v>0</v>
      </c>
      <c r="AV117" s="273">
        <v>0</v>
      </c>
      <c r="AW117" s="273">
        <v>0</v>
      </c>
      <c r="AX117" s="273">
        <v>0</v>
      </c>
      <c r="AY117" s="273">
        <v>0</v>
      </c>
      <c r="AZ117" s="273">
        <v>0</v>
      </c>
      <c r="BA117" s="273">
        <v>0</v>
      </c>
      <c r="BB117" s="273">
        <v>0</v>
      </c>
    </row>
    <row r="118" spans="1:54" ht="15.25" customHeight="1">
      <c r="A118" s="268" t="s">
        <v>176</v>
      </c>
      <c r="B118" s="269" t="s">
        <v>160</v>
      </c>
      <c r="C118" s="268" t="s">
        <v>193</v>
      </c>
      <c r="D118" s="268" t="s">
        <v>833</v>
      </c>
      <c r="E118" s="8" t="s">
        <v>96</v>
      </c>
      <c r="F118" s="9" t="s">
        <v>7</v>
      </c>
      <c r="G118" s="10">
        <v>0</v>
      </c>
      <c r="H118" s="10">
        <v>0</v>
      </c>
      <c r="I118" s="10">
        <v>0</v>
      </c>
      <c r="J118" s="10">
        <v>0</v>
      </c>
      <c r="K118" s="10">
        <v>0</v>
      </c>
      <c r="L118" s="10">
        <v>0</v>
      </c>
      <c r="M118" s="10">
        <v>0</v>
      </c>
      <c r="N118" s="10">
        <v>0</v>
      </c>
      <c r="O118" s="10">
        <v>0</v>
      </c>
      <c r="P118" s="10">
        <v>0</v>
      </c>
      <c r="Q118" s="10">
        <v>0</v>
      </c>
      <c r="R118" s="10">
        <v>119973.16</v>
      </c>
      <c r="S118" s="10">
        <v>0</v>
      </c>
      <c r="T118" s="10">
        <v>0</v>
      </c>
      <c r="U118" s="10">
        <v>0</v>
      </c>
      <c r="V118" s="10">
        <v>0</v>
      </c>
      <c r="W118" s="10">
        <v>0</v>
      </c>
      <c r="X118" s="10">
        <v>0</v>
      </c>
      <c r="Y118" s="10">
        <v>0</v>
      </c>
      <c r="Z118" s="10">
        <v>0</v>
      </c>
      <c r="AA118" s="10">
        <v>0</v>
      </c>
      <c r="AB118" s="10">
        <v>0</v>
      </c>
      <c r="AC118" s="10">
        <v>0</v>
      </c>
      <c r="AD118" s="10">
        <v>300758</v>
      </c>
      <c r="AE118" s="10">
        <v>0</v>
      </c>
      <c r="AF118" s="10">
        <v>0</v>
      </c>
      <c r="AG118" s="10">
        <v>0</v>
      </c>
      <c r="AH118" s="10">
        <v>0</v>
      </c>
      <c r="AI118" s="10">
        <v>0</v>
      </c>
      <c r="AJ118" s="10">
        <v>0</v>
      </c>
      <c r="AK118" s="10">
        <v>0</v>
      </c>
      <c r="AL118" s="10">
        <v>0</v>
      </c>
      <c r="AM118" s="10">
        <v>0</v>
      </c>
      <c r="AN118" s="10">
        <v>0</v>
      </c>
      <c r="AO118" s="10">
        <v>0</v>
      </c>
      <c r="AP118" s="10">
        <v>282552.43</v>
      </c>
      <c r="AQ118" s="10">
        <v>0</v>
      </c>
      <c r="AR118" s="10">
        <v>0</v>
      </c>
      <c r="AS118" s="10">
        <v>81196.149999999994</v>
      </c>
    </row>
    <row r="119" spans="1:54" ht="15.25" customHeight="1">
      <c r="A119" s="268" t="s">
        <v>176</v>
      </c>
      <c r="B119" s="269" t="s">
        <v>160</v>
      </c>
      <c r="C119" s="268" t="s">
        <v>221</v>
      </c>
      <c r="D119" s="268" t="s">
        <v>834</v>
      </c>
      <c r="E119" s="8" t="s">
        <v>97</v>
      </c>
      <c r="F119" s="9" t="s">
        <v>7</v>
      </c>
      <c r="G119" s="10">
        <v>0</v>
      </c>
      <c r="H119" s="10">
        <v>0</v>
      </c>
      <c r="I119" s="10">
        <v>0</v>
      </c>
      <c r="J119" s="10">
        <v>0</v>
      </c>
      <c r="K119" s="10">
        <v>0</v>
      </c>
      <c r="L119" s="10">
        <v>0</v>
      </c>
      <c r="M119" s="10">
        <v>0</v>
      </c>
      <c r="N119" s="10">
        <v>0</v>
      </c>
      <c r="O119" s="10">
        <v>0</v>
      </c>
      <c r="P119" s="10">
        <v>0</v>
      </c>
      <c r="Q119" s="10">
        <v>0</v>
      </c>
      <c r="R119" s="10">
        <v>123888.1</v>
      </c>
      <c r="S119" s="10">
        <v>0</v>
      </c>
      <c r="T119" s="10">
        <v>0</v>
      </c>
      <c r="U119" s="10">
        <v>0</v>
      </c>
      <c r="V119" s="10">
        <v>0</v>
      </c>
      <c r="W119" s="10">
        <v>0</v>
      </c>
      <c r="X119" s="10">
        <v>0</v>
      </c>
      <c r="Y119" s="10">
        <v>0</v>
      </c>
      <c r="Z119" s="10">
        <v>0</v>
      </c>
      <c r="AA119" s="10">
        <v>0</v>
      </c>
      <c r="AB119" s="10">
        <v>0</v>
      </c>
      <c r="AC119" s="10">
        <v>0</v>
      </c>
      <c r="AD119" s="10">
        <v>1054875.8799999999</v>
      </c>
      <c r="AE119" s="10">
        <v>0</v>
      </c>
      <c r="AF119" s="10">
        <v>0</v>
      </c>
      <c r="AG119" s="10">
        <v>0</v>
      </c>
      <c r="AH119" s="10">
        <v>0</v>
      </c>
      <c r="AI119" s="10">
        <v>0</v>
      </c>
      <c r="AJ119" s="10">
        <v>0</v>
      </c>
      <c r="AK119" s="10">
        <v>0</v>
      </c>
      <c r="AL119" s="10">
        <v>0</v>
      </c>
      <c r="AM119" s="10">
        <v>0</v>
      </c>
      <c r="AN119" s="10">
        <v>0</v>
      </c>
      <c r="AO119" s="10">
        <v>0</v>
      </c>
      <c r="AP119" s="10">
        <v>702117.61</v>
      </c>
      <c r="AQ119" s="10">
        <v>0</v>
      </c>
      <c r="AR119" s="10">
        <v>0</v>
      </c>
      <c r="AS119" s="10">
        <v>0</v>
      </c>
      <c r="AT119" s="10">
        <v>0</v>
      </c>
      <c r="AU119" s="10">
        <v>0</v>
      </c>
      <c r="AV119" s="10">
        <v>0</v>
      </c>
      <c r="AW119" s="10">
        <v>0</v>
      </c>
      <c r="AX119" s="10">
        <v>0</v>
      </c>
      <c r="AY119" s="10">
        <v>0</v>
      </c>
      <c r="AZ119" s="10">
        <v>0</v>
      </c>
      <c r="BA119" s="10">
        <v>0</v>
      </c>
      <c r="BB119" s="282"/>
    </row>
    <row r="120" spans="1:54" ht="15.25" customHeight="1">
      <c r="A120" s="268" t="s">
        <v>168</v>
      </c>
      <c r="B120" s="275"/>
      <c r="C120" s="268"/>
      <c r="D120" s="268"/>
      <c r="E120" s="9" t="s">
        <v>19</v>
      </c>
      <c r="F120" s="11"/>
      <c r="G120" s="276">
        <f t="shared" ref="G120:R120" si="56">+SUM(G117:G119)</f>
        <v>0</v>
      </c>
      <c r="H120" s="276">
        <f t="shared" si="56"/>
        <v>0</v>
      </c>
      <c r="I120" s="276">
        <f t="shared" si="56"/>
        <v>11050</v>
      </c>
      <c r="J120" s="276">
        <f t="shared" si="56"/>
        <v>0</v>
      </c>
      <c r="K120" s="276">
        <f t="shared" si="56"/>
        <v>0</v>
      </c>
      <c r="L120" s="276">
        <f t="shared" si="56"/>
        <v>39468.660000000003</v>
      </c>
      <c r="M120" s="276">
        <f t="shared" si="56"/>
        <v>0</v>
      </c>
      <c r="N120" s="276">
        <f t="shared" si="56"/>
        <v>0</v>
      </c>
      <c r="O120" s="276">
        <f t="shared" si="56"/>
        <v>35477.120000000003</v>
      </c>
      <c r="P120" s="276">
        <f t="shared" si="56"/>
        <v>0</v>
      </c>
      <c r="Q120" s="276">
        <f t="shared" si="56"/>
        <v>0</v>
      </c>
      <c r="R120" s="276">
        <f t="shared" si="56"/>
        <v>272442.54000000004</v>
      </c>
      <c r="S120" s="276">
        <f>+SUM(S117:S119)</f>
        <v>0</v>
      </c>
      <c r="T120" s="276">
        <f t="shared" ref="T120:BB120" si="57">+SUM(T117:T119)</f>
        <v>0</v>
      </c>
      <c r="U120" s="276">
        <f t="shared" si="57"/>
        <v>4472.78</v>
      </c>
      <c r="V120" s="276">
        <f t="shared" si="57"/>
        <v>0</v>
      </c>
      <c r="W120" s="276">
        <f t="shared" si="57"/>
        <v>0</v>
      </c>
      <c r="X120" s="276">
        <f t="shared" si="57"/>
        <v>18223.77</v>
      </c>
      <c r="Y120" s="276">
        <f t="shared" si="57"/>
        <v>0</v>
      </c>
      <c r="Z120" s="276">
        <f t="shared" si="57"/>
        <v>0</v>
      </c>
      <c r="AA120" s="276">
        <f t="shared" si="57"/>
        <v>21695.3</v>
      </c>
      <c r="AB120" s="276">
        <f t="shared" si="57"/>
        <v>0</v>
      </c>
      <c r="AC120" s="276">
        <f t="shared" si="57"/>
        <v>0</v>
      </c>
      <c r="AD120" s="276">
        <f t="shared" si="57"/>
        <v>1377306.47</v>
      </c>
      <c r="AE120" s="276">
        <f t="shared" si="57"/>
        <v>0</v>
      </c>
      <c r="AF120" s="276">
        <f t="shared" si="57"/>
        <v>0</v>
      </c>
      <c r="AG120" s="276">
        <f t="shared" si="57"/>
        <v>16202.37</v>
      </c>
      <c r="AH120" s="276">
        <f t="shared" si="57"/>
        <v>0</v>
      </c>
      <c r="AI120" s="276">
        <f t="shared" si="57"/>
        <v>0</v>
      </c>
      <c r="AJ120" s="276">
        <f t="shared" si="57"/>
        <v>15798.23</v>
      </c>
      <c r="AK120" s="276">
        <f t="shared" si="57"/>
        <v>0</v>
      </c>
      <c r="AL120" s="276">
        <f t="shared" si="57"/>
        <v>0</v>
      </c>
      <c r="AM120" s="276">
        <f t="shared" si="57"/>
        <v>0</v>
      </c>
      <c r="AN120" s="276">
        <f t="shared" si="57"/>
        <v>0</v>
      </c>
      <c r="AO120" s="276">
        <f t="shared" si="57"/>
        <v>0</v>
      </c>
      <c r="AP120" s="276">
        <f t="shared" si="57"/>
        <v>984670.04</v>
      </c>
      <c r="AQ120" s="276">
        <f t="shared" si="57"/>
        <v>0</v>
      </c>
      <c r="AR120" s="276">
        <f t="shared" si="57"/>
        <v>0</v>
      </c>
      <c r="AS120" s="276">
        <f t="shared" si="57"/>
        <v>81196.149999999994</v>
      </c>
      <c r="AT120" s="276">
        <f t="shared" si="57"/>
        <v>0</v>
      </c>
      <c r="AU120" s="276">
        <f t="shared" si="57"/>
        <v>0</v>
      </c>
      <c r="AV120" s="276">
        <f t="shared" si="57"/>
        <v>0</v>
      </c>
      <c r="AW120" s="276">
        <f t="shared" si="57"/>
        <v>0</v>
      </c>
      <c r="AX120" s="276">
        <f t="shared" si="57"/>
        <v>0</v>
      </c>
      <c r="AY120" s="276">
        <f t="shared" si="57"/>
        <v>0</v>
      </c>
      <c r="AZ120" s="276">
        <f t="shared" si="57"/>
        <v>0</v>
      </c>
      <c r="BA120" s="276">
        <f t="shared" si="57"/>
        <v>0</v>
      </c>
      <c r="BB120" s="276">
        <f t="shared" si="57"/>
        <v>0</v>
      </c>
    </row>
    <row r="121" spans="1:54" ht="15.25" customHeight="1">
      <c r="A121" s="268" t="s">
        <v>168</v>
      </c>
      <c r="B121" s="275"/>
      <c r="C121" s="268"/>
      <c r="D121" s="268"/>
      <c r="E121" s="15"/>
      <c r="F121" s="15"/>
      <c r="G121" s="15"/>
      <c r="H121" s="15"/>
      <c r="I121" s="15"/>
      <c r="J121" s="15"/>
      <c r="K121" s="15"/>
      <c r="L121" s="15"/>
      <c r="M121" s="15"/>
      <c r="N121" s="15"/>
      <c r="O121" s="15"/>
      <c r="P121" s="15"/>
      <c r="Q121" s="15"/>
      <c r="R121" s="15"/>
      <c r="S121" s="260"/>
      <c r="T121" s="260"/>
      <c r="U121" s="260"/>
      <c r="V121" s="260"/>
      <c r="W121" s="260"/>
      <c r="X121" s="260"/>
      <c r="Y121" s="260"/>
      <c r="Z121" s="260"/>
      <c r="AA121" s="260"/>
      <c r="AB121" s="260"/>
      <c r="AC121" s="260"/>
      <c r="AD121" s="260"/>
    </row>
    <row r="122" spans="1:54" ht="15.25" customHeight="1">
      <c r="A122" s="268" t="s">
        <v>168</v>
      </c>
      <c r="B122" s="275"/>
      <c r="C122" s="268"/>
      <c r="D122" s="268"/>
      <c r="E122" s="16" t="s">
        <v>98</v>
      </c>
      <c r="F122" s="16"/>
      <c r="G122" s="16"/>
      <c r="H122" s="16"/>
      <c r="I122" s="16"/>
      <c r="J122" s="16"/>
      <c r="K122" s="16"/>
      <c r="L122" s="16"/>
      <c r="M122" s="16"/>
      <c r="N122" s="16"/>
      <c r="O122" s="16"/>
      <c r="P122" s="16"/>
      <c r="Q122" s="16"/>
      <c r="R122" s="16"/>
      <c r="S122" s="278"/>
      <c r="T122" s="278"/>
      <c r="U122" s="278"/>
      <c r="V122" s="278"/>
      <c r="W122" s="278"/>
      <c r="X122" s="278"/>
      <c r="Y122" s="278"/>
      <c r="Z122" s="278"/>
      <c r="AA122" s="278"/>
      <c r="AB122" s="278"/>
      <c r="AC122" s="278"/>
      <c r="AD122" s="278"/>
      <c r="AE122" s="278"/>
      <c r="AF122" s="278"/>
      <c r="AG122" s="278"/>
      <c r="AH122" s="278"/>
      <c r="AI122" s="278"/>
      <c r="AJ122" s="278"/>
      <c r="AK122" s="278"/>
      <c r="AL122" s="278"/>
      <c r="AM122" s="278"/>
      <c r="AN122" s="278"/>
      <c r="AO122" s="278"/>
      <c r="AP122" s="278"/>
      <c r="AQ122" s="278"/>
      <c r="AR122" s="278"/>
      <c r="AS122" s="278"/>
      <c r="AT122" s="278"/>
      <c r="AU122" s="278"/>
      <c r="AV122" s="278"/>
      <c r="AW122" s="278"/>
      <c r="AX122" s="278"/>
      <c r="AY122" s="278"/>
      <c r="AZ122" s="278"/>
      <c r="BA122" s="278"/>
      <c r="BB122" s="278"/>
    </row>
    <row r="123" spans="1:54" ht="15.25" customHeight="1">
      <c r="A123" s="268" t="s">
        <v>177</v>
      </c>
      <c r="B123" s="269" t="s">
        <v>161</v>
      </c>
      <c r="C123" s="268" t="s">
        <v>192</v>
      </c>
      <c r="D123" s="268" t="s">
        <v>834</v>
      </c>
      <c r="E123" s="8" t="s">
        <v>99</v>
      </c>
      <c r="F123" s="9" t="s">
        <v>7</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16623684</v>
      </c>
      <c r="X123" s="10">
        <v>0</v>
      </c>
      <c r="Y123" s="10">
        <v>0</v>
      </c>
      <c r="Z123" s="10">
        <v>0</v>
      </c>
      <c r="AA123" s="10">
        <v>0</v>
      </c>
      <c r="AB123" s="10">
        <v>0</v>
      </c>
      <c r="AC123" s="10">
        <v>0</v>
      </c>
      <c r="AD123" s="10">
        <v>0</v>
      </c>
      <c r="AE123" s="10">
        <v>0</v>
      </c>
      <c r="AF123" s="10">
        <v>0</v>
      </c>
      <c r="AG123" s="10">
        <v>0</v>
      </c>
      <c r="AH123" s="10">
        <v>0</v>
      </c>
      <c r="AI123" s="10">
        <v>16918222.440000001</v>
      </c>
      <c r="AJ123" s="10">
        <v>0</v>
      </c>
      <c r="AK123" s="10">
        <v>0</v>
      </c>
      <c r="AL123" s="10">
        <v>0</v>
      </c>
      <c r="AM123" s="10">
        <v>0</v>
      </c>
      <c r="AN123" s="10">
        <v>0</v>
      </c>
      <c r="AO123" s="10">
        <v>0</v>
      </c>
      <c r="AP123" s="10">
        <v>0</v>
      </c>
      <c r="AQ123" s="10">
        <v>0</v>
      </c>
      <c r="AR123" s="10">
        <v>0</v>
      </c>
      <c r="AS123" s="10">
        <v>0</v>
      </c>
      <c r="AT123" s="10">
        <v>0</v>
      </c>
      <c r="AU123" s="10">
        <v>0</v>
      </c>
      <c r="AV123" s="110"/>
      <c r="AW123" s="10">
        <v>0</v>
      </c>
      <c r="AX123" s="10">
        <v>0</v>
      </c>
      <c r="AY123" s="10">
        <v>0</v>
      </c>
      <c r="AZ123" s="10">
        <v>0</v>
      </c>
      <c r="BA123" s="10">
        <v>0</v>
      </c>
      <c r="BB123" s="10">
        <v>0</v>
      </c>
    </row>
    <row r="124" spans="1:54" ht="15.25" customHeight="1">
      <c r="A124" s="268" t="s">
        <v>168</v>
      </c>
      <c r="B124" s="275"/>
      <c r="C124" s="268"/>
      <c r="D124" s="268"/>
      <c r="E124" s="9" t="s">
        <v>19</v>
      </c>
      <c r="F124" s="11"/>
      <c r="G124" s="276">
        <f t="shared" ref="G124:R124" si="58">+G123</f>
        <v>0</v>
      </c>
      <c r="H124" s="276">
        <f t="shared" si="58"/>
        <v>0</v>
      </c>
      <c r="I124" s="276">
        <f t="shared" si="58"/>
        <v>0</v>
      </c>
      <c r="J124" s="276">
        <f t="shared" si="58"/>
        <v>0</v>
      </c>
      <c r="K124" s="276">
        <f t="shared" si="58"/>
        <v>0</v>
      </c>
      <c r="L124" s="276">
        <f t="shared" si="58"/>
        <v>0</v>
      </c>
      <c r="M124" s="276">
        <f t="shared" si="58"/>
        <v>0</v>
      </c>
      <c r="N124" s="276">
        <f t="shared" si="58"/>
        <v>0</v>
      </c>
      <c r="O124" s="276">
        <f t="shared" si="58"/>
        <v>0</v>
      </c>
      <c r="P124" s="276">
        <f t="shared" si="58"/>
        <v>0</v>
      </c>
      <c r="Q124" s="276">
        <f t="shared" si="58"/>
        <v>0</v>
      </c>
      <c r="R124" s="276">
        <f t="shared" si="58"/>
        <v>0</v>
      </c>
      <c r="S124" s="276">
        <f>+S123</f>
        <v>0</v>
      </c>
      <c r="T124" s="276">
        <f t="shared" ref="T124:BB124" si="59">+T123</f>
        <v>0</v>
      </c>
      <c r="U124" s="276">
        <f t="shared" si="59"/>
        <v>0</v>
      </c>
      <c r="V124" s="276">
        <f t="shared" si="59"/>
        <v>0</v>
      </c>
      <c r="W124" s="276">
        <f t="shared" si="59"/>
        <v>16623684</v>
      </c>
      <c r="X124" s="276">
        <f>+X123</f>
        <v>0</v>
      </c>
      <c r="Y124" s="276">
        <f t="shared" si="59"/>
        <v>0</v>
      </c>
      <c r="Z124" s="276">
        <f t="shared" si="59"/>
        <v>0</v>
      </c>
      <c r="AA124" s="276">
        <f t="shared" si="59"/>
        <v>0</v>
      </c>
      <c r="AB124" s="276">
        <f t="shared" si="59"/>
        <v>0</v>
      </c>
      <c r="AC124" s="276">
        <f t="shared" si="59"/>
        <v>0</v>
      </c>
      <c r="AD124" s="276">
        <f t="shared" si="59"/>
        <v>0</v>
      </c>
      <c r="AE124" s="276">
        <f t="shared" si="59"/>
        <v>0</v>
      </c>
      <c r="AF124" s="276">
        <f t="shared" si="59"/>
        <v>0</v>
      </c>
      <c r="AG124" s="276">
        <f t="shared" si="59"/>
        <v>0</v>
      </c>
      <c r="AH124" s="276">
        <f t="shared" si="59"/>
        <v>0</v>
      </c>
      <c r="AI124" s="276">
        <f t="shared" si="59"/>
        <v>16918222.440000001</v>
      </c>
      <c r="AJ124" s="276">
        <f t="shared" si="59"/>
        <v>0</v>
      </c>
      <c r="AK124" s="276">
        <f t="shared" si="59"/>
        <v>0</v>
      </c>
      <c r="AL124" s="276">
        <f t="shared" si="59"/>
        <v>0</v>
      </c>
      <c r="AM124" s="276">
        <f t="shared" si="59"/>
        <v>0</v>
      </c>
      <c r="AN124" s="276">
        <f t="shared" si="59"/>
        <v>0</v>
      </c>
      <c r="AO124" s="276">
        <f t="shared" si="59"/>
        <v>0</v>
      </c>
      <c r="AP124" s="276">
        <f t="shared" si="59"/>
        <v>0</v>
      </c>
      <c r="AQ124" s="276">
        <f t="shared" si="59"/>
        <v>0</v>
      </c>
      <c r="AR124" s="276">
        <f t="shared" si="59"/>
        <v>0</v>
      </c>
      <c r="AS124" s="276">
        <f t="shared" si="59"/>
        <v>0</v>
      </c>
      <c r="AT124" s="276">
        <f t="shared" si="59"/>
        <v>0</v>
      </c>
      <c r="AU124" s="276">
        <f t="shared" si="59"/>
        <v>0</v>
      </c>
      <c r="AV124" s="276">
        <f t="shared" si="59"/>
        <v>0</v>
      </c>
      <c r="AW124" s="276">
        <f t="shared" si="59"/>
        <v>0</v>
      </c>
      <c r="AX124" s="276">
        <f t="shared" si="59"/>
        <v>0</v>
      </c>
      <c r="AY124" s="276">
        <f t="shared" si="59"/>
        <v>0</v>
      </c>
      <c r="AZ124" s="276">
        <f t="shared" si="59"/>
        <v>0</v>
      </c>
      <c r="BA124" s="276">
        <f t="shared" si="59"/>
        <v>0</v>
      </c>
      <c r="BB124" s="276">
        <f t="shared" si="59"/>
        <v>0</v>
      </c>
    </row>
    <row r="125" spans="1:54" ht="15.25" customHeight="1">
      <c r="A125" s="268" t="s">
        <v>168</v>
      </c>
      <c r="B125" s="275"/>
      <c r="C125" s="268"/>
      <c r="D125" s="268"/>
      <c r="E125" s="15"/>
      <c r="F125" s="15"/>
      <c r="G125" s="15"/>
      <c r="H125" s="15"/>
      <c r="I125" s="15"/>
      <c r="J125" s="15"/>
      <c r="K125" s="15"/>
      <c r="L125" s="15"/>
      <c r="M125" s="15"/>
      <c r="N125" s="15"/>
      <c r="O125" s="15"/>
      <c r="P125" s="15"/>
      <c r="Q125" s="15"/>
      <c r="R125" s="15"/>
      <c r="S125" s="260"/>
      <c r="T125" s="260"/>
      <c r="U125" s="260"/>
      <c r="V125" s="260"/>
      <c r="W125" s="260"/>
      <c r="X125" s="260"/>
      <c r="Y125" s="260"/>
      <c r="Z125" s="260"/>
      <c r="AA125" s="260"/>
      <c r="AB125" s="260"/>
      <c r="AC125" s="260"/>
      <c r="AD125" s="260"/>
    </row>
    <row r="126" spans="1:54" ht="15.25" customHeight="1">
      <c r="A126" s="268" t="s">
        <v>168</v>
      </c>
      <c r="B126" s="275"/>
      <c r="C126" s="268"/>
      <c r="D126" s="268"/>
      <c r="E126" s="16" t="s">
        <v>100</v>
      </c>
      <c r="F126" s="16"/>
      <c r="G126" s="16"/>
      <c r="H126" s="16"/>
      <c r="I126" s="16"/>
      <c r="J126" s="16"/>
      <c r="K126" s="16"/>
      <c r="L126" s="16"/>
      <c r="M126" s="16"/>
      <c r="N126" s="16"/>
      <c r="O126" s="16"/>
      <c r="P126" s="16"/>
      <c r="Q126" s="16"/>
      <c r="R126" s="16"/>
      <c r="S126" s="278"/>
      <c r="T126" s="278"/>
      <c r="U126" s="278"/>
      <c r="V126" s="278"/>
      <c r="W126" s="278"/>
      <c r="X126" s="278"/>
      <c r="Y126" s="278"/>
      <c r="Z126" s="278"/>
      <c r="AA126" s="278"/>
      <c r="AB126" s="278"/>
      <c r="AC126" s="278"/>
      <c r="AD126" s="278"/>
      <c r="AE126" s="278"/>
      <c r="AF126" s="278"/>
      <c r="AG126" s="278"/>
      <c r="AH126" s="278"/>
      <c r="AI126" s="278"/>
      <c r="AJ126" s="278"/>
      <c r="AK126" s="278"/>
      <c r="AL126" s="278"/>
      <c r="AM126" s="278"/>
      <c r="AN126" s="278"/>
      <c r="AO126" s="278"/>
      <c r="AP126" s="278"/>
      <c r="AQ126" s="278"/>
      <c r="AR126" s="278"/>
      <c r="AS126" s="278"/>
      <c r="AT126" s="278"/>
      <c r="AU126" s="278"/>
      <c r="AV126" s="278"/>
      <c r="AW126" s="278"/>
      <c r="AX126" s="278"/>
      <c r="AY126" s="278"/>
      <c r="AZ126" s="278"/>
      <c r="BA126" s="278"/>
      <c r="BB126" s="278"/>
    </row>
    <row r="127" spans="1:54" ht="15.25" customHeight="1">
      <c r="A127" s="268" t="s">
        <v>178</v>
      </c>
      <c r="B127" s="269" t="s">
        <v>162</v>
      </c>
      <c r="C127" s="268" t="s">
        <v>197</v>
      </c>
      <c r="D127" s="268" t="s">
        <v>832</v>
      </c>
      <c r="E127" s="8" t="s">
        <v>101</v>
      </c>
      <c r="F127" s="9" t="s">
        <v>7</v>
      </c>
      <c r="G127" s="10">
        <v>137563.64000000001</v>
      </c>
      <c r="H127" s="10">
        <v>120519.17</v>
      </c>
      <c r="I127" s="10">
        <v>185264.8</v>
      </c>
      <c r="J127" s="10">
        <v>136437.84</v>
      </c>
      <c r="K127" s="10">
        <v>144629.63</v>
      </c>
      <c r="L127" s="10">
        <v>154855.48000000001</v>
      </c>
      <c r="M127" s="10">
        <v>137331.85</v>
      </c>
      <c r="N127" s="10">
        <v>140123.89000000001</v>
      </c>
      <c r="O127" s="10">
        <v>141137.07</v>
      </c>
      <c r="P127" s="10">
        <v>126457.2</v>
      </c>
      <c r="Q127" s="10">
        <v>154246.59</v>
      </c>
      <c r="R127" s="10">
        <v>182927.12</v>
      </c>
      <c r="S127" s="10">
        <v>84721.78</v>
      </c>
      <c r="T127" s="10">
        <v>104131.25</v>
      </c>
      <c r="U127" s="10">
        <v>148613.15</v>
      </c>
      <c r="V127" s="10">
        <v>134693.44</v>
      </c>
      <c r="W127" s="10">
        <v>129949.54</v>
      </c>
      <c r="X127" s="10">
        <v>141641.5</v>
      </c>
      <c r="Y127" s="10">
        <v>115279.77</v>
      </c>
      <c r="Z127" s="10">
        <v>119707.86</v>
      </c>
      <c r="AA127" s="10">
        <v>132469.35999999999</v>
      </c>
      <c r="AB127" s="10">
        <v>106887.72</v>
      </c>
      <c r="AC127" s="10">
        <v>141214.20000000001</v>
      </c>
      <c r="AD127" s="10">
        <v>185420.29</v>
      </c>
      <c r="AE127" s="10">
        <v>91132.32</v>
      </c>
      <c r="AF127" s="10">
        <v>94757.51</v>
      </c>
      <c r="AG127" s="10">
        <v>45268.12</v>
      </c>
      <c r="AH127" s="146">
        <v>0</v>
      </c>
      <c r="AI127" s="146">
        <v>0</v>
      </c>
      <c r="AJ127" s="10">
        <v>103299.76</v>
      </c>
      <c r="AK127" s="10">
        <v>78994.86</v>
      </c>
      <c r="AL127" s="10">
        <v>72410.11</v>
      </c>
      <c r="AM127" s="10">
        <v>88737.91</v>
      </c>
      <c r="AN127" s="10">
        <v>57509.120000000003</v>
      </c>
      <c r="AO127" s="10">
        <v>99353</v>
      </c>
      <c r="AP127" s="10">
        <v>123128.97</v>
      </c>
      <c r="AQ127" s="10">
        <v>45676.24</v>
      </c>
      <c r="AR127" s="10">
        <v>63047.88</v>
      </c>
      <c r="AS127" s="10">
        <v>98720.17</v>
      </c>
    </row>
    <row r="128" spans="1:54" ht="15.25" customHeight="1">
      <c r="A128" s="268" t="s">
        <v>178</v>
      </c>
      <c r="B128" s="269" t="s">
        <v>162</v>
      </c>
      <c r="C128" s="268" t="s">
        <v>186</v>
      </c>
      <c r="D128" s="268" t="s">
        <v>832</v>
      </c>
      <c r="E128" s="8" t="s">
        <v>102</v>
      </c>
      <c r="F128" s="9" t="s">
        <v>7</v>
      </c>
      <c r="G128" s="10">
        <v>146467</v>
      </c>
      <c r="H128" s="10">
        <v>128586</v>
      </c>
      <c r="I128" s="10">
        <v>150326</v>
      </c>
      <c r="J128" s="10">
        <v>129302</v>
      </c>
      <c r="K128" s="10">
        <v>125484</v>
      </c>
      <c r="L128" s="10">
        <v>122873</v>
      </c>
      <c r="M128" s="10">
        <v>140195</v>
      </c>
      <c r="N128" s="10">
        <v>144862</v>
      </c>
      <c r="O128" s="10">
        <v>121699</v>
      </c>
      <c r="P128" s="10">
        <v>121059</v>
      </c>
      <c r="Q128" s="10">
        <v>120003</v>
      </c>
      <c r="R128" s="10">
        <v>153456</v>
      </c>
      <c r="S128" s="10">
        <v>134917</v>
      </c>
      <c r="T128" s="10">
        <v>127018.13</v>
      </c>
      <c r="U128" s="10">
        <v>129942.54</v>
      </c>
      <c r="V128" s="10">
        <v>111474.93</v>
      </c>
      <c r="W128" s="10">
        <v>104109</v>
      </c>
      <c r="X128" s="10">
        <v>103462</v>
      </c>
      <c r="Y128" s="10">
        <v>133909</v>
      </c>
      <c r="Z128" s="10">
        <v>140881</v>
      </c>
      <c r="AA128" s="10">
        <v>118637</v>
      </c>
      <c r="AB128" s="10">
        <v>110897</v>
      </c>
      <c r="AC128" s="10">
        <v>118328</v>
      </c>
      <c r="AD128" s="10">
        <v>160820</v>
      </c>
      <c r="AE128" s="10">
        <v>129962</v>
      </c>
      <c r="AF128" s="10">
        <v>112603</v>
      </c>
      <c r="AG128" s="10">
        <v>57538.15</v>
      </c>
      <c r="AH128" s="10">
        <v>58423.79</v>
      </c>
      <c r="AI128" s="10">
        <v>85753.34</v>
      </c>
      <c r="AJ128" s="10">
        <v>26671.59</v>
      </c>
      <c r="AK128" s="10">
        <v>66728.55</v>
      </c>
      <c r="AL128" s="10">
        <v>62580.34</v>
      </c>
      <c r="AM128" s="10">
        <v>63459.87</v>
      </c>
      <c r="AN128" s="10">
        <v>73566.78</v>
      </c>
      <c r="AO128" s="10">
        <v>58714.61</v>
      </c>
      <c r="AP128" s="10">
        <v>77733.929999999993</v>
      </c>
      <c r="AQ128" s="10">
        <v>53076.31</v>
      </c>
      <c r="AR128" s="10">
        <v>52428.4</v>
      </c>
      <c r="AS128" s="10">
        <v>64787.3</v>
      </c>
    </row>
    <row r="129" spans="1:54" ht="15.25" customHeight="1">
      <c r="A129" s="268" t="s">
        <v>178</v>
      </c>
      <c r="B129" s="269" t="s">
        <v>162</v>
      </c>
      <c r="C129" s="268" t="s">
        <v>196</v>
      </c>
      <c r="D129" s="268" t="s">
        <v>833</v>
      </c>
      <c r="E129" s="8" t="s">
        <v>103</v>
      </c>
      <c r="F129" s="9" t="s">
        <v>7</v>
      </c>
      <c r="G129" s="10">
        <v>0</v>
      </c>
      <c r="H129" s="10">
        <v>0</v>
      </c>
      <c r="I129" s="10">
        <v>68896.259999999995</v>
      </c>
      <c r="J129" s="10">
        <v>0</v>
      </c>
      <c r="K129" s="10">
        <v>0</v>
      </c>
      <c r="L129" s="10">
        <v>48372.04</v>
      </c>
      <c r="M129" s="10">
        <v>0</v>
      </c>
      <c r="N129" s="10">
        <v>0</v>
      </c>
      <c r="O129" s="10">
        <v>57469.86</v>
      </c>
      <c r="P129" s="10">
        <v>0</v>
      </c>
      <c r="Q129" s="10">
        <v>0</v>
      </c>
      <c r="R129" s="10">
        <v>78796.37</v>
      </c>
      <c r="S129" s="10">
        <v>0</v>
      </c>
      <c r="T129" s="10">
        <v>0</v>
      </c>
      <c r="U129" s="10">
        <v>53646.7</v>
      </c>
      <c r="V129" s="10">
        <v>0</v>
      </c>
      <c r="W129" s="10">
        <v>0</v>
      </c>
      <c r="X129" s="10">
        <v>59710</v>
      </c>
      <c r="Y129" s="10">
        <v>0</v>
      </c>
      <c r="Z129" s="10">
        <v>0</v>
      </c>
      <c r="AA129" s="10">
        <v>58761.599999999999</v>
      </c>
      <c r="AB129" s="10">
        <v>0</v>
      </c>
      <c r="AC129" s="10">
        <v>0</v>
      </c>
      <c r="AD129" s="10">
        <v>67584.429999999993</v>
      </c>
      <c r="AE129" s="10">
        <v>0</v>
      </c>
      <c r="AF129" s="10">
        <v>0</v>
      </c>
      <c r="AG129" s="10">
        <v>49643.39</v>
      </c>
      <c r="AH129" s="10">
        <v>0</v>
      </c>
      <c r="AI129" s="10">
        <v>0</v>
      </c>
      <c r="AJ129" s="10">
        <v>21252.26</v>
      </c>
      <c r="AK129" s="10">
        <v>0</v>
      </c>
      <c r="AL129" s="10">
        <v>0</v>
      </c>
      <c r="AM129" s="10">
        <v>47862.18</v>
      </c>
      <c r="AN129" s="10">
        <v>0</v>
      </c>
      <c r="AO129" s="10">
        <v>0</v>
      </c>
      <c r="AP129" s="10">
        <v>59828.25</v>
      </c>
      <c r="AQ129" s="10">
        <v>0</v>
      </c>
      <c r="AR129" s="10">
        <v>0</v>
      </c>
      <c r="AS129" s="10">
        <v>60811.53</v>
      </c>
    </row>
    <row r="130" spans="1:54" ht="15.25" customHeight="1">
      <c r="A130" s="268" t="s">
        <v>178</v>
      </c>
      <c r="B130" s="269" t="s">
        <v>162</v>
      </c>
      <c r="C130" s="268" t="s">
        <v>202</v>
      </c>
      <c r="D130" s="268"/>
      <c r="E130" s="271" t="s">
        <v>104</v>
      </c>
      <c r="F130" s="9" t="s">
        <v>7</v>
      </c>
      <c r="G130" s="10">
        <v>24466.66</v>
      </c>
      <c r="H130" s="10">
        <v>28548.83</v>
      </c>
      <c r="I130" s="10">
        <v>36845.879999999997</v>
      </c>
      <c r="J130" s="10">
        <v>24518.959999999999</v>
      </c>
      <c r="K130" s="10">
        <v>26430.34</v>
      </c>
      <c r="L130" s="10">
        <v>36314.03</v>
      </c>
      <c r="M130" s="10">
        <v>37553.760000000002</v>
      </c>
      <c r="N130" s="10">
        <v>32333.72</v>
      </c>
      <c r="O130" s="10">
        <v>42733.24</v>
      </c>
      <c r="P130" s="10">
        <v>35663.5</v>
      </c>
      <c r="Q130" s="10">
        <v>28031</v>
      </c>
      <c r="R130" s="10">
        <v>46487.44</v>
      </c>
      <c r="S130" s="10">
        <v>16416.41</v>
      </c>
      <c r="T130" s="10">
        <v>8038.71</v>
      </c>
      <c r="U130" s="10">
        <v>4345.75</v>
      </c>
      <c r="V130" s="10">
        <v>5690</v>
      </c>
      <c r="W130" s="10">
        <v>23687.61</v>
      </c>
      <c r="X130" s="10">
        <v>40068.42</v>
      </c>
      <c r="Y130" s="10">
        <v>31761.45</v>
      </c>
      <c r="Z130" s="10">
        <v>34364.959999999999</v>
      </c>
      <c r="AA130" s="10">
        <v>42301.98</v>
      </c>
      <c r="AB130" s="10">
        <v>39807.730000000003</v>
      </c>
      <c r="AC130" s="10">
        <v>35769.629999999997</v>
      </c>
      <c r="AD130" s="10">
        <v>45041.440000000002</v>
      </c>
      <c r="AE130" s="10">
        <v>32408.7</v>
      </c>
      <c r="AF130" s="10">
        <v>33327.410000000003</v>
      </c>
      <c r="AG130" s="10">
        <v>18698.900000000001</v>
      </c>
      <c r="AH130" s="146">
        <v>0</v>
      </c>
      <c r="AI130" s="146">
        <v>0</v>
      </c>
      <c r="AJ130" s="10">
        <v>15560.93</v>
      </c>
      <c r="AK130" s="10">
        <v>18512.87</v>
      </c>
      <c r="AL130" s="273">
        <v>0</v>
      </c>
      <c r="AM130" s="273">
        <v>0</v>
      </c>
      <c r="AN130" s="273">
        <v>0</v>
      </c>
      <c r="AO130" s="273">
        <v>0</v>
      </c>
      <c r="AP130" s="273">
        <v>0</v>
      </c>
      <c r="AQ130" s="273">
        <v>0</v>
      </c>
      <c r="AR130" s="273">
        <v>0</v>
      </c>
      <c r="AS130" s="273">
        <v>0</v>
      </c>
      <c r="AT130" s="273">
        <v>0</v>
      </c>
      <c r="AU130" s="273">
        <v>0</v>
      </c>
      <c r="AV130" s="273">
        <v>0</v>
      </c>
      <c r="AW130" s="273">
        <v>0</v>
      </c>
      <c r="AX130" s="273">
        <v>0</v>
      </c>
      <c r="AY130" s="273">
        <v>0</v>
      </c>
      <c r="AZ130" s="273">
        <v>0</v>
      </c>
      <c r="BA130" s="273">
        <v>0</v>
      </c>
      <c r="BB130" s="273">
        <v>0</v>
      </c>
    </row>
    <row r="131" spans="1:54" ht="15.25" customHeight="1">
      <c r="A131" s="268" t="s">
        <v>178</v>
      </c>
      <c r="B131" s="269" t="s">
        <v>162</v>
      </c>
      <c r="C131" s="268" t="s">
        <v>197</v>
      </c>
      <c r="D131" s="268"/>
      <c r="E131" s="165" t="s">
        <v>105</v>
      </c>
      <c r="F131" s="9" t="s">
        <v>7</v>
      </c>
      <c r="G131" s="10">
        <v>23179.56</v>
      </c>
      <c r="H131" s="10">
        <v>26317.69</v>
      </c>
      <c r="I131" s="10">
        <v>33615.120000000003</v>
      </c>
      <c r="J131" s="10">
        <v>37925.129999999997</v>
      </c>
      <c r="K131" s="10">
        <v>33956.769999999997</v>
      </c>
      <c r="L131" s="10">
        <v>52801.9</v>
      </c>
      <c r="M131" s="10">
        <v>73308.850000000006</v>
      </c>
      <c r="N131" s="10">
        <v>60567.63</v>
      </c>
      <c r="O131" s="10">
        <v>32650.43</v>
      </c>
      <c r="P131" s="10">
        <v>22934.75</v>
      </c>
      <c r="Q131" s="10">
        <v>20654.07</v>
      </c>
      <c r="R131" s="10">
        <v>26632.98</v>
      </c>
      <c r="S131" s="10">
        <v>16122.53</v>
      </c>
      <c r="T131" s="10">
        <v>11557.53</v>
      </c>
      <c r="U131" s="10">
        <v>25541.200000000001</v>
      </c>
      <c r="V131" s="10">
        <v>21079.25</v>
      </c>
      <c r="W131" s="10">
        <v>16465.689999999999</v>
      </c>
      <c r="X131" s="10">
        <v>24144.84</v>
      </c>
      <c r="Y131" s="10">
        <v>41247.35</v>
      </c>
      <c r="Z131" s="10">
        <v>34708.33</v>
      </c>
      <c r="AA131" s="10">
        <v>46459.08</v>
      </c>
      <c r="AB131" s="10">
        <v>0</v>
      </c>
      <c r="AC131" s="10">
        <v>0</v>
      </c>
      <c r="AD131" s="10">
        <v>0</v>
      </c>
      <c r="AE131" s="273">
        <v>0</v>
      </c>
      <c r="AF131" s="273">
        <v>0</v>
      </c>
      <c r="AG131" s="273">
        <v>0</v>
      </c>
      <c r="AH131" s="273">
        <v>0</v>
      </c>
      <c r="AI131" s="273">
        <v>0</v>
      </c>
      <c r="AJ131" s="273">
        <v>0</v>
      </c>
      <c r="AK131" s="273">
        <v>0</v>
      </c>
      <c r="AL131" s="273">
        <v>0</v>
      </c>
      <c r="AM131" s="273">
        <v>0</v>
      </c>
      <c r="AN131" s="273">
        <v>0</v>
      </c>
      <c r="AO131" s="273">
        <v>0</v>
      </c>
      <c r="AP131" s="273">
        <v>0</v>
      </c>
      <c r="AQ131" s="273">
        <v>0</v>
      </c>
      <c r="AR131" s="273">
        <v>0</v>
      </c>
      <c r="AS131" s="273">
        <v>0</v>
      </c>
      <c r="AT131" s="273">
        <v>0</v>
      </c>
      <c r="AU131" s="273">
        <v>0</v>
      </c>
      <c r="AV131" s="273">
        <v>0</v>
      </c>
      <c r="AW131" s="273">
        <v>0</v>
      </c>
      <c r="AX131" s="273">
        <v>0</v>
      </c>
      <c r="AY131" s="273">
        <v>0</v>
      </c>
      <c r="AZ131" s="273">
        <v>0</v>
      </c>
      <c r="BA131" s="273">
        <v>0</v>
      </c>
      <c r="BB131" s="273">
        <v>0</v>
      </c>
    </row>
    <row r="132" spans="1:54" ht="15.25" customHeight="1">
      <c r="A132" s="268" t="s">
        <v>178</v>
      </c>
      <c r="B132" s="269" t="s">
        <v>162</v>
      </c>
      <c r="C132" s="268" t="s">
        <v>197</v>
      </c>
      <c r="D132" s="268" t="s">
        <v>832</v>
      </c>
      <c r="E132" s="8" t="s">
        <v>106</v>
      </c>
      <c r="F132" s="9" t="s">
        <v>7</v>
      </c>
      <c r="G132" s="10">
        <v>23179.56</v>
      </c>
      <c r="H132" s="10">
        <v>23483.119999999999</v>
      </c>
      <c r="I132" s="10">
        <v>38181.54</v>
      </c>
      <c r="J132" s="10">
        <v>35505.08</v>
      </c>
      <c r="K132" s="10">
        <v>33040.44</v>
      </c>
      <c r="L132" s="10">
        <v>39953.24</v>
      </c>
      <c r="M132" s="10">
        <v>43403.69</v>
      </c>
      <c r="N132" s="10">
        <v>41232.480000000003</v>
      </c>
      <c r="O132" s="10">
        <v>35782.44</v>
      </c>
      <c r="P132" s="10">
        <v>30147.18</v>
      </c>
      <c r="Q132" s="10">
        <v>27080.98</v>
      </c>
      <c r="R132" s="10">
        <v>44623.4</v>
      </c>
      <c r="S132" s="10">
        <v>19498.439999999999</v>
      </c>
      <c r="T132" s="10">
        <v>21435.11</v>
      </c>
      <c r="U132" s="10">
        <v>33245.440000000002</v>
      </c>
      <c r="V132" s="10">
        <v>33682.67</v>
      </c>
      <c r="W132" s="10">
        <v>29420.38</v>
      </c>
      <c r="X132" s="10">
        <v>35474.01</v>
      </c>
      <c r="Y132" s="10">
        <v>43293.39</v>
      </c>
      <c r="Z132" s="10">
        <v>41793.86</v>
      </c>
      <c r="AA132" s="10">
        <v>27062.959999999999</v>
      </c>
      <c r="AB132" s="10">
        <v>30175.37</v>
      </c>
      <c r="AC132" s="10">
        <v>28723.22</v>
      </c>
      <c r="AD132" s="10">
        <v>36912.39</v>
      </c>
      <c r="AE132" s="10">
        <v>20266.39</v>
      </c>
      <c r="AF132" s="10">
        <v>21856.87</v>
      </c>
      <c r="AG132" s="10">
        <v>11235.69</v>
      </c>
      <c r="AH132" s="10">
        <v>96.8</v>
      </c>
      <c r="AI132" s="10">
        <v>5791.55</v>
      </c>
      <c r="AJ132" s="10">
        <v>25665.17</v>
      </c>
      <c r="AK132" s="10">
        <v>34888.400000000001</v>
      </c>
      <c r="AL132" s="10">
        <v>26646.73</v>
      </c>
      <c r="AM132" s="10">
        <v>17384.16</v>
      </c>
      <c r="AN132" s="10">
        <v>15574.84</v>
      </c>
      <c r="AO132" s="10">
        <v>13043.5</v>
      </c>
      <c r="AP132" s="10">
        <v>23902.92</v>
      </c>
      <c r="AQ132" s="10">
        <v>13034.43</v>
      </c>
      <c r="AR132" s="10">
        <v>17956.63</v>
      </c>
      <c r="AS132" s="10">
        <v>42608.89</v>
      </c>
    </row>
    <row r="133" spans="1:54" ht="15.25" customHeight="1">
      <c r="A133" s="268" t="s">
        <v>178</v>
      </c>
      <c r="B133" s="269" t="s">
        <v>162</v>
      </c>
      <c r="C133" s="268" t="s">
        <v>186</v>
      </c>
      <c r="D133" s="268" t="s">
        <v>832</v>
      </c>
      <c r="E133" s="8" t="s">
        <v>107</v>
      </c>
      <c r="F133" s="9" t="s">
        <v>7</v>
      </c>
      <c r="G133" s="10">
        <v>98518.51</v>
      </c>
      <c r="H133" s="10">
        <v>97078.080000000002</v>
      </c>
      <c r="I133" s="10">
        <v>108199.08</v>
      </c>
      <c r="J133" s="10">
        <v>106514.93</v>
      </c>
      <c r="K133" s="10">
        <v>105145.11</v>
      </c>
      <c r="L133" s="10">
        <v>125037.5</v>
      </c>
      <c r="M133" s="10">
        <v>150915.16</v>
      </c>
      <c r="N133" s="10">
        <v>146182.15</v>
      </c>
      <c r="O133" s="10">
        <v>118368.83</v>
      </c>
      <c r="P133" s="10">
        <v>99949.48</v>
      </c>
      <c r="Q133" s="10">
        <v>107285.33</v>
      </c>
      <c r="R133" s="10">
        <v>118262.02</v>
      </c>
      <c r="S133" s="10">
        <v>100719.56</v>
      </c>
      <c r="T133" s="10">
        <v>89391</v>
      </c>
      <c r="U133" s="10">
        <v>119849.78</v>
      </c>
      <c r="V133" s="10">
        <v>114063.79</v>
      </c>
      <c r="W133" s="10">
        <v>112332.33</v>
      </c>
      <c r="X133" s="10">
        <v>118614.05</v>
      </c>
      <c r="Y133" s="10">
        <v>145755.04</v>
      </c>
      <c r="Z133" s="10">
        <v>147300.51</v>
      </c>
      <c r="AA133" s="10">
        <v>96022.15</v>
      </c>
      <c r="AB133" s="10">
        <v>101000.13</v>
      </c>
      <c r="AC133" s="10">
        <v>91606.11</v>
      </c>
      <c r="AD133" s="10">
        <v>107821.93</v>
      </c>
      <c r="AE133" s="10">
        <v>108949.64</v>
      </c>
      <c r="AF133" s="10">
        <v>111492.55</v>
      </c>
      <c r="AG133" s="10">
        <v>63575.839999999997</v>
      </c>
      <c r="AH133" s="10">
        <v>48709.29</v>
      </c>
      <c r="AI133" s="10">
        <v>74493.850000000006</v>
      </c>
      <c r="AJ133" s="10">
        <v>115111.97</v>
      </c>
      <c r="AK133" s="10">
        <v>114595.68</v>
      </c>
      <c r="AL133" s="10">
        <v>134258.44</v>
      </c>
      <c r="AM133" s="10">
        <v>129533.36</v>
      </c>
      <c r="AN133" s="10">
        <v>129325.45</v>
      </c>
      <c r="AO133" s="10">
        <v>93293.87</v>
      </c>
      <c r="AP133" s="10">
        <v>88481.41</v>
      </c>
      <c r="AQ133" s="10">
        <v>66154.899999999994</v>
      </c>
      <c r="AR133" s="10">
        <v>118912.17</v>
      </c>
      <c r="AS133" s="10">
        <v>131220.23000000001</v>
      </c>
      <c r="AT133" s="305">
        <v>155719.13</v>
      </c>
    </row>
    <row r="134" spans="1:54" ht="15.25" customHeight="1">
      <c r="A134" s="268" t="s">
        <v>178</v>
      </c>
      <c r="B134" s="269" t="s">
        <v>162</v>
      </c>
      <c r="C134" s="268" t="s">
        <v>189</v>
      </c>
      <c r="D134" s="268" t="s">
        <v>832</v>
      </c>
      <c r="E134" s="8" t="s">
        <v>108</v>
      </c>
      <c r="F134" s="9" t="s">
        <v>7</v>
      </c>
      <c r="G134" s="10">
        <v>31150</v>
      </c>
      <c r="H134" s="10">
        <v>28500</v>
      </c>
      <c r="I134" s="10">
        <v>29750</v>
      </c>
      <c r="J134" s="10">
        <v>31500</v>
      </c>
      <c r="K134" s="10">
        <v>28600</v>
      </c>
      <c r="L134" s="10">
        <v>31150</v>
      </c>
      <c r="M134" s="10">
        <v>32450</v>
      </c>
      <c r="N134" s="10">
        <v>35750</v>
      </c>
      <c r="O134" s="10">
        <v>33715</v>
      </c>
      <c r="P134" s="10">
        <v>32400</v>
      </c>
      <c r="Q134" s="10">
        <v>36250</v>
      </c>
      <c r="R134" s="10">
        <v>39500</v>
      </c>
      <c r="S134" s="10">
        <v>37700</v>
      </c>
      <c r="T134" s="10">
        <v>35900</v>
      </c>
      <c r="U134" s="10">
        <v>47143</v>
      </c>
      <c r="V134" s="10">
        <v>40300</v>
      </c>
      <c r="W134" s="10">
        <v>44419</v>
      </c>
      <c r="X134" s="10">
        <v>42831</v>
      </c>
      <c r="Y134" s="10">
        <v>41032</v>
      </c>
      <c r="Z134" s="10">
        <v>48723</v>
      </c>
      <c r="AA134" s="10">
        <v>37888</v>
      </c>
      <c r="AB134" s="10">
        <v>40229</v>
      </c>
      <c r="AC134" s="10">
        <v>40475</v>
      </c>
      <c r="AD134" s="10">
        <v>42243</v>
      </c>
      <c r="AE134" s="10">
        <v>43702</v>
      </c>
      <c r="AF134" s="10">
        <v>38287</v>
      </c>
      <c r="AG134" s="10">
        <v>23154</v>
      </c>
      <c r="AH134" s="146">
        <v>0</v>
      </c>
      <c r="AI134" s="146">
        <v>0</v>
      </c>
      <c r="AJ134" s="10">
        <v>44.46</v>
      </c>
      <c r="AK134" s="10">
        <v>17.47</v>
      </c>
      <c r="AL134" s="10">
        <v>1855</v>
      </c>
      <c r="AM134" s="10">
        <v>36086</v>
      </c>
      <c r="AN134" s="10">
        <v>33293</v>
      </c>
      <c r="AO134" s="10">
        <v>40475</v>
      </c>
      <c r="AP134" s="10">
        <v>7530</v>
      </c>
      <c r="AQ134" s="10">
        <v>8837</v>
      </c>
      <c r="AR134" s="10">
        <v>29704</v>
      </c>
      <c r="AS134" s="10">
        <v>28991.17</v>
      </c>
    </row>
    <row r="135" spans="1:54" ht="15.25" customHeight="1">
      <c r="A135" s="268" t="s">
        <v>178</v>
      </c>
      <c r="B135" s="269" t="s">
        <v>162</v>
      </c>
      <c r="C135" s="268" t="s">
        <v>189</v>
      </c>
      <c r="D135" s="268" t="s">
        <v>834</v>
      </c>
      <c r="E135" s="8" t="s">
        <v>109</v>
      </c>
      <c r="F135" s="9" t="s">
        <v>7</v>
      </c>
      <c r="G135" s="10">
        <v>86577.81</v>
      </c>
      <c r="H135" s="10">
        <v>88252.97</v>
      </c>
      <c r="I135" s="10">
        <v>98808.02</v>
      </c>
      <c r="J135" s="10">
        <v>97361.02</v>
      </c>
      <c r="K135" s="10">
        <v>100866.19</v>
      </c>
      <c r="L135" s="10">
        <v>107380.73</v>
      </c>
      <c r="M135" s="10">
        <v>105766.76</v>
      </c>
      <c r="N135" s="10">
        <v>112374.28</v>
      </c>
      <c r="O135" s="10">
        <v>104010.83</v>
      </c>
      <c r="P135" s="10">
        <v>102701.61</v>
      </c>
      <c r="Q135" s="10">
        <v>105196.58</v>
      </c>
      <c r="R135" s="10">
        <v>104901.66</v>
      </c>
      <c r="S135" s="10">
        <v>107008.33</v>
      </c>
      <c r="T135" s="10">
        <v>97521.56</v>
      </c>
      <c r="U135" s="10">
        <v>108655.17</v>
      </c>
      <c r="V135" s="10">
        <v>104595.26</v>
      </c>
      <c r="W135" s="10">
        <v>113190.94</v>
      </c>
      <c r="X135" s="10">
        <v>104775.38</v>
      </c>
      <c r="Y135" s="10">
        <v>111251.82</v>
      </c>
      <c r="Z135" s="10">
        <v>110832.38</v>
      </c>
      <c r="AA135" s="10">
        <v>105858.25</v>
      </c>
      <c r="AB135" s="10">
        <v>110019.87</v>
      </c>
      <c r="AC135" s="10">
        <v>104239.5</v>
      </c>
      <c r="AD135" s="10">
        <v>108502.94</v>
      </c>
      <c r="AE135" s="10">
        <v>111521.53</v>
      </c>
      <c r="AF135" s="10">
        <v>104378.93</v>
      </c>
      <c r="AG135" s="10">
        <v>68258.3</v>
      </c>
      <c r="AH135" s="10">
        <v>0</v>
      </c>
      <c r="AI135" s="10">
        <v>0</v>
      </c>
      <c r="AJ135" s="10">
        <v>0</v>
      </c>
      <c r="AK135" s="10">
        <v>0</v>
      </c>
      <c r="AL135" s="10">
        <v>0</v>
      </c>
      <c r="AM135" s="10">
        <v>0</v>
      </c>
      <c r="AN135" s="10">
        <v>0</v>
      </c>
      <c r="AO135" s="10">
        <v>0</v>
      </c>
      <c r="AP135" s="10">
        <v>0</v>
      </c>
      <c r="AQ135" s="10">
        <v>0</v>
      </c>
      <c r="AR135" s="10">
        <v>0</v>
      </c>
      <c r="AS135" s="10">
        <v>0</v>
      </c>
    </row>
    <row r="136" spans="1:54" ht="15.25" customHeight="1">
      <c r="A136" s="268" t="s">
        <v>178</v>
      </c>
      <c r="B136" s="269" t="s">
        <v>162</v>
      </c>
      <c r="C136" s="268" t="s">
        <v>191</v>
      </c>
      <c r="D136" s="268" t="s">
        <v>832</v>
      </c>
      <c r="E136" s="8" t="s">
        <v>110</v>
      </c>
      <c r="F136" s="9" t="s">
        <v>7</v>
      </c>
      <c r="G136" s="10">
        <v>69435</v>
      </c>
      <c r="H136" s="10">
        <v>53556</v>
      </c>
      <c r="I136" s="10">
        <v>81493</v>
      </c>
      <c r="J136" s="10">
        <v>88355</v>
      </c>
      <c r="K136" s="10">
        <v>75462</v>
      </c>
      <c r="L136" s="10">
        <v>75296</v>
      </c>
      <c r="M136" s="10">
        <v>124215</v>
      </c>
      <c r="N136" s="10">
        <v>121465</v>
      </c>
      <c r="O136" s="10">
        <v>100005</v>
      </c>
      <c r="P136" s="10">
        <v>94490</v>
      </c>
      <c r="Q136" s="10">
        <v>78963</v>
      </c>
      <c r="R136" s="10">
        <v>76011</v>
      </c>
      <c r="S136" s="10">
        <v>69584</v>
      </c>
      <c r="T136" s="10">
        <v>48467</v>
      </c>
      <c r="U136" s="10">
        <v>74630</v>
      </c>
      <c r="V136" s="10">
        <v>84348</v>
      </c>
      <c r="W136" s="10">
        <v>74683</v>
      </c>
      <c r="X136" s="10">
        <v>72020</v>
      </c>
      <c r="Y136" s="10">
        <v>98507</v>
      </c>
      <c r="Z136" s="10">
        <v>113403</v>
      </c>
      <c r="AA136" s="10">
        <v>88700</v>
      </c>
      <c r="AB136" s="10">
        <v>101414</v>
      </c>
      <c r="AC136" s="10">
        <v>68138</v>
      </c>
      <c r="AD136" s="10">
        <v>65984</v>
      </c>
      <c r="AE136" s="10">
        <v>62441</v>
      </c>
      <c r="AF136" s="10">
        <v>82759</v>
      </c>
      <c r="AG136" s="10">
        <v>34880</v>
      </c>
      <c r="AH136" s="146">
        <v>0</v>
      </c>
      <c r="AI136" s="10">
        <v>7597</v>
      </c>
      <c r="AJ136" s="10">
        <v>52428</v>
      </c>
      <c r="AK136" s="10">
        <v>88597</v>
      </c>
      <c r="AL136" s="10">
        <v>104076</v>
      </c>
      <c r="AM136" s="10">
        <v>71914</v>
      </c>
      <c r="AN136" s="10">
        <v>74405</v>
      </c>
      <c r="AO136" s="10">
        <v>49014</v>
      </c>
      <c r="AP136" s="10">
        <v>24277</v>
      </c>
      <c r="AQ136" s="10">
        <v>56769</v>
      </c>
      <c r="AR136" s="10">
        <v>54718</v>
      </c>
      <c r="AS136" s="10">
        <v>60309</v>
      </c>
    </row>
    <row r="137" spans="1:54" ht="15.25" customHeight="1">
      <c r="A137" s="268" t="s">
        <v>178</v>
      </c>
      <c r="B137" s="269" t="s">
        <v>162</v>
      </c>
      <c r="C137" s="268" t="s">
        <v>186</v>
      </c>
      <c r="D137" s="268" t="s">
        <v>832</v>
      </c>
      <c r="E137" s="8" t="s">
        <v>111</v>
      </c>
      <c r="F137" s="9" t="s">
        <v>7</v>
      </c>
      <c r="G137" s="10">
        <v>257174.57</v>
      </c>
      <c r="H137" s="10">
        <v>269534.68</v>
      </c>
      <c r="I137" s="10">
        <v>340902.51</v>
      </c>
      <c r="J137" s="10">
        <v>248967.7</v>
      </c>
      <c r="K137" s="10">
        <v>306988.07</v>
      </c>
      <c r="L137" s="10">
        <v>342104.89</v>
      </c>
      <c r="M137" s="10">
        <v>384300.24</v>
      </c>
      <c r="N137" s="10">
        <v>400325.58</v>
      </c>
      <c r="O137" s="10">
        <v>374005.5</v>
      </c>
      <c r="P137" s="10">
        <v>270065.73</v>
      </c>
      <c r="Q137" s="10">
        <v>313235.18</v>
      </c>
      <c r="R137" s="10">
        <v>413239.57</v>
      </c>
      <c r="S137" s="10">
        <v>257818.89</v>
      </c>
      <c r="T137" s="10">
        <v>223885.75</v>
      </c>
      <c r="U137" s="10">
        <v>342481.4</v>
      </c>
      <c r="V137" s="10">
        <v>303935.64</v>
      </c>
      <c r="W137" s="10">
        <v>328258.7</v>
      </c>
      <c r="X137" s="10">
        <v>344538.6</v>
      </c>
      <c r="Y137" s="10">
        <v>359530.94</v>
      </c>
      <c r="Z137" s="10">
        <v>353272.82</v>
      </c>
      <c r="AA137" s="10">
        <v>351837.49</v>
      </c>
      <c r="AB137" s="10">
        <v>247026.78</v>
      </c>
      <c r="AC137" s="10">
        <v>247364.32</v>
      </c>
      <c r="AD137" s="10">
        <v>421190.56</v>
      </c>
      <c r="AE137" s="10">
        <v>252792</v>
      </c>
      <c r="AF137" s="10">
        <v>297715.98</v>
      </c>
      <c r="AG137" s="10">
        <v>176300</v>
      </c>
      <c r="AH137" s="146">
        <v>0</v>
      </c>
      <c r="AI137" s="146">
        <v>0</v>
      </c>
      <c r="AJ137" s="10">
        <v>157295.14000000001</v>
      </c>
      <c r="AK137" s="10">
        <v>250005</v>
      </c>
      <c r="AL137" s="10">
        <v>256994.76</v>
      </c>
      <c r="AM137" s="10">
        <v>297048</v>
      </c>
      <c r="AN137" s="10">
        <v>242500.42</v>
      </c>
      <c r="AO137" s="10">
        <v>177892.83</v>
      </c>
      <c r="AP137" s="10">
        <v>97433.29</v>
      </c>
      <c r="AQ137" s="10">
        <v>72525.66</v>
      </c>
      <c r="AR137" s="10">
        <v>253856.79</v>
      </c>
      <c r="AS137" s="10">
        <v>322724.96000000002</v>
      </c>
    </row>
    <row r="138" spans="1:54" ht="15.25" customHeight="1">
      <c r="A138" s="268" t="s">
        <v>178</v>
      </c>
      <c r="B138" s="269" t="s">
        <v>162</v>
      </c>
      <c r="C138" s="268" t="s">
        <v>202</v>
      </c>
      <c r="D138" s="268" t="s">
        <v>832</v>
      </c>
      <c r="E138" s="8" t="s">
        <v>112</v>
      </c>
      <c r="F138" s="9" t="s">
        <v>7</v>
      </c>
      <c r="G138" s="10">
        <v>61825</v>
      </c>
      <c r="H138" s="10">
        <v>36322</v>
      </c>
      <c r="I138" s="10">
        <v>42461.279999999999</v>
      </c>
      <c r="J138" s="10">
        <v>56646.87</v>
      </c>
      <c r="K138" s="10">
        <v>53572.35</v>
      </c>
      <c r="L138" s="10">
        <v>55440.6</v>
      </c>
      <c r="M138" s="10">
        <v>77338.789999999994</v>
      </c>
      <c r="N138" s="10">
        <v>49011.11</v>
      </c>
      <c r="O138" s="10">
        <v>39983.910000000003</v>
      </c>
      <c r="P138" s="10">
        <v>51980.65</v>
      </c>
      <c r="Q138" s="10">
        <v>70510.149999999994</v>
      </c>
      <c r="R138" s="10">
        <v>88263.81</v>
      </c>
      <c r="S138" s="10">
        <v>48634.89</v>
      </c>
      <c r="T138" s="10">
        <v>29015.17</v>
      </c>
      <c r="U138" s="10">
        <v>59996.35</v>
      </c>
      <c r="V138" s="10">
        <v>63054.63</v>
      </c>
      <c r="W138" s="10">
        <v>48714.7</v>
      </c>
      <c r="X138" s="10">
        <v>39782.449999999997</v>
      </c>
      <c r="Y138" s="10">
        <v>63983.69</v>
      </c>
      <c r="Z138" s="10">
        <v>48640.76</v>
      </c>
      <c r="AA138" s="10">
        <v>42011.45</v>
      </c>
      <c r="AB138" s="10">
        <v>46221.279999999999</v>
      </c>
      <c r="AC138" s="10">
        <v>42773.599999999999</v>
      </c>
      <c r="AD138" s="10">
        <v>64994.5</v>
      </c>
      <c r="AE138" s="10">
        <v>41732.089999999997</v>
      </c>
      <c r="AF138" s="10">
        <v>46025.3</v>
      </c>
      <c r="AG138" s="10">
        <v>13731</v>
      </c>
      <c r="AH138" s="146">
        <v>0</v>
      </c>
      <c r="AI138" s="10">
        <v>5125.55</v>
      </c>
      <c r="AJ138" s="10">
        <v>27552.25</v>
      </c>
      <c r="AK138" s="10">
        <v>22257.14</v>
      </c>
      <c r="AL138" s="10">
        <v>25820.880000000001</v>
      </c>
      <c r="AM138" s="10">
        <v>42773.599999999999</v>
      </c>
      <c r="AN138" s="10">
        <v>21806.67</v>
      </c>
      <c r="AO138" s="10">
        <v>21944.6</v>
      </c>
      <c r="AP138" s="10">
        <v>34736.65</v>
      </c>
      <c r="AQ138" s="10">
        <v>23130.54</v>
      </c>
      <c r="AR138" s="10">
        <v>22448.75</v>
      </c>
      <c r="AS138" s="10">
        <v>28575.65</v>
      </c>
    </row>
    <row r="139" spans="1:54" ht="15.25" customHeight="1">
      <c r="A139" s="268" t="s">
        <v>178</v>
      </c>
      <c r="B139" s="269" t="s">
        <v>162</v>
      </c>
      <c r="C139" s="268" t="s">
        <v>189</v>
      </c>
      <c r="D139" s="268" t="s">
        <v>832</v>
      </c>
      <c r="E139" s="8" t="s">
        <v>113</v>
      </c>
      <c r="F139" s="9" t="s">
        <v>7</v>
      </c>
      <c r="G139" s="10">
        <v>9054</v>
      </c>
      <c r="H139" s="10">
        <v>9935</v>
      </c>
      <c r="I139" s="10">
        <v>11432</v>
      </c>
      <c r="J139" s="10">
        <v>10311</v>
      </c>
      <c r="K139" s="10">
        <v>14984</v>
      </c>
      <c r="L139" s="10">
        <v>15872</v>
      </c>
      <c r="M139" s="10">
        <v>17887</v>
      </c>
      <c r="N139" s="10">
        <v>18044</v>
      </c>
      <c r="O139" s="10">
        <v>16121</v>
      </c>
      <c r="P139" s="10">
        <v>12420</v>
      </c>
      <c r="Q139" s="10">
        <v>12800</v>
      </c>
      <c r="R139" s="10">
        <v>13775</v>
      </c>
      <c r="S139" s="10">
        <v>10299</v>
      </c>
      <c r="T139" s="10">
        <v>0</v>
      </c>
      <c r="U139" s="10">
        <v>12054</v>
      </c>
      <c r="V139" s="10">
        <v>11418</v>
      </c>
      <c r="W139" s="10">
        <v>13992</v>
      </c>
      <c r="X139" s="10">
        <v>16826</v>
      </c>
      <c r="Y139" s="10">
        <v>18122</v>
      </c>
      <c r="Z139" s="10">
        <v>17722</v>
      </c>
      <c r="AA139" s="10">
        <v>16342</v>
      </c>
      <c r="AB139" s="10">
        <v>12138</v>
      </c>
      <c r="AC139" s="10">
        <v>12250</v>
      </c>
      <c r="AD139" s="10">
        <v>13227</v>
      </c>
      <c r="AE139" s="10">
        <v>11919</v>
      </c>
      <c r="AF139" s="10">
        <v>10707</v>
      </c>
      <c r="AG139" s="10">
        <v>12054</v>
      </c>
      <c r="AH139" s="146">
        <v>0</v>
      </c>
      <c r="AI139" s="146">
        <v>0</v>
      </c>
      <c r="AJ139" s="10">
        <v>5828.75</v>
      </c>
      <c r="AK139" s="10">
        <v>2393</v>
      </c>
      <c r="AL139" s="10">
        <v>1825</v>
      </c>
      <c r="AM139" s="10">
        <v>3288</v>
      </c>
      <c r="AN139" s="10">
        <v>3043</v>
      </c>
      <c r="AO139" s="10">
        <v>2674.8</v>
      </c>
      <c r="AP139" s="10">
        <v>823</v>
      </c>
      <c r="AQ139" s="10">
        <v>1328</v>
      </c>
      <c r="AR139" s="10">
        <v>4073</v>
      </c>
      <c r="AS139" s="10">
        <v>4831.5600000000004</v>
      </c>
    </row>
    <row r="140" spans="1:54" ht="15.25" customHeight="1">
      <c r="A140" s="268" t="s">
        <v>178</v>
      </c>
      <c r="B140" s="269" t="s">
        <v>162</v>
      </c>
      <c r="C140" s="268" t="s">
        <v>186</v>
      </c>
      <c r="D140" s="268" t="s">
        <v>832</v>
      </c>
      <c r="E140" s="8" t="s">
        <v>114</v>
      </c>
      <c r="F140" s="9" t="s">
        <v>7</v>
      </c>
      <c r="G140" s="10">
        <v>330379</v>
      </c>
      <c r="H140" s="10">
        <v>352792</v>
      </c>
      <c r="I140" s="10">
        <v>346929</v>
      </c>
      <c r="J140" s="10">
        <v>337668</v>
      </c>
      <c r="K140" s="10">
        <v>403237</v>
      </c>
      <c r="L140" s="10">
        <v>376943</v>
      </c>
      <c r="M140" s="10">
        <v>458028</v>
      </c>
      <c r="N140" s="10">
        <v>466446</v>
      </c>
      <c r="O140" s="10">
        <v>362860</v>
      </c>
      <c r="P140" s="10">
        <v>344970</v>
      </c>
      <c r="Q140" s="10">
        <v>326690</v>
      </c>
      <c r="R140" s="10">
        <v>489081</v>
      </c>
      <c r="S140" s="10">
        <v>331226</v>
      </c>
      <c r="T140" s="10">
        <v>336008</v>
      </c>
      <c r="U140" s="10">
        <v>365502</v>
      </c>
      <c r="V140" s="10">
        <v>363230</v>
      </c>
      <c r="W140" s="10">
        <v>349928</v>
      </c>
      <c r="X140" s="10">
        <v>343427</v>
      </c>
      <c r="Y140" s="10">
        <v>421999</v>
      </c>
      <c r="Z140" s="10">
        <v>438113</v>
      </c>
      <c r="AA140" s="10">
        <v>319215</v>
      </c>
      <c r="AB140" s="10">
        <v>319315</v>
      </c>
      <c r="AC140" s="10">
        <v>316257</v>
      </c>
      <c r="AD140" s="10">
        <v>446039</v>
      </c>
      <c r="AE140" s="10">
        <v>341682</v>
      </c>
      <c r="AF140" s="10">
        <v>341995</v>
      </c>
      <c r="AG140" s="10">
        <v>130672</v>
      </c>
      <c r="AH140" s="10">
        <v>37318.639999999999</v>
      </c>
      <c r="AI140" s="10">
        <v>91379</v>
      </c>
      <c r="AJ140" s="10">
        <v>258457</v>
      </c>
      <c r="AK140" s="10">
        <v>224379</v>
      </c>
      <c r="AL140" s="10">
        <v>258088</v>
      </c>
      <c r="AM140" s="10">
        <v>214566</v>
      </c>
      <c r="AN140" s="10">
        <v>221654</v>
      </c>
      <c r="AO140" s="10">
        <v>159065</v>
      </c>
      <c r="AP140" s="10">
        <v>153991</v>
      </c>
      <c r="AQ140" s="10">
        <v>261588</v>
      </c>
      <c r="AR140" s="10">
        <v>231358</v>
      </c>
      <c r="AS140" s="10">
        <v>359486</v>
      </c>
    </row>
    <row r="141" spans="1:54" ht="15.25" customHeight="1">
      <c r="A141" s="268" t="s">
        <v>178</v>
      </c>
      <c r="B141" s="269" t="s">
        <v>162</v>
      </c>
      <c r="C141" s="268" t="s">
        <v>196</v>
      </c>
      <c r="D141" s="268" t="s">
        <v>832</v>
      </c>
      <c r="E141" s="8" t="s">
        <v>115</v>
      </c>
      <c r="F141" s="9" t="s">
        <v>7</v>
      </c>
      <c r="G141" s="10">
        <v>7920</v>
      </c>
      <c r="H141" s="10">
        <v>15272</v>
      </c>
      <c r="I141" s="10">
        <v>17445</v>
      </c>
      <c r="J141" s="10">
        <v>16385</v>
      </c>
      <c r="K141" s="10">
        <v>18505</v>
      </c>
      <c r="L141" s="10">
        <v>12495</v>
      </c>
      <c r="M141" s="10">
        <v>13271</v>
      </c>
      <c r="N141" s="10">
        <v>15835</v>
      </c>
      <c r="O141" s="10">
        <v>9500</v>
      </c>
      <c r="P141" s="10">
        <v>6761.25</v>
      </c>
      <c r="Q141" s="10">
        <v>18340</v>
      </c>
      <c r="R141" s="10">
        <v>23329</v>
      </c>
      <c r="S141" s="10">
        <v>13915</v>
      </c>
      <c r="T141" s="10">
        <v>16245</v>
      </c>
      <c r="U141" s="10">
        <v>14150</v>
      </c>
      <c r="V141" s="10">
        <v>15118.75</v>
      </c>
      <c r="W141" s="10">
        <v>18615</v>
      </c>
      <c r="X141" s="10">
        <v>17815</v>
      </c>
      <c r="Y141" s="10">
        <v>17670</v>
      </c>
      <c r="Z141" s="10">
        <v>16570</v>
      </c>
      <c r="AA141" s="10">
        <v>14678</v>
      </c>
      <c r="AB141" s="10">
        <v>15400</v>
      </c>
      <c r="AC141" s="10">
        <v>16260</v>
      </c>
      <c r="AD141" s="10">
        <v>19299</v>
      </c>
      <c r="AE141" s="10">
        <v>18478</v>
      </c>
      <c r="AF141" s="10">
        <v>16720</v>
      </c>
      <c r="AG141" s="10">
        <v>2480</v>
      </c>
      <c r="AH141" s="10">
        <v>3670</v>
      </c>
      <c r="AI141" s="146">
        <v>0</v>
      </c>
      <c r="AJ141" s="10">
        <v>13050</v>
      </c>
      <c r="AK141" s="10">
        <v>6025</v>
      </c>
      <c r="AL141" s="10">
        <v>15610</v>
      </c>
      <c r="AM141" s="10">
        <v>11060</v>
      </c>
      <c r="AN141" s="10">
        <v>16070</v>
      </c>
      <c r="AO141" s="10">
        <v>18377</v>
      </c>
      <c r="AP141" s="10">
        <v>16920</v>
      </c>
      <c r="AQ141" s="10">
        <v>12955</v>
      </c>
      <c r="AR141" s="10">
        <v>18090</v>
      </c>
      <c r="AS141" s="309">
        <v>18430</v>
      </c>
    </row>
    <row r="142" spans="1:54" ht="15.25" customHeight="1">
      <c r="A142" s="268" t="s">
        <v>178</v>
      </c>
      <c r="B142" s="269" t="s">
        <v>162</v>
      </c>
      <c r="C142" s="268" t="s">
        <v>193</v>
      </c>
      <c r="D142" s="268" t="s">
        <v>832</v>
      </c>
      <c r="E142" s="8" t="s">
        <v>116</v>
      </c>
      <c r="F142" s="9" t="s">
        <v>7</v>
      </c>
      <c r="G142" s="10">
        <v>16556.73</v>
      </c>
      <c r="H142" s="10">
        <v>23410.17</v>
      </c>
      <c r="I142" s="10">
        <v>27683.3</v>
      </c>
      <c r="J142" s="10">
        <v>43558</v>
      </c>
      <c r="K142" s="10">
        <v>32773.040000000001</v>
      </c>
      <c r="L142" s="10">
        <v>47054.13</v>
      </c>
      <c r="M142" s="10">
        <v>70540.02</v>
      </c>
      <c r="N142" s="10">
        <v>50679.88</v>
      </c>
      <c r="O142" s="10">
        <v>45011.199999999997</v>
      </c>
      <c r="P142" s="10">
        <v>27860.41</v>
      </c>
      <c r="Q142" s="10">
        <v>16754.07</v>
      </c>
      <c r="R142" s="10">
        <v>19073.830000000002</v>
      </c>
      <c r="S142" s="10">
        <v>13927.7</v>
      </c>
      <c r="T142" s="10">
        <v>5542.14</v>
      </c>
      <c r="U142" s="10">
        <v>35694.43</v>
      </c>
      <c r="V142" s="10">
        <v>36030.97</v>
      </c>
      <c r="W142" s="10">
        <v>26265.51</v>
      </c>
      <c r="X142" s="10">
        <v>30979.360000000001</v>
      </c>
      <c r="Y142" s="10">
        <v>74505.850000000006</v>
      </c>
      <c r="Z142" s="10">
        <v>59353.36</v>
      </c>
      <c r="AA142" s="10">
        <v>41212.800000000003</v>
      </c>
      <c r="AB142" s="10">
        <v>13395</v>
      </c>
      <c r="AC142" s="10">
        <v>14428.33</v>
      </c>
      <c r="AD142" s="10">
        <v>3799.9</v>
      </c>
      <c r="AE142" s="10">
        <v>7233</v>
      </c>
      <c r="AF142" s="10">
        <v>16649</v>
      </c>
      <c r="AG142" s="10">
        <v>8003</v>
      </c>
      <c r="AH142" s="146">
        <v>0</v>
      </c>
      <c r="AI142" s="146">
        <v>0</v>
      </c>
      <c r="AJ142" s="10">
        <v>8003</v>
      </c>
      <c r="AK142" s="10">
        <v>58073</v>
      </c>
      <c r="AL142" s="10">
        <v>78168.03</v>
      </c>
      <c r="AM142" s="10">
        <v>88648</v>
      </c>
      <c r="AN142" s="10">
        <v>46450</v>
      </c>
      <c r="AO142" s="10">
        <v>42452.77</v>
      </c>
      <c r="AP142" s="10">
        <v>14293.84</v>
      </c>
      <c r="AQ142" s="10">
        <v>670.8</v>
      </c>
      <c r="AR142" s="10">
        <v>54924.37</v>
      </c>
      <c r="AS142" s="10">
        <v>79403.240000000005</v>
      </c>
    </row>
    <row r="143" spans="1:54" ht="15.25" customHeight="1">
      <c r="A143" s="268" t="s">
        <v>178</v>
      </c>
      <c r="B143" s="269" t="s">
        <v>162</v>
      </c>
      <c r="C143" s="268" t="s">
        <v>728</v>
      </c>
      <c r="D143" s="268" t="s">
        <v>832</v>
      </c>
      <c r="E143" s="8" t="s">
        <v>117</v>
      </c>
      <c r="F143" s="9" t="s">
        <v>7</v>
      </c>
      <c r="G143" s="10">
        <v>19890.5</v>
      </c>
      <c r="H143" s="10">
        <v>25768.1</v>
      </c>
      <c r="I143" s="10">
        <v>29315.24</v>
      </c>
      <c r="J143" s="10">
        <v>26612.86</v>
      </c>
      <c r="K143" s="10">
        <v>30647.43</v>
      </c>
      <c r="L143" s="10">
        <v>30902.01</v>
      </c>
      <c r="M143" s="10">
        <v>40965.56</v>
      </c>
      <c r="N143" s="10">
        <v>41284.46</v>
      </c>
      <c r="O143" s="10">
        <v>36085.57</v>
      </c>
      <c r="P143" s="10">
        <v>21498.89</v>
      </c>
      <c r="Q143" s="10">
        <v>19735.95</v>
      </c>
      <c r="R143" s="10">
        <v>26413.4</v>
      </c>
      <c r="S143" s="10">
        <v>17932.07</v>
      </c>
      <c r="T143" s="10">
        <v>13764.6</v>
      </c>
      <c r="U143" s="10">
        <v>27682.240000000002</v>
      </c>
      <c r="V143" s="10">
        <v>30706.41</v>
      </c>
      <c r="W143" s="10">
        <v>26832.9</v>
      </c>
      <c r="X143" s="10">
        <v>26950</v>
      </c>
      <c r="Y143" s="10">
        <v>41642.53</v>
      </c>
      <c r="Z143" s="10">
        <v>36761.67</v>
      </c>
      <c r="AA143" s="10">
        <v>18895.98</v>
      </c>
      <c r="AB143" s="10">
        <v>19560.21</v>
      </c>
      <c r="AC143" s="10">
        <v>17685.04</v>
      </c>
      <c r="AD143" s="10">
        <v>18950.64</v>
      </c>
      <c r="AE143" s="10">
        <v>22564.37</v>
      </c>
      <c r="AF143" s="10">
        <v>19478.95</v>
      </c>
      <c r="AG143" s="10">
        <v>6446.87</v>
      </c>
      <c r="AH143" s="146">
        <v>0</v>
      </c>
      <c r="AI143" s="146">
        <v>0</v>
      </c>
      <c r="AJ143" s="10">
        <v>15428.01</v>
      </c>
      <c r="AK143" s="10">
        <v>25371</v>
      </c>
      <c r="AL143" s="10">
        <v>28564.16</v>
      </c>
      <c r="AM143" s="10">
        <v>26284.78</v>
      </c>
      <c r="AN143" s="10">
        <v>22369.43</v>
      </c>
      <c r="AO143" s="10">
        <v>10099.65</v>
      </c>
      <c r="AP143" s="10">
        <v>9640.42</v>
      </c>
      <c r="AQ143" s="10">
        <v>8721.52</v>
      </c>
      <c r="AR143" s="10">
        <v>13641.61</v>
      </c>
      <c r="AS143" s="10">
        <v>22613.360000000001</v>
      </c>
    </row>
    <row r="144" spans="1:54" ht="15.25" customHeight="1">
      <c r="A144" s="268" t="s">
        <v>178</v>
      </c>
      <c r="B144" s="269" t="s">
        <v>162</v>
      </c>
      <c r="C144" s="268" t="s">
        <v>728</v>
      </c>
      <c r="D144" s="268" t="s">
        <v>832</v>
      </c>
      <c r="E144" s="8" t="s">
        <v>118</v>
      </c>
      <c r="F144" s="9" t="s">
        <v>7</v>
      </c>
      <c r="G144" s="10">
        <v>0</v>
      </c>
      <c r="H144" s="10">
        <v>0</v>
      </c>
      <c r="I144" s="10">
        <v>0</v>
      </c>
      <c r="J144" s="10">
        <v>0</v>
      </c>
      <c r="K144" s="10">
        <v>0</v>
      </c>
      <c r="L144" s="10">
        <v>0</v>
      </c>
      <c r="M144" s="10">
        <v>0</v>
      </c>
      <c r="N144" s="10">
        <v>0</v>
      </c>
      <c r="O144" s="10">
        <v>6206.5</v>
      </c>
      <c r="P144" s="10">
        <v>14001.51</v>
      </c>
      <c r="Q144" s="10">
        <v>7665</v>
      </c>
      <c r="R144" s="10">
        <v>9169.5300000000007</v>
      </c>
      <c r="S144" s="10">
        <v>19801.8</v>
      </c>
      <c r="T144" s="10">
        <v>25086.59</v>
      </c>
      <c r="U144" s="10">
        <v>52115.8</v>
      </c>
      <c r="V144" s="10">
        <v>19772</v>
      </c>
      <c r="W144" s="10">
        <v>31467</v>
      </c>
      <c r="X144" s="10">
        <v>11648</v>
      </c>
      <c r="Y144" s="10">
        <v>33976</v>
      </c>
      <c r="Z144" s="10">
        <v>15301</v>
      </c>
      <c r="AA144" s="10">
        <v>22289.08</v>
      </c>
      <c r="AB144" s="10">
        <v>32506.53</v>
      </c>
      <c r="AC144" s="10">
        <v>10545</v>
      </c>
      <c r="AD144" s="10">
        <v>9980</v>
      </c>
      <c r="AE144" s="10">
        <v>32452.2</v>
      </c>
      <c r="AF144" s="10">
        <v>26784.21</v>
      </c>
      <c r="AG144" s="10">
        <v>8004.14</v>
      </c>
      <c r="AH144" s="146">
        <v>0</v>
      </c>
      <c r="AI144" s="146">
        <v>0</v>
      </c>
      <c r="AJ144" s="10">
        <v>8458.3799999999992</v>
      </c>
      <c r="AK144" s="10">
        <v>7617.94</v>
      </c>
      <c r="AL144" s="10">
        <v>5389.54</v>
      </c>
      <c r="AM144" s="10">
        <v>19169.82</v>
      </c>
      <c r="AN144" s="10">
        <v>6299.51</v>
      </c>
      <c r="AO144" s="10">
        <v>7753.87</v>
      </c>
      <c r="AP144" s="146">
        <v>0</v>
      </c>
      <c r="AQ144" s="10">
        <v>20387.93</v>
      </c>
      <c r="AR144" s="10">
        <v>19591.36</v>
      </c>
      <c r="AS144" s="10">
        <v>28416.43</v>
      </c>
    </row>
    <row r="145" spans="1:54" ht="15.25" customHeight="1">
      <c r="A145" s="268" t="s">
        <v>178</v>
      </c>
      <c r="B145" s="269" t="s">
        <v>162</v>
      </c>
      <c r="C145" s="268" t="s">
        <v>197</v>
      </c>
      <c r="D145" s="268" t="s">
        <v>832</v>
      </c>
      <c r="E145" s="8" t="s">
        <v>119</v>
      </c>
      <c r="F145" s="9" t="s">
        <v>7</v>
      </c>
      <c r="G145" s="10">
        <v>0</v>
      </c>
      <c r="H145" s="10">
        <v>0</v>
      </c>
      <c r="I145" s="10">
        <v>0</v>
      </c>
      <c r="J145" s="10">
        <v>0</v>
      </c>
      <c r="K145" s="10">
        <v>0</v>
      </c>
      <c r="L145" s="10">
        <v>0</v>
      </c>
      <c r="M145" s="10">
        <v>0</v>
      </c>
      <c r="N145" s="10">
        <v>0</v>
      </c>
      <c r="O145" s="10">
        <v>0</v>
      </c>
      <c r="P145" s="10">
        <v>0</v>
      </c>
      <c r="Q145" s="10">
        <v>25771.58</v>
      </c>
      <c r="R145" s="10">
        <v>74268.399999999994</v>
      </c>
      <c r="S145" s="10">
        <v>38480.550000000003</v>
      </c>
      <c r="T145" s="10">
        <v>50109.69</v>
      </c>
      <c r="U145" s="10">
        <v>45899.42</v>
      </c>
      <c r="V145" s="10">
        <v>43283.38</v>
      </c>
      <c r="W145" s="10">
        <v>59098.1</v>
      </c>
      <c r="X145" s="10">
        <v>47529.13</v>
      </c>
      <c r="Y145" s="10">
        <v>45283.09</v>
      </c>
      <c r="Z145" s="10">
        <v>63880.98</v>
      </c>
      <c r="AA145" s="10">
        <v>57173.75</v>
      </c>
      <c r="AB145" s="10">
        <v>44933.45</v>
      </c>
      <c r="AC145" s="10">
        <v>83503.199999999997</v>
      </c>
      <c r="AD145" s="10">
        <v>73036.320000000007</v>
      </c>
      <c r="AE145" s="10">
        <v>32619.25</v>
      </c>
      <c r="AF145" s="10">
        <v>39504.22</v>
      </c>
      <c r="AG145" s="10">
        <v>35263.47</v>
      </c>
      <c r="AH145" s="10">
        <v>27370.07</v>
      </c>
      <c r="AI145" s="146">
        <v>0</v>
      </c>
      <c r="AJ145" s="10">
        <v>22697.61</v>
      </c>
      <c r="AK145" s="10">
        <v>36778.800000000003</v>
      </c>
      <c r="AL145" s="10">
        <v>28845.74</v>
      </c>
      <c r="AM145" s="10">
        <v>41072.81</v>
      </c>
      <c r="AN145" s="10">
        <v>38527.97</v>
      </c>
      <c r="AO145" s="10">
        <v>44473.64</v>
      </c>
      <c r="AP145" s="10">
        <v>50632.47</v>
      </c>
      <c r="AQ145" s="10">
        <v>32066.14</v>
      </c>
      <c r="AR145" s="10">
        <v>48999.09</v>
      </c>
      <c r="AS145" s="10">
        <v>54232.06</v>
      </c>
    </row>
    <row r="146" spans="1:54" ht="15.25" customHeight="1">
      <c r="A146" s="268" t="s">
        <v>178</v>
      </c>
      <c r="B146" s="269" t="s">
        <v>162</v>
      </c>
      <c r="C146" s="268" t="s">
        <v>728</v>
      </c>
      <c r="D146" s="268" t="s">
        <v>832</v>
      </c>
      <c r="E146" s="8" t="s">
        <v>120</v>
      </c>
      <c r="F146" s="9" t="s">
        <v>7</v>
      </c>
      <c r="G146" s="10">
        <v>3685</v>
      </c>
      <c r="H146" s="10">
        <v>3210</v>
      </c>
      <c r="I146" s="10">
        <v>1250</v>
      </c>
      <c r="J146" s="10">
        <v>2204</v>
      </c>
      <c r="K146" s="10">
        <v>3900</v>
      </c>
      <c r="L146" s="10">
        <v>2500</v>
      </c>
      <c r="M146" s="10">
        <v>8380</v>
      </c>
      <c r="N146" s="10">
        <v>5600</v>
      </c>
      <c r="O146" s="10">
        <v>3980</v>
      </c>
      <c r="P146" s="10">
        <v>11582.5</v>
      </c>
      <c r="Q146" s="10">
        <v>3080</v>
      </c>
      <c r="R146" s="10">
        <v>1087</v>
      </c>
      <c r="S146" s="10">
        <v>2179</v>
      </c>
      <c r="T146" s="10">
        <v>4285</v>
      </c>
      <c r="U146" s="10">
        <v>3220</v>
      </c>
      <c r="V146" s="10">
        <v>3733</v>
      </c>
      <c r="W146" s="10">
        <v>2250</v>
      </c>
      <c r="X146" s="10">
        <v>2850</v>
      </c>
      <c r="Y146" s="10">
        <v>5833</v>
      </c>
      <c r="Z146" s="10">
        <v>1850</v>
      </c>
      <c r="AA146" s="10">
        <v>10035</v>
      </c>
      <c r="AB146" s="10">
        <v>3100</v>
      </c>
      <c r="AC146" s="10">
        <v>2250</v>
      </c>
      <c r="AD146" s="10">
        <v>7460</v>
      </c>
      <c r="AE146" s="10">
        <v>510</v>
      </c>
      <c r="AF146" s="10">
        <v>3030</v>
      </c>
      <c r="AG146" s="10">
        <v>480</v>
      </c>
      <c r="AH146" s="146">
        <v>0</v>
      </c>
      <c r="AI146" s="146">
        <v>0</v>
      </c>
      <c r="AJ146" s="146">
        <v>0</v>
      </c>
      <c r="AK146" s="146">
        <v>0</v>
      </c>
      <c r="AL146" s="10">
        <v>3000</v>
      </c>
      <c r="AM146" s="10">
        <v>679</v>
      </c>
      <c r="AN146" s="146">
        <v>0</v>
      </c>
      <c r="AO146" s="10">
        <v>1095</v>
      </c>
      <c r="AP146" s="10">
        <v>1053</v>
      </c>
      <c r="AQ146" s="10">
        <v>20985</v>
      </c>
      <c r="AR146" s="10">
        <v>5690</v>
      </c>
      <c r="AS146" s="10">
        <v>700</v>
      </c>
    </row>
    <row r="147" spans="1:54" ht="15.25" customHeight="1">
      <c r="A147" s="268" t="s">
        <v>178</v>
      </c>
      <c r="B147" s="269" t="s">
        <v>162</v>
      </c>
      <c r="C147" s="268" t="s">
        <v>186</v>
      </c>
      <c r="D147" s="268" t="s">
        <v>832</v>
      </c>
      <c r="E147" s="8" t="s">
        <v>121</v>
      </c>
      <c r="F147" s="9" t="s">
        <v>7</v>
      </c>
      <c r="G147" s="10">
        <v>0</v>
      </c>
      <c r="H147" s="10">
        <v>0</v>
      </c>
      <c r="I147" s="10">
        <v>0</v>
      </c>
      <c r="J147" s="10">
        <v>0</v>
      </c>
      <c r="K147" s="10">
        <v>0</v>
      </c>
      <c r="L147" s="10">
        <v>0</v>
      </c>
      <c r="M147" s="10">
        <v>0</v>
      </c>
      <c r="N147" s="10">
        <v>0</v>
      </c>
      <c r="O147" s="10">
        <v>0</v>
      </c>
      <c r="P147" s="10">
        <v>0</v>
      </c>
      <c r="Q147" s="10">
        <v>0</v>
      </c>
      <c r="R147" s="10">
        <v>0</v>
      </c>
      <c r="S147" s="10">
        <v>0</v>
      </c>
      <c r="T147" s="10">
        <v>0</v>
      </c>
      <c r="U147" s="10">
        <v>0</v>
      </c>
      <c r="V147" s="10">
        <v>0</v>
      </c>
      <c r="W147" s="10">
        <v>0</v>
      </c>
      <c r="X147" s="10">
        <v>0</v>
      </c>
      <c r="Y147" s="10">
        <v>0</v>
      </c>
      <c r="Z147" s="10">
        <v>0</v>
      </c>
      <c r="AA147" s="10">
        <v>0</v>
      </c>
      <c r="AB147" s="10">
        <v>0</v>
      </c>
      <c r="AC147" s="10">
        <v>0</v>
      </c>
      <c r="AD147" s="10">
        <v>0</v>
      </c>
      <c r="AE147" s="10">
        <v>0</v>
      </c>
      <c r="AF147" s="10">
        <v>0</v>
      </c>
      <c r="AG147" s="10">
        <v>0</v>
      </c>
      <c r="AH147" s="10">
        <v>0</v>
      </c>
      <c r="AI147" s="10">
        <v>0</v>
      </c>
      <c r="AJ147" s="10">
        <v>0</v>
      </c>
      <c r="AK147" s="10">
        <v>0</v>
      </c>
      <c r="AL147" s="10">
        <v>0</v>
      </c>
      <c r="AM147" s="10">
        <v>0</v>
      </c>
      <c r="AN147" s="10">
        <v>0</v>
      </c>
      <c r="AO147" s="10">
        <v>47209</v>
      </c>
      <c r="AP147" s="10">
        <v>197016</v>
      </c>
      <c r="AQ147" s="10">
        <v>222533</v>
      </c>
      <c r="AR147" s="10">
        <v>422886</v>
      </c>
      <c r="AS147" s="10">
        <v>581513</v>
      </c>
    </row>
    <row r="148" spans="1:54" ht="15.25" customHeight="1">
      <c r="A148" s="268" t="s">
        <v>178</v>
      </c>
      <c r="B148" s="269" t="s">
        <v>162</v>
      </c>
      <c r="C148" s="268" t="s">
        <v>186</v>
      </c>
      <c r="D148" s="268" t="s">
        <v>832</v>
      </c>
      <c r="E148" s="148" t="s">
        <v>831</v>
      </c>
      <c r="F148" s="9" t="s">
        <v>7</v>
      </c>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v>0</v>
      </c>
      <c r="AR148" s="10">
        <v>0</v>
      </c>
      <c r="AS148" s="10">
        <v>98893</v>
      </c>
      <c r="AT148" s="305">
        <v>266789</v>
      </c>
    </row>
    <row r="149" spans="1:54" ht="15.25" customHeight="1">
      <c r="A149" s="268" t="s">
        <v>178</v>
      </c>
      <c r="B149" s="269" t="s">
        <v>162</v>
      </c>
      <c r="C149" s="268" t="s">
        <v>196</v>
      </c>
      <c r="D149" s="268"/>
      <c r="E149" s="103" t="s">
        <v>122</v>
      </c>
      <c r="F149" s="9" t="s">
        <v>7</v>
      </c>
      <c r="G149" s="10">
        <v>0</v>
      </c>
      <c r="H149" s="10">
        <v>0</v>
      </c>
      <c r="I149" s="10">
        <v>0</v>
      </c>
      <c r="J149" s="10">
        <v>0</v>
      </c>
      <c r="K149" s="10">
        <v>0</v>
      </c>
      <c r="L149" s="10">
        <v>0</v>
      </c>
      <c r="M149" s="10">
        <v>0</v>
      </c>
      <c r="N149" s="10">
        <v>0</v>
      </c>
      <c r="O149" s="10">
        <v>0</v>
      </c>
      <c r="P149" s="10">
        <v>0</v>
      </c>
      <c r="Q149" s="10">
        <v>0</v>
      </c>
      <c r="R149" s="10">
        <v>9295.99</v>
      </c>
      <c r="S149" s="10">
        <v>2934.23</v>
      </c>
      <c r="T149" s="10">
        <v>11417.57</v>
      </c>
      <c r="U149" s="10">
        <v>7171.21</v>
      </c>
      <c r="V149" s="10">
        <v>0</v>
      </c>
      <c r="W149" s="10">
        <v>0</v>
      </c>
      <c r="X149" s="10">
        <v>0</v>
      </c>
      <c r="Y149" s="10">
        <v>0</v>
      </c>
      <c r="Z149" s="10">
        <v>0</v>
      </c>
      <c r="AA149" s="10">
        <v>0</v>
      </c>
      <c r="AB149" s="10">
        <v>0</v>
      </c>
      <c r="AC149" s="10">
        <v>0</v>
      </c>
      <c r="AD149" s="10">
        <v>0</v>
      </c>
      <c r="AE149" s="10">
        <v>0</v>
      </c>
      <c r="AF149" s="10">
        <v>0</v>
      </c>
      <c r="AG149" s="10">
        <v>0</v>
      </c>
      <c r="AH149" s="10">
        <v>0</v>
      </c>
      <c r="AI149" s="10">
        <v>0</v>
      </c>
      <c r="AJ149" s="10">
        <v>0</v>
      </c>
      <c r="AK149" s="10">
        <v>0</v>
      </c>
      <c r="AL149" s="10">
        <v>0</v>
      </c>
      <c r="AM149" s="10">
        <v>0</v>
      </c>
      <c r="AN149" s="10">
        <v>0</v>
      </c>
      <c r="AO149" s="10">
        <v>0</v>
      </c>
      <c r="AP149" s="273">
        <v>0</v>
      </c>
      <c r="AQ149" s="273">
        <v>0</v>
      </c>
      <c r="AR149" s="273">
        <v>0</v>
      </c>
      <c r="AS149" s="273">
        <v>0</v>
      </c>
      <c r="AT149" s="273">
        <v>0</v>
      </c>
      <c r="AU149" s="273">
        <v>0</v>
      </c>
      <c r="AV149" s="273">
        <v>0</v>
      </c>
      <c r="AW149" s="273">
        <v>0</v>
      </c>
      <c r="AX149" s="273">
        <v>0</v>
      </c>
      <c r="AY149" s="273">
        <v>0</v>
      </c>
      <c r="AZ149" s="273">
        <v>0</v>
      </c>
      <c r="BA149" s="273">
        <v>0</v>
      </c>
      <c r="BB149" s="273">
        <v>0</v>
      </c>
    </row>
    <row r="150" spans="1:54" ht="15.25" customHeight="1">
      <c r="A150" s="268" t="s">
        <v>178</v>
      </c>
      <c r="B150" s="269" t="s">
        <v>162</v>
      </c>
      <c r="C150" s="268" t="s">
        <v>197</v>
      </c>
      <c r="D150" s="268"/>
      <c r="E150" s="271" t="s">
        <v>123</v>
      </c>
      <c r="F150" s="9" t="s">
        <v>7</v>
      </c>
      <c r="G150" s="10">
        <v>0</v>
      </c>
      <c r="H150" s="10">
        <v>0</v>
      </c>
      <c r="I150" s="10">
        <v>0</v>
      </c>
      <c r="J150" s="10">
        <v>0</v>
      </c>
      <c r="K150" s="10">
        <v>0</v>
      </c>
      <c r="L150" s="10">
        <v>0</v>
      </c>
      <c r="M150" s="10">
        <v>0</v>
      </c>
      <c r="N150" s="10">
        <v>0</v>
      </c>
      <c r="O150" s="10">
        <v>0</v>
      </c>
      <c r="P150" s="10">
        <v>0</v>
      </c>
      <c r="Q150" s="10">
        <v>0</v>
      </c>
      <c r="R150" s="10">
        <v>540.25</v>
      </c>
      <c r="S150" s="10">
        <v>1264</v>
      </c>
      <c r="T150" s="10">
        <v>1712</v>
      </c>
      <c r="U150" s="10">
        <v>1003</v>
      </c>
      <c r="V150" s="10">
        <v>1003</v>
      </c>
      <c r="W150" s="10">
        <v>1341.46</v>
      </c>
      <c r="X150" s="10">
        <v>608</v>
      </c>
      <c r="Y150" s="10">
        <v>606</v>
      </c>
      <c r="Z150" s="10">
        <v>644</v>
      </c>
      <c r="AA150" s="10">
        <v>596</v>
      </c>
      <c r="AB150" s="10">
        <v>672.3</v>
      </c>
      <c r="AC150" s="10">
        <v>474</v>
      </c>
      <c r="AD150" s="10">
        <v>430.8</v>
      </c>
      <c r="AE150" s="10">
        <v>1145.5999999999999</v>
      </c>
      <c r="AF150" s="10">
        <v>106.2</v>
      </c>
      <c r="AG150" s="10">
        <v>69</v>
      </c>
      <c r="AH150" s="146">
        <v>0</v>
      </c>
      <c r="AI150" s="146">
        <v>0</v>
      </c>
      <c r="AJ150" s="10">
        <v>242.3</v>
      </c>
      <c r="AK150" s="10">
        <v>905</v>
      </c>
      <c r="AL150" s="10">
        <v>365</v>
      </c>
      <c r="AM150" s="10">
        <v>252.3</v>
      </c>
      <c r="AN150" s="10">
        <v>0</v>
      </c>
      <c r="AO150" s="10">
        <v>0</v>
      </c>
      <c r="AP150" s="10">
        <v>0</v>
      </c>
      <c r="AQ150" s="273">
        <v>0</v>
      </c>
      <c r="AR150" s="273">
        <v>0</v>
      </c>
      <c r="AS150" s="273">
        <v>0</v>
      </c>
      <c r="AT150" s="273">
        <v>0</v>
      </c>
      <c r="AU150" s="273">
        <v>0</v>
      </c>
      <c r="AV150" s="273">
        <v>0</v>
      </c>
      <c r="AW150" s="273">
        <v>0</v>
      </c>
      <c r="AX150" s="273">
        <v>0</v>
      </c>
      <c r="AY150" s="273">
        <v>0</v>
      </c>
      <c r="AZ150" s="273">
        <v>0</v>
      </c>
      <c r="BA150" s="273">
        <v>0</v>
      </c>
      <c r="BB150" s="273">
        <v>0</v>
      </c>
    </row>
    <row r="151" spans="1:54" ht="15.25" customHeight="1">
      <c r="A151" s="268" t="s">
        <v>178</v>
      </c>
      <c r="B151" s="269" t="s">
        <v>162</v>
      </c>
      <c r="C151" s="268" t="s">
        <v>189</v>
      </c>
      <c r="D151" s="268" t="s">
        <v>833</v>
      </c>
      <c r="E151" s="8" t="s">
        <v>183</v>
      </c>
      <c r="F151" s="9" t="s">
        <v>7</v>
      </c>
      <c r="G151" s="10">
        <v>0</v>
      </c>
      <c r="H151" s="10">
        <v>0</v>
      </c>
      <c r="I151" s="10">
        <v>0</v>
      </c>
      <c r="J151" s="10">
        <v>0</v>
      </c>
      <c r="K151" s="10">
        <v>0</v>
      </c>
      <c r="L151" s="10">
        <v>0</v>
      </c>
      <c r="M151" s="10">
        <v>0</v>
      </c>
      <c r="N151" s="10">
        <v>0</v>
      </c>
      <c r="O151" s="10">
        <v>0</v>
      </c>
      <c r="P151" s="10">
        <v>0</v>
      </c>
      <c r="Q151" s="10">
        <v>0</v>
      </c>
      <c r="R151" s="10">
        <v>0</v>
      </c>
      <c r="S151" s="10">
        <v>0</v>
      </c>
      <c r="T151" s="10">
        <v>0</v>
      </c>
      <c r="U151" s="10">
        <v>0</v>
      </c>
      <c r="V151" s="10">
        <v>0</v>
      </c>
      <c r="W151" s="10">
        <v>0</v>
      </c>
      <c r="X151" s="10">
        <v>0</v>
      </c>
      <c r="Y151" s="10">
        <v>0</v>
      </c>
      <c r="Z151" s="10">
        <v>0</v>
      </c>
      <c r="AA151" s="10">
        <v>0</v>
      </c>
      <c r="AB151" s="10">
        <v>0</v>
      </c>
      <c r="AC151" s="10">
        <v>0</v>
      </c>
      <c r="AD151" s="10">
        <v>0</v>
      </c>
      <c r="AE151" s="10">
        <v>0</v>
      </c>
      <c r="AF151" s="10">
        <v>0</v>
      </c>
      <c r="AG151" s="146">
        <v>0</v>
      </c>
      <c r="AH151" s="10">
        <v>0</v>
      </c>
      <c r="AI151" s="10">
        <v>0</v>
      </c>
      <c r="AJ151" s="146">
        <v>0</v>
      </c>
      <c r="AK151" s="10">
        <v>0</v>
      </c>
      <c r="AL151" s="10">
        <v>0</v>
      </c>
      <c r="AM151" s="10">
        <v>4329.05</v>
      </c>
      <c r="AN151" s="10">
        <v>0</v>
      </c>
      <c r="AO151" s="10">
        <v>0</v>
      </c>
      <c r="AP151" s="10">
        <v>37741.74</v>
      </c>
      <c r="AQ151" s="10">
        <v>0</v>
      </c>
      <c r="AR151" s="10">
        <v>0</v>
      </c>
      <c r="AS151" s="10">
        <v>49055.16</v>
      </c>
    </row>
    <row r="152" spans="1:54" ht="15.25" customHeight="1">
      <c r="A152" s="268" t="s">
        <v>178</v>
      </c>
      <c r="B152" s="269" t="s">
        <v>162</v>
      </c>
      <c r="C152" s="268" t="s">
        <v>194</v>
      </c>
      <c r="D152" s="268" t="s">
        <v>832</v>
      </c>
      <c r="E152" s="148" t="s">
        <v>380</v>
      </c>
      <c r="F152" s="9" t="s">
        <v>7</v>
      </c>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v>0</v>
      </c>
      <c r="AF152" s="10">
        <v>0</v>
      </c>
      <c r="AG152" s="10">
        <v>0</v>
      </c>
      <c r="AH152" s="10">
        <v>0</v>
      </c>
      <c r="AI152" s="10">
        <v>0</v>
      </c>
      <c r="AJ152" s="10">
        <v>0</v>
      </c>
      <c r="AK152" s="10">
        <v>0</v>
      </c>
      <c r="AL152" s="10">
        <v>0</v>
      </c>
      <c r="AM152" s="10">
        <v>0</v>
      </c>
      <c r="AN152" s="10">
        <v>0</v>
      </c>
      <c r="AO152" s="10">
        <v>0</v>
      </c>
      <c r="AP152" s="10">
        <v>7013.32</v>
      </c>
      <c r="AQ152" s="10">
        <v>4255.84</v>
      </c>
      <c r="AR152" s="10">
        <v>7953.28</v>
      </c>
      <c r="AS152" s="10">
        <v>9229.68</v>
      </c>
    </row>
    <row r="153" spans="1:54" ht="15.25" customHeight="1">
      <c r="A153" s="268" t="s">
        <v>178</v>
      </c>
      <c r="B153" s="269" t="s">
        <v>162</v>
      </c>
      <c r="C153" s="268" t="s">
        <v>193</v>
      </c>
      <c r="D153" s="268" t="s">
        <v>832</v>
      </c>
      <c r="E153" s="148" t="s">
        <v>373</v>
      </c>
      <c r="F153" s="9" t="s">
        <v>7</v>
      </c>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v>0</v>
      </c>
      <c r="AF153" s="10">
        <v>0</v>
      </c>
      <c r="AG153" s="10">
        <v>0</v>
      </c>
      <c r="AH153" s="10">
        <v>0</v>
      </c>
      <c r="AI153" s="10">
        <v>0</v>
      </c>
      <c r="AJ153" s="10">
        <v>0</v>
      </c>
      <c r="AK153" s="10">
        <v>0</v>
      </c>
      <c r="AL153" s="10">
        <v>0</v>
      </c>
      <c r="AM153" s="10">
        <v>0</v>
      </c>
      <c r="AN153" s="10">
        <v>0</v>
      </c>
      <c r="AO153" s="10">
        <v>36</v>
      </c>
      <c r="AP153" s="10">
        <v>72373</v>
      </c>
      <c r="AQ153" s="10">
        <v>132570</v>
      </c>
      <c r="AR153" s="10">
        <v>79354</v>
      </c>
      <c r="AS153" s="10">
        <v>88365</v>
      </c>
    </row>
    <row r="154" spans="1:54" ht="15.25" customHeight="1">
      <c r="A154" s="268" t="s">
        <v>168</v>
      </c>
      <c r="B154" s="275"/>
      <c r="C154" s="268"/>
      <c r="D154" s="268"/>
      <c r="E154" s="9" t="s">
        <v>19</v>
      </c>
      <c r="F154" s="11"/>
      <c r="G154" s="276">
        <f t="shared" ref="G154:AD154" si="60">+SUM(G127:G151)</f>
        <v>1347022.54</v>
      </c>
      <c r="H154" s="276">
        <f t="shared" si="60"/>
        <v>1331085.81</v>
      </c>
      <c r="I154" s="276">
        <f t="shared" si="60"/>
        <v>1648798.03</v>
      </c>
      <c r="J154" s="276">
        <f t="shared" si="60"/>
        <v>1429773.39</v>
      </c>
      <c r="K154" s="276">
        <f t="shared" si="60"/>
        <v>1538221.3699999999</v>
      </c>
      <c r="L154" s="276">
        <f t="shared" si="60"/>
        <v>1677345.55</v>
      </c>
      <c r="M154" s="276">
        <f t="shared" si="60"/>
        <v>1915850.6800000002</v>
      </c>
      <c r="N154" s="276">
        <f t="shared" si="60"/>
        <v>1882117.18</v>
      </c>
      <c r="O154" s="276">
        <f t="shared" si="60"/>
        <v>1681325.38</v>
      </c>
      <c r="P154" s="276">
        <f t="shared" si="60"/>
        <v>1426943.66</v>
      </c>
      <c r="Q154" s="276">
        <f t="shared" si="60"/>
        <v>1492292.48</v>
      </c>
      <c r="R154" s="276">
        <f t="shared" si="60"/>
        <v>2039134.77</v>
      </c>
      <c r="S154" s="276">
        <f t="shared" si="60"/>
        <v>1345101.1800000002</v>
      </c>
      <c r="T154" s="276">
        <f t="shared" si="60"/>
        <v>1260531.8</v>
      </c>
      <c r="U154" s="276">
        <f t="shared" si="60"/>
        <v>1712582.58</v>
      </c>
      <c r="V154" s="276">
        <f t="shared" si="60"/>
        <v>1541213.1199999996</v>
      </c>
      <c r="W154" s="276">
        <f t="shared" si="60"/>
        <v>1555020.8599999999</v>
      </c>
      <c r="X154" s="276">
        <f t="shared" si="60"/>
        <v>1625694.74</v>
      </c>
      <c r="Y154" s="276">
        <f t="shared" si="60"/>
        <v>1845188.9200000002</v>
      </c>
      <c r="Z154" s="276">
        <f t="shared" si="60"/>
        <v>1843824.49</v>
      </c>
      <c r="AA154" s="276">
        <f t="shared" si="60"/>
        <v>1648446.9300000002</v>
      </c>
      <c r="AB154" s="276">
        <f t="shared" si="60"/>
        <v>1394699.37</v>
      </c>
      <c r="AC154" s="276">
        <f t="shared" si="60"/>
        <v>1392284.1500000001</v>
      </c>
      <c r="AD154" s="276">
        <f t="shared" si="60"/>
        <v>1898738.14</v>
      </c>
      <c r="AE154" s="276">
        <f>+SUM(AE127:AE153)</f>
        <v>1363511.09</v>
      </c>
      <c r="AF154" s="276">
        <f>+SUM(AF127:AF153)</f>
        <v>1418178.13</v>
      </c>
      <c r="AG154" s="276">
        <f>+SUM(AG127:AG153)</f>
        <v>765755.86999999988</v>
      </c>
      <c r="AH154" s="276">
        <f t="shared" ref="AH154:AO154" si="61">+SUM(AH127:AH153)</f>
        <v>175588.59000000003</v>
      </c>
      <c r="AI154" s="276">
        <f t="shared" si="61"/>
        <v>270140.28999999998</v>
      </c>
      <c r="AJ154" s="276">
        <f t="shared" si="61"/>
        <v>877046.58000000007</v>
      </c>
      <c r="AK154" s="276">
        <f t="shared" si="61"/>
        <v>1036139.71</v>
      </c>
      <c r="AL154" s="276">
        <f t="shared" si="61"/>
        <v>1104497.73</v>
      </c>
      <c r="AM154" s="276">
        <f t="shared" si="61"/>
        <v>1204148.8400000003</v>
      </c>
      <c r="AN154" s="276">
        <f t="shared" si="61"/>
        <v>1002395.1900000001</v>
      </c>
      <c r="AO154" s="276">
        <f t="shared" si="61"/>
        <v>886968.14</v>
      </c>
      <c r="AP154" s="276">
        <f>+SUM(AP127:AP153)</f>
        <v>1098550.21</v>
      </c>
      <c r="AQ154" s="276">
        <f t="shared" ref="AQ154:BB154" si="62">+SUM(AQ127:AQ153)</f>
        <v>1057265.31</v>
      </c>
      <c r="AR154" s="276">
        <f t="shared" si="62"/>
        <v>1519633.3299999998</v>
      </c>
      <c r="AS154" s="276">
        <f t="shared" si="62"/>
        <v>2233917.39</v>
      </c>
      <c r="AT154" s="276">
        <f t="shared" si="62"/>
        <v>422508.13</v>
      </c>
      <c r="AU154" s="276">
        <f t="shared" si="62"/>
        <v>0</v>
      </c>
      <c r="AV154" s="276">
        <f t="shared" si="62"/>
        <v>0</v>
      </c>
      <c r="AW154" s="276">
        <f t="shared" si="62"/>
        <v>0</v>
      </c>
      <c r="AX154" s="276">
        <f t="shared" si="62"/>
        <v>0</v>
      </c>
      <c r="AY154" s="276">
        <f t="shared" si="62"/>
        <v>0</v>
      </c>
      <c r="AZ154" s="276">
        <f t="shared" si="62"/>
        <v>0</v>
      </c>
      <c r="BA154" s="276">
        <f t="shared" si="62"/>
        <v>0</v>
      </c>
      <c r="BB154" s="276">
        <f t="shared" si="62"/>
        <v>0</v>
      </c>
    </row>
    <row r="155" spans="1:54" ht="15.25" customHeight="1">
      <c r="A155" s="268" t="s">
        <v>168</v>
      </c>
      <c r="B155" s="275"/>
      <c r="C155" s="268"/>
      <c r="D155" s="268"/>
      <c r="E155" s="15"/>
      <c r="F155" s="15"/>
      <c r="G155" s="15"/>
      <c r="H155" s="15"/>
      <c r="I155" s="15"/>
      <c r="J155" s="15"/>
      <c r="K155" s="15"/>
      <c r="L155" s="15"/>
      <c r="M155" s="15"/>
      <c r="N155" s="15"/>
      <c r="O155" s="15"/>
      <c r="P155" s="15"/>
      <c r="Q155" s="15"/>
      <c r="R155" s="15"/>
      <c r="S155" s="260"/>
      <c r="T155" s="260"/>
      <c r="U155" s="260"/>
      <c r="V155" s="260"/>
      <c r="W155" s="260"/>
      <c r="X155" s="260"/>
      <c r="Y155" s="260"/>
      <c r="Z155" s="260"/>
      <c r="AA155" s="260"/>
      <c r="AB155" s="260"/>
      <c r="AC155" s="260"/>
      <c r="AD155" s="260"/>
    </row>
    <row r="156" spans="1:54" ht="15.25" customHeight="1">
      <c r="A156" s="268" t="s">
        <v>168</v>
      </c>
      <c r="B156" s="275"/>
      <c r="C156" s="268"/>
      <c r="D156" s="268"/>
      <c r="E156" s="16" t="s">
        <v>124</v>
      </c>
      <c r="F156" s="16"/>
      <c r="G156" s="16"/>
      <c r="H156" s="16"/>
      <c r="I156" s="16"/>
      <c r="J156" s="16"/>
      <c r="K156" s="16"/>
      <c r="L156" s="16"/>
      <c r="M156" s="16"/>
      <c r="N156" s="16"/>
      <c r="O156" s="16"/>
      <c r="P156" s="16"/>
      <c r="Q156" s="16"/>
      <c r="R156" s="16"/>
      <c r="S156" s="278"/>
      <c r="T156" s="278"/>
      <c r="U156" s="278"/>
      <c r="V156" s="278"/>
      <c r="W156" s="278"/>
      <c r="X156" s="278"/>
      <c r="Y156" s="278"/>
      <c r="Z156" s="278"/>
      <c r="AA156" s="278"/>
      <c r="AB156" s="278"/>
      <c r="AC156" s="278"/>
      <c r="AD156" s="278"/>
      <c r="AE156" s="278"/>
      <c r="AF156" s="278"/>
      <c r="AG156" s="278"/>
      <c r="AH156" s="278"/>
      <c r="AI156" s="278"/>
      <c r="AJ156" s="278"/>
      <c r="AK156" s="278"/>
      <c r="AL156" s="278"/>
      <c r="AM156" s="278"/>
      <c r="AN156" s="278"/>
      <c r="AO156" s="278"/>
      <c r="AP156" s="278"/>
      <c r="AQ156" s="278"/>
      <c r="AR156" s="278"/>
      <c r="AS156" s="278"/>
      <c r="AT156" s="278"/>
      <c r="AU156" s="278"/>
      <c r="AV156" s="278"/>
      <c r="AW156" s="278"/>
      <c r="AX156" s="278"/>
      <c r="AY156" s="278"/>
      <c r="AZ156" s="278"/>
      <c r="BA156" s="278"/>
      <c r="BB156" s="278"/>
    </row>
    <row r="157" spans="1:54" ht="15.25" customHeight="1">
      <c r="A157" s="268" t="s">
        <v>179</v>
      </c>
      <c r="B157" s="269" t="s">
        <v>163</v>
      </c>
      <c r="C157" s="268" t="s">
        <v>191</v>
      </c>
      <c r="D157" s="268" t="s">
        <v>832</v>
      </c>
      <c r="E157" s="8" t="s">
        <v>125</v>
      </c>
      <c r="F157" s="9" t="s">
        <v>7</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218430</v>
      </c>
      <c r="AA157" s="10">
        <v>252546</v>
      </c>
      <c r="AB157" s="10">
        <v>178668</v>
      </c>
      <c r="AC157" s="10">
        <v>160485</v>
      </c>
      <c r="AD157" s="10">
        <v>170648</v>
      </c>
      <c r="AE157" s="10">
        <v>162285</v>
      </c>
      <c r="AF157" s="10">
        <v>174937</v>
      </c>
      <c r="AG157" s="10">
        <v>161625</v>
      </c>
      <c r="AH157" s="10">
        <v>79527</v>
      </c>
      <c r="AI157" s="10">
        <v>122143</v>
      </c>
      <c r="AJ157" s="10">
        <v>183269</v>
      </c>
      <c r="AK157" s="10">
        <v>148223</v>
      </c>
      <c r="AL157" s="10">
        <v>159637</v>
      </c>
      <c r="AM157" s="10">
        <v>202627</v>
      </c>
      <c r="AN157" s="10">
        <v>157004</v>
      </c>
      <c r="AO157" s="10">
        <v>144251</v>
      </c>
      <c r="AP157" s="10">
        <v>189502</v>
      </c>
      <c r="AQ157" s="10">
        <v>152245</v>
      </c>
      <c r="AR157" s="10">
        <v>167626</v>
      </c>
      <c r="AS157" s="10">
        <v>230382</v>
      </c>
    </row>
    <row r="158" spans="1:54" ht="15.25" customHeight="1">
      <c r="A158" s="268" t="s">
        <v>179</v>
      </c>
      <c r="B158" s="269" t="s">
        <v>163</v>
      </c>
      <c r="C158" s="268" t="s">
        <v>221</v>
      </c>
      <c r="D158" s="268" t="s">
        <v>834</v>
      </c>
      <c r="E158" s="148" t="s">
        <v>828</v>
      </c>
      <c r="F158" s="9" t="s">
        <v>7</v>
      </c>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v>0</v>
      </c>
      <c r="AF158" s="10">
        <v>0</v>
      </c>
      <c r="AG158" s="10">
        <v>0</v>
      </c>
      <c r="AH158" s="10">
        <v>0</v>
      </c>
      <c r="AI158" s="10">
        <v>0</v>
      </c>
      <c r="AJ158" s="10">
        <v>0</v>
      </c>
      <c r="AK158" s="10">
        <v>0</v>
      </c>
      <c r="AL158" s="10">
        <v>0</v>
      </c>
      <c r="AM158" s="10">
        <v>0</v>
      </c>
      <c r="AN158" s="10">
        <v>0</v>
      </c>
      <c r="AO158" s="10">
        <v>0</v>
      </c>
      <c r="AP158" s="10">
        <v>1403576.15</v>
      </c>
      <c r="AQ158" s="10">
        <v>0</v>
      </c>
      <c r="AR158" s="10">
        <v>0</v>
      </c>
      <c r="AS158" s="10">
        <v>0</v>
      </c>
      <c r="AT158" s="10">
        <v>0</v>
      </c>
      <c r="AU158" s="10">
        <v>0</v>
      </c>
      <c r="AV158" s="10">
        <v>0</v>
      </c>
      <c r="AW158" s="10">
        <v>0</v>
      </c>
      <c r="AX158" s="10">
        <v>0</v>
      </c>
      <c r="AY158" s="10">
        <v>0</v>
      </c>
      <c r="AZ158" s="10">
        <v>0</v>
      </c>
      <c r="BA158" s="10">
        <v>0</v>
      </c>
      <c r="BB158" s="282"/>
    </row>
    <row r="159" spans="1:54" ht="15.25" customHeight="1">
      <c r="A159" s="268" t="s">
        <v>179</v>
      </c>
      <c r="B159" s="269" t="s">
        <v>163</v>
      </c>
      <c r="C159" s="268" t="s">
        <v>193</v>
      </c>
      <c r="D159" s="268" t="s">
        <v>832</v>
      </c>
      <c r="E159" s="8" t="s">
        <v>126</v>
      </c>
      <c r="F159" s="9" t="s">
        <v>7</v>
      </c>
      <c r="G159" s="10">
        <v>0</v>
      </c>
      <c r="H159" s="10">
        <v>0</v>
      </c>
      <c r="I159" s="10">
        <v>0</v>
      </c>
      <c r="J159" s="10">
        <v>0</v>
      </c>
      <c r="K159" s="10">
        <v>0</v>
      </c>
      <c r="L159" s="10">
        <v>0</v>
      </c>
      <c r="M159" s="10">
        <v>0</v>
      </c>
      <c r="N159" s="10">
        <v>0</v>
      </c>
      <c r="O159" s="10">
        <v>0</v>
      </c>
      <c r="P159" s="10">
        <v>0</v>
      </c>
      <c r="Q159" s="10">
        <v>0</v>
      </c>
      <c r="R159" s="10">
        <v>0</v>
      </c>
      <c r="S159" s="10">
        <v>0</v>
      </c>
      <c r="T159" s="10">
        <v>0</v>
      </c>
      <c r="U159" s="10">
        <v>0</v>
      </c>
      <c r="V159" s="10">
        <v>0</v>
      </c>
      <c r="W159" s="10">
        <v>0</v>
      </c>
      <c r="X159" s="10">
        <v>0</v>
      </c>
      <c r="Y159" s="10">
        <v>0</v>
      </c>
      <c r="Z159" s="10">
        <v>107544</v>
      </c>
      <c r="AA159" s="10">
        <v>126035</v>
      </c>
      <c r="AB159" s="10">
        <v>93504</v>
      </c>
      <c r="AC159" s="10">
        <v>87731</v>
      </c>
      <c r="AD159" s="10">
        <v>89612</v>
      </c>
      <c r="AE159" s="10">
        <v>81962</v>
      </c>
      <c r="AF159" s="10">
        <v>83060</v>
      </c>
      <c r="AG159" s="10">
        <v>81645</v>
      </c>
      <c r="AH159" s="10">
        <v>51774</v>
      </c>
      <c r="AI159" s="10">
        <v>68536</v>
      </c>
      <c r="AJ159" s="10">
        <v>98997</v>
      </c>
      <c r="AK159" s="10">
        <v>89159</v>
      </c>
      <c r="AL159" s="10">
        <v>100296</v>
      </c>
      <c r="AM159" s="10">
        <v>131544</v>
      </c>
      <c r="AN159" s="10">
        <v>157004</v>
      </c>
      <c r="AO159" s="10">
        <v>97021</v>
      </c>
      <c r="AP159" s="10">
        <v>107663</v>
      </c>
      <c r="AQ159" s="10">
        <v>99184</v>
      </c>
      <c r="AR159" s="10">
        <v>99887</v>
      </c>
      <c r="AS159" s="10">
        <v>132703</v>
      </c>
    </row>
    <row r="160" spans="1:54" ht="15.25" customHeight="1">
      <c r="A160" s="268" t="s">
        <v>179</v>
      </c>
      <c r="B160" s="269" t="s">
        <v>163</v>
      </c>
      <c r="C160" s="268" t="s">
        <v>223</v>
      </c>
      <c r="D160" s="268" t="s">
        <v>833</v>
      </c>
      <c r="E160" s="8" t="s">
        <v>127</v>
      </c>
      <c r="F160" s="9" t="s">
        <v>7</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52013</v>
      </c>
      <c r="AB160" s="10">
        <v>0</v>
      </c>
      <c r="AC160" s="10">
        <v>0</v>
      </c>
      <c r="AD160" s="10">
        <v>107164</v>
      </c>
      <c r="AE160" s="10">
        <v>0</v>
      </c>
      <c r="AF160" s="10">
        <v>0</v>
      </c>
      <c r="AG160" s="10">
        <v>106000</v>
      </c>
      <c r="AH160" s="10">
        <v>0</v>
      </c>
      <c r="AI160" s="10">
        <v>0</v>
      </c>
      <c r="AJ160" s="10">
        <v>120961</v>
      </c>
      <c r="AK160" s="10">
        <v>0</v>
      </c>
      <c r="AL160" s="10">
        <v>0</v>
      </c>
      <c r="AM160" s="10">
        <v>159931</v>
      </c>
      <c r="AN160" s="10">
        <v>0</v>
      </c>
      <c r="AO160" s="10">
        <v>0</v>
      </c>
      <c r="AP160" s="10">
        <v>185046</v>
      </c>
      <c r="AQ160" s="10">
        <v>0</v>
      </c>
      <c r="AR160" s="10">
        <v>0</v>
      </c>
      <c r="AS160" s="282"/>
    </row>
    <row r="161" spans="1:54" ht="15.25" customHeight="1">
      <c r="A161" s="268" t="s">
        <v>168</v>
      </c>
      <c r="B161" s="275"/>
      <c r="C161" s="268"/>
      <c r="D161" s="268"/>
      <c r="E161" s="9" t="s">
        <v>19</v>
      </c>
      <c r="F161" s="11"/>
      <c r="G161" s="276">
        <f t="shared" ref="G161:R161" si="63">+SUM(G157:G160)</f>
        <v>0</v>
      </c>
      <c r="H161" s="276">
        <f t="shared" si="63"/>
        <v>0</v>
      </c>
      <c r="I161" s="276">
        <f t="shared" si="63"/>
        <v>0</v>
      </c>
      <c r="J161" s="276">
        <f t="shared" si="63"/>
        <v>0</v>
      </c>
      <c r="K161" s="276">
        <f t="shared" si="63"/>
        <v>0</v>
      </c>
      <c r="L161" s="276">
        <f t="shared" si="63"/>
        <v>0</v>
      </c>
      <c r="M161" s="276">
        <f t="shared" si="63"/>
        <v>0</v>
      </c>
      <c r="N161" s="276">
        <f t="shared" si="63"/>
        <v>0</v>
      </c>
      <c r="O161" s="276">
        <f t="shared" si="63"/>
        <v>0</v>
      </c>
      <c r="P161" s="276">
        <f t="shared" si="63"/>
        <v>0</v>
      </c>
      <c r="Q161" s="276">
        <f t="shared" si="63"/>
        <v>0</v>
      </c>
      <c r="R161" s="276">
        <f t="shared" si="63"/>
        <v>0</v>
      </c>
      <c r="S161" s="276">
        <f>+SUM(S157:S160)</f>
        <v>0</v>
      </c>
      <c r="T161" s="276">
        <f t="shared" ref="T161:BB161" si="64">+SUM(T157:T160)</f>
        <v>0</v>
      </c>
      <c r="U161" s="276">
        <f t="shared" si="64"/>
        <v>0</v>
      </c>
      <c r="V161" s="276">
        <f t="shared" si="64"/>
        <v>0</v>
      </c>
      <c r="W161" s="276">
        <f t="shared" si="64"/>
        <v>0</v>
      </c>
      <c r="X161" s="276">
        <f t="shared" si="64"/>
        <v>0</v>
      </c>
      <c r="Y161" s="276">
        <f t="shared" si="64"/>
        <v>0</v>
      </c>
      <c r="Z161" s="276">
        <f t="shared" si="64"/>
        <v>325974</v>
      </c>
      <c r="AA161" s="276">
        <f t="shared" si="64"/>
        <v>430594</v>
      </c>
      <c r="AB161" s="276">
        <f t="shared" si="64"/>
        <v>272172</v>
      </c>
      <c r="AC161" s="276">
        <f t="shared" si="64"/>
        <v>248216</v>
      </c>
      <c r="AD161" s="276">
        <f t="shared" si="64"/>
        <v>367424</v>
      </c>
      <c r="AE161" s="276">
        <f>+SUM(AE157:AE160)</f>
        <v>244247</v>
      </c>
      <c r="AF161" s="276">
        <f t="shared" si="64"/>
        <v>257997</v>
      </c>
      <c r="AG161" s="276">
        <f t="shared" si="64"/>
        <v>349270</v>
      </c>
      <c r="AH161" s="276">
        <f t="shared" si="64"/>
        <v>131301</v>
      </c>
      <c r="AI161" s="276">
        <f t="shared" si="64"/>
        <v>190679</v>
      </c>
      <c r="AJ161" s="276">
        <f t="shared" si="64"/>
        <v>403227</v>
      </c>
      <c r="AK161" s="276">
        <f t="shared" si="64"/>
        <v>237382</v>
      </c>
      <c r="AL161" s="276">
        <f t="shared" si="64"/>
        <v>259933</v>
      </c>
      <c r="AM161" s="276">
        <f t="shared" si="64"/>
        <v>494102</v>
      </c>
      <c r="AN161" s="276">
        <f t="shared" si="64"/>
        <v>314008</v>
      </c>
      <c r="AO161" s="276">
        <f t="shared" si="64"/>
        <v>241272</v>
      </c>
      <c r="AP161" s="276">
        <f t="shared" si="64"/>
        <v>1885787.15</v>
      </c>
      <c r="AQ161" s="276">
        <f t="shared" si="64"/>
        <v>251429</v>
      </c>
      <c r="AR161" s="276">
        <f t="shared" si="64"/>
        <v>267513</v>
      </c>
      <c r="AS161" s="276">
        <f t="shared" si="64"/>
        <v>363085</v>
      </c>
      <c r="AT161" s="276">
        <f t="shared" si="64"/>
        <v>0</v>
      </c>
      <c r="AU161" s="276">
        <f t="shared" si="64"/>
        <v>0</v>
      </c>
      <c r="AV161" s="276">
        <f t="shared" si="64"/>
        <v>0</v>
      </c>
      <c r="AW161" s="276">
        <f t="shared" si="64"/>
        <v>0</v>
      </c>
      <c r="AX161" s="276">
        <f t="shared" si="64"/>
        <v>0</v>
      </c>
      <c r="AY161" s="276">
        <f t="shared" si="64"/>
        <v>0</v>
      </c>
      <c r="AZ161" s="276">
        <f t="shared" si="64"/>
        <v>0</v>
      </c>
      <c r="BA161" s="276">
        <f t="shared" si="64"/>
        <v>0</v>
      </c>
      <c r="BB161" s="276">
        <f t="shared" si="64"/>
        <v>0</v>
      </c>
    </row>
    <row r="162" spans="1:54" ht="15.25" customHeight="1">
      <c r="A162" s="268" t="s">
        <v>168</v>
      </c>
      <c r="B162" s="275"/>
      <c r="C162" s="268"/>
      <c r="D162" s="268"/>
      <c r="E162" s="15"/>
      <c r="F162" s="15"/>
      <c r="G162" s="15"/>
      <c r="H162" s="15"/>
      <c r="I162" s="15"/>
      <c r="J162" s="15"/>
      <c r="K162" s="15"/>
      <c r="L162" s="15"/>
      <c r="M162" s="15"/>
      <c r="N162" s="15"/>
      <c r="O162" s="15"/>
      <c r="P162" s="15"/>
      <c r="Q162" s="15"/>
      <c r="R162" s="15"/>
      <c r="S162" s="260"/>
      <c r="T162" s="260"/>
      <c r="U162" s="260"/>
      <c r="V162" s="260"/>
      <c r="W162" s="260"/>
      <c r="X162" s="260"/>
      <c r="Y162" s="260"/>
      <c r="Z162" s="260"/>
      <c r="AA162" s="260"/>
      <c r="AB162" s="260"/>
      <c r="AC162" s="260"/>
      <c r="AD162" s="260"/>
    </row>
    <row r="163" spans="1:54" ht="15.25" customHeight="1">
      <c r="A163" s="268" t="s">
        <v>168</v>
      </c>
      <c r="B163" s="275"/>
      <c r="C163" s="268"/>
      <c r="D163" s="268"/>
      <c r="E163" s="16" t="s">
        <v>128</v>
      </c>
      <c r="F163" s="16"/>
      <c r="G163" s="16"/>
      <c r="H163" s="16"/>
      <c r="I163" s="16"/>
      <c r="J163" s="16"/>
      <c r="K163" s="16"/>
      <c r="L163" s="16"/>
      <c r="M163" s="16"/>
      <c r="N163" s="16"/>
      <c r="O163" s="16"/>
      <c r="P163" s="16"/>
      <c r="Q163" s="16"/>
      <c r="R163" s="16"/>
      <c r="S163" s="278"/>
      <c r="T163" s="278"/>
      <c r="U163" s="278"/>
      <c r="V163" s="278"/>
      <c r="W163" s="278"/>
      <c r="X163" s="278"/>
      <c r="Y163" s="278"/>
      <c r="Z163" s="278"/>
      <c r="AA163" s="278"/>
      <c r="AB163" s="278"/>
      <c r="AC163" s="278"/>
      <c r="AD163" s="278"/>
      <c r="AE163" s="278"/>
      <c r="AF163" s="278"/>
      <c r="AG163" s="278"/>
      <c r="AH163" s="278"/>
      <c r="AI163" s="278"/>
      <c r="AJ163" s="278"/>
      <c r="AK163" s="278"/>
      <c r="AL163" s="278"/>
      <c r="AM163" s="278"/>
      <c r="AN163" s="278"/>
      <c r="AO163" s="278"/>
      <c r="AP163" s="278"/>
      <c r="AQ163" s="278"/>
      <c r="AR163" s="278"/>
      <c r="AS163" s="278"/>
      <c r="AT163" s="278"/>
      <c r="AU163" s="278"/>
      <c r="AV163" s="278"/>
      <c r="AW163" s="278"/>
      <c r="AX163" s="278"/>
      <c r="AY163" s="278"/>
      <c r="AZ163" s="278"/>
      <c r="BA163" s="278"/>
      <c r="BB163" s="278"/>
    </row>
    <row r="164" spans="1:54" ht="15.25" customHeight="1">
      <c r="A164" s="268" t="s">
        <v>180</v>
      </c>
      <c r="B164" s="269" t="s">
        <v>164</v>
      </c>
      <c r="C164" s="268" t="s">
        <v>186</v>
      </c>
      <c r="D164" s="268"/>
      <c r="E164" s="103" t="s">
        <v>129</v>
      </c>
      <c r="F164" s="9" t="s">
        <v>7</v>
      </c>
      <c r="G164" s="10">
        <v>23147.17</v>
      </c>
      <c r="H164" s="10">
        <v>21059.119999999999</v>
      </c>
      <c r="I164" s="10">
        <v>19991.849999999999</v>
      </c>
      <c r="J164" s="10">
        <v>21043.14</v>
      </c>
      <c r="K164" s="10">
        <v>20189.330000000002</v>
      </c>
      <c r="L164" s="10">
        <v>18117.88</v>
      </c>
      <c r="M164" s="10">
        <v>22250.18</v>
      </c>
      <c r="N164" s="10">
        <v>19328.66</v>
      </c>
      <c r="O164" s="10">
        <v>19979.64</v>
      </c>
      <c r="P164" s="10">
        <v>22348.7</v>
      </c>
      <c r="Q164" s="10">
        <v>19750.47</v>
      </c>
      <c r="R164" s="10">
        <v>22994.22</v>
      </c>
      <c r="S164" s="10">
        <v>21265.7</v>
      </c>
      <c r="T164" s="10">
        <v>19602.12</v>
      </c>
      <c r="U164" s="10">
        <v>21376.53</v>
      </c>
      <c r="V164" s="10">
        <v>24717.42</v>
      </c>
      <c r="W164" s="10">
        <v>21975.51</v>
      </c>
      <c r="X164" s="10">
        <v>19109.03</v>
      </c>
      <c r="Y164" s="10">
        <v>21506.05</v>
      </c>
      <c r="Z164" s="10">
        <v>20075.04</v>
      </c>
      <c r="AA164" s="10">
        <v>20368.53</v>
      </c>
      <c r="AB164" s="10">
        <v>20331.38</v>
      </c>
      <c r="AC164" s="10">
        <v>20699.03</v>
      </c>
      <c r="AD164" s="10">
        <v>0</v>
      </c>
      <c r="AE164" s="10">
        <v>0</v>
      </c>
      <c r="AF164" s="10">
        <v>0</v>
      </c>
      <c r="AG164" s="10">
        <v>0</v>
      </c>
      <c r="AH164" s="10">
        <v>0</v>
      </c>
      <c r="AI164" s="10">
        <v>0</v>
      </c>
      <c r="AJ164" s="10">
        <v>0</v>
      </c>
      <c r="AK164" s="10">
        <v>0</v>
      </c>
      <c r="AL164" s="10">
        <v>0</v>
      </c>
      <c r="AM164" s="10">
        <v>0</v>
      </c>
      <c r="AN164" s="10">
        <v>0</v>
      </c>
      <c r="AO164" s="10">
        <v>0</v>
      </c>
      <c r="AP164" s="10">
        <v>0</v>
      </c>
      <c r="AQ164" s="254">
        <v>0</v>
      </c>
      <c r="AR164" s="254">
        <v>0</v>
      </c>
      <c r="AS164" s="105">
        <v>0</v>
      </c>
      <c r="AT164" s="105">
        <v>0</v>
      </c>
      <c r="AU164" s="105">
        <v>0</v>
      </c>
      <c r="AV164" s="105">
        <v>0</v>
      </c>
      <c r="AW164" s="105">
        <v>0</v>
      </c>
      <c r="AX164" s="105">
        <v>0</v>
      </c>
      <c r="AY164" s="105">
        <v>0</v>
      </c>
      <c r="AZ164" s="105">
        <v>0</v>
      </c>
      <c r="BA164" s="105">
        <v>0</v>
      </c>
      <c r="BB164" s="105">
        <v>0</v>
      </c>
    </row>
    <row r="165" spans="1:54" ht="15.25" customHeight="1">
      <c r="A165" s="268" t="s">
        <v>180</v>
      </c>
      <c r="B165" s="269" t="s">
        <v>164</v>
      </c>
      <c r="C165" s="268" t="s">
        <v>189</v>
      </c>
      <c r="D165" s="268" t="s">
        <v>833</v>
      </c>
      <c r="E165" s="8" t="s">
        <v>130</v>
      </c>
      <c r="F165" s="9" t="s">
        <v>7</v>
      </c>
      <c r="G165" s="10">
        <v>0</v>
      </c>
      <c r="H165" s="10">
        <v>0</v>
      </c>
      <c r="I165" s="10">
        <v>98724.58</v>
      </c>
      <c r="J165" s="10">
        <v>0</v>
      </c>
      <c r="K165" s="10">
        <v>0</v>
      </c>
      <c r="L165" s="10">
        <v>116746.52</v>
      </c>
      <c r="M165" s="10">
        <v>0</v>
      </c>
      <c r="N165" s="10">
        <v>0</v>
      </c>
      <c r="O165" s="10">
        <v>87841.51</v>
      </c>
      <c r="P165" s="10">
        <v>0</v>
      </c>
      <c r="Q165" s="10">
        <v>0</v>
      </c>
      <c r="R165" s="10">
        <v>107139.15</v>
      </c>
      <c r="S165" s="10">
        <v>0</v>
      </c>
      <c r="T165" s="10">
        <v>0</v>
      </c>
      <c r="U165" s="10">
        <v>108351.4</v>
      </c>
      <c r="V165" s="10">
        <v>0</v>
      </c>
      <c r="W165" s="10">
        <v>0</v>
      </c>
      <c r="X165" s="10">
        <v>111547</v>
      </c>
      <c r="Y165" s="10">
        <v>0</v>
      </c>
      <c r="Z165" s="10">
        <v>0</v>
      </c>
      <c r="AA165" s="10">
        <v>98512</v>
      </c>
      <c r="AB165" s="10">
        <v>0</v>
      </c>
      <c r="AC165" s="10">
        <v>0</v>
      </c>
      <c r="AD165" s="10">
        <v>123505.35</v>
      </c>
      <c r="AE165" s="10">
        <v>0</v>
      </c>
      <c r="AF165" s="10">
        <v>0</v>
      </c>
      <c r="AG165" s="10">
        <v>105150.69</v>
      </c>
      <c r="AH165" s="10">
        <v>0</v>
      </c>
      <c r="AI165" s="10">
        <v>0</v>
      </c>
      <c r="AJ165" s="10">
        <v>66412.100000000006</v>
      </c>
      <c r="AK165" s="153">
        <v>0</v>
      </c>
      <c r="AL165" s="153">
        <v>0</v>
      </c>
      <c r="AM165" s="153">
        <v>67332</v>
      </c>
      <c r="AN165" s="153">
        <v>0</v>
      </c>
      <c r="AO165" s="153">
        <v>0</v>
      </c>
      <c r="AP165" s="153">
        <v>79882</v>
      </c>
      <c r="AQ165" s="153">
        <v>0</v>
      </c>
      <c r="AR165" s="153">
        <v>0</v>
      </c>
      <c r="AS165" s="110">
        <v>0</v>
      </c>
    </row>
    <row r="166" spans="1:54" ht="15.25" customHeight="1">
      <c r="A166" s="268" t="s">
        <v>180</v>
      </c>
      <c r="B166" s="269" t="s">
        <v>164</v>
      </c>
      <c r="C166" s="268" t="s">
        <v>189</v>
      </c>
      <c r="D166" s="268" t="s">
        <v>832</v>
      </c>
      <c r="E166" s="8" t="s">
        <v>131</v>
      </c>
      <c r="F166" s="9" t="s">
        <v>7</v>
      </c>
      <c r="G166" s="10">
        <v>26729.200000000001</v>
      </c>
      <c r="H166" s="10">
        <v>26475.84</v>
      </c>
      <c r="I166" s="10">
        <v>32908.75</v>
      </c>
      <c r="J166" s="10">
        <v>27350.46</v>
      </c>
      <c r="K166" s="10">
        <v>28731.360000000001</v>
      </c>
      <c r="L166" s="10">
        <v>27710.93</v>
      </c>
      <c r="M166" s="10">
        <v>26733.17</v>
      </c>
      <c r="N166" s="10">
        <v>28482.57</v>
      </c>
      <c r="O166" s="10">
        <v>25474.66</v>
      </c>
      <c r="P166" s="10">
        <v>26714.7</v>
      </c>
      <c r="Q166" s="10">
        <v>28050.91</v>
      </c>
      <c r="R166" s="10">
        <v>25730.53</v>
      </c>
      <c r="S166" s="10">
        <v>25495.54</v>
      </c>
      <c r="T166" s="10">
        <v>24823.919999999998</v>
      </c>
      <c r="U166" s="10">
        <v>30580.11</v>
      </c>
      <c r="V166" s="10">
        <v>27100.46</v>
      </c>
      <c r="W166" s="10">
        <v>27033.41</v>
      </c>
      <c r="X166" s="10">
        <v>25646.81</v>
      </c>
      <c r="Y166" s="10">
        <v>27112.94</v>
      </c>
      <c r="Z166" s="10">
        <v>26709</v>
      </c>
      <c r="AA166" s="10">
        <v>25698.84</v>
      </c>
      <c r="AB166" s="10">
        <v>25671.46</v>
      </c>
      <c r="AC166" s="10">
        <v>26754.59</v>
      </c>
      <c r="AD166" s="10">
        <v>27438.720000000001</v>
      </c>
      <c r="AE166" s="10">
        <v>29063.81</v>
      </c>
      <c r="AF166" s="10">
        <v>28310.68</v>
      </c>
      <c r="AG166" s="10">
        <v>21792.9</v>
      </c>
      <c r="AH166" s="146">
        <v>0</v>
      </c>
      <c r="AI166" s="10">
        <v>9537.08</v>
      </c>
      <c r="AJ166" s="10">
        <v>16355.78</v>
      </c>
      <c r="AK166" s="10">
        <v>15091.41</v>
      </c>
      <c r="AL166" s="10">
        <v>18292.89</v>
      </c>
      <c r="AM166" s="10">
        <v>18828.62</v>
      </c>
      <c r="AN166" s="10">
        <v>20588.18</v>
      </c>
      <c r="AO166" s="10">
        <v>18384.400000000001</v>
      </c>
      <c r="AP166" s="10">
        <v>19879.98</v>
      </c>
      <c r="AQ166" s="10">
        <v>20442</v>
      </c>
      <c r="AR166" s="10">
        <v>21829.05</v>
      </c>
      <c r="AS166" s="10">
        <v>26040.49</v>
      </c>
    </row>
    <row r="167" spans="1:54" ht="15.25" customHeight="1">
      <c r="A167" s="268" t="s">
        <v>180</v>
      </c>
      <c r="B167" s="269" t="s">
        <v>164</v>
      </c>
      <c r="C167" s="268" t="s">
        <v>189</v>
      </c>
      <c r="D167" s="268" t="s">
        <v>832</v>
      </c>
      <c r="E167" s="8" t="s">
        <v>132</v>
      </c>
      <c r="F167" s="9" t="s">
        <v>7</v>
      </c>
      <c r="G167" s="10">
        <v>0</v>
      </c>
      <c r="H167" s="10">
        <v>0</v>
      </c>
      <c r="I167" s="10">
        <v>0</v>
      </c>
      <c r="J167" s="10">
        <v>0</v>
      </c>
      <c r="K167" s="10">
        <v>0</v>
      </c>
      <c r="L167" s="10">
        <v>0</v>
      </c>
      <c r="M167" s="10">
        <v>0</v>
      </c>
      <c r="N167" s="10">
        <v>0</v>
      </c>
      <c r="O167" s="10">
        <v>42120.29</v>
      </c>
      <c r="P167" s="10">
        <v>0</v>
      </c>
      <c r="Q167" s="10">
        <v>0</v>
      </c>
      <c r="R167" s="10">
        <v>53980.42</v>
      </c>
      <c r="S167" s="10">
        <v>0</v>
      </c>
      <c r="T167" s="10">
        <v>0</v>
      </c>
      <c r="U167" s="10">
        <v>69722.009999999995</v>
      </c>
      <c r="V167" s="10">
        <v>0</v>
      </c>
      <c r="W167" s="10">
        <v>0</v>
      </c>
      <c r="X167" s="10">
        <v>84270.67</v>
      </c>
      <c r="Y167" s="10">
        <v>0</v>
      </c>
      <c r="Z167" s="10">
        <v>0</v>
      </c>
      <c r="AA167" s="10">
        <v>73178.460000000006</v>
      </c>
      <c r="AB167" s="10">
        <v>0</v>
      </c>
      <c r="AC167" s="10">
        <v>0</v>
      </c>
      <c r="AD167" s="10">
        <v>0</v>
      </c>
      <c r="AE167" s="10">
        <v>0</v>
      </c>
      <c r="AF167" s="10">
        <v>0</v>
      </c>
      <c r="AG167" s="10">
        <v>51940.34</v>
      </c>
      <c r="AH167" s="10">
        <v>0</v>
      </c>
      <c r="AI167" s="10">
        <v>0</v>
      </c>
      <c r="AJ167" s="10">
        <v>26463.42</v>
      </c>
      <c r="AK167" s="10">
        <v>0</v>
      </c>
      <c r="AL167" s="10">
        <v>0</v>
      </c>
      <c r="AM167" s="10">
        <v>83608.22</v>
      </c>
      <c r="AN167" s="10">
        <v>0</v>
      </c>
      <c r="AO167" s="10">
        <v>0</v>
      </c>
      <c r="AP167" s="10">
        <v>77336.240000000005</v>
      </c>
      <c r="AQ167" s="10">
        <v>0</v>
      </c>
      <c r="AR167" s="10">
        <v>0</v>
      </c>
      <c r="AS167" s="10">
        <v>103106.94</v>
      </c>
    </row>
    <row r="168" spans="1:54" ht="15.25" customHeight="1">
      <c r="A168" s="268" t="s">
        <v>180</v>
      </c>
      <c r="B168" s="269" t="s">
        <v>164</v>
      </c>
      <c r="C168" s="268" t="s">
        <v>187</v>
      </c>
      <c r="D168" s="268" t="s">
        <v>832</v>
      </c>
      <c r="E168" s="8" t="s">
        <v>133</v>
      </c>
      <c r="F168" s="9" t="s">
        <v>7</v>
      </c>
      <c r="G168" s="10">
        <v>4034.24</v>
      </c>
      <c r="H168" s="10">
        <v>3068.58</v>
      </c>
      <c r="I168" s="10">
        <v>5198.6499999999996</v>
      </c>
      <c r="J168" s="10">
        <v>5014.03</v>
      </c>
      <c r="K168" s="10">
        <v>6039.08</v>
      </c>
      <c r="L168" s="10">
        <v>5430.92</v>
      </c>
      <c r="M168" s="10">
        <v>6009.86</v>
      </c>
      <c r="N168" s="10">
        <v>5932.72</v>
      </c>
      <c r="O168" s="10">
        <v>5039.24</v>
      </c>
      <c r="P168" s="10">
        <v>4995.5600000000004</v>
      </c>
      <c r="Q168" s="10">
        <v>3802.3</v>
      </c>
      <c r="R168" s="10">
        <v>4058.39</v>
      </c>
      <c r="S168" s="10">
        <v>4051.95</v>
      </c>
      <c r="T168" s="10">
        <v>4007.96</v>
      </c>
      <c r="U168" s="10">
        <v>5291.24</v>
      </c>
      <c r="V168" s="10">
        <v>5300.09</v>
      </c>
      <c r="W168" s="10">
        <v>4954.26</v>
      </c>
      <c r="X168" s="10">
        <v>5182.55</v>
      </c>
      <c r="Y168" s="10">
        <v>6038.05</v>
      </c>
      <c r="Z168" s="10">
        <v>6089.98</v>
      </c>
      <c r="AA168" s="10">
        <v>5573.24</v>
      </c>
      <c r="AB168" s="10">
        <v>5290.76</v>
      </c>
      <c r="AC168" s="10">
        <v>4544.5200000000004</v>
      </c>
      <c r="AD168" s="10">
        <v>4082.25</v>
      </c>
      <c r="AE168" s="10">
        <v>4304.37</v>
      </c>
      <c r="AF168" s="10">
        <v>4105.1000000000004</v>
      </c>
      <c r="AG168" s="10">
        <v>5595.8</v>
      </c>
      <c r="AH168" s="10">
        <v>4480.8599999999997</v>
      </c>
      <c r="AI168" s="10">
        <v>6772.41</v>
      </c>
      <c r="AJ168" s="10">
        <v>6332.45</v>
      </c>
      <c r="AK168" s="10">
        <v>6065.17</v>
      </c>
      <c r="AL168" s="10">
        <v>6505.02</v>
      </c>
      <c r="AM168" s="10">
        <v>5008.58</v>
      </c>
      <c r="AN168" s="10">
        <v>5197.24</v>
      </c>
      <c r="AO168" s="10">
        <v>5038.3100000000004</v>
      </c>
      <c r="AP168" s="10">
        <v>4268.1400000000003</v>
      </c>
      <c r="AQ168" s="10">
        <v>5218.58</v>
      </c>
      <c r="AR168" s="10">
        <v>5490.33</v>
      </c>
      <c r="AS168" s="10">
        <v>5923.17</v>
      </c>
      <c r="AT168" s="305">
        <v>5786.98</v>
      </c>
    </row>
    <row r="169" spans="1:54" ht="15.25" customHeight="1">
      <c r="A169" s="268" t="s">
        <v>180</v>
      </c>
      <c r="B169" s="269" t="s">
        <v>164</v>
      </c>
      <c r="C169" s="268" t="s">
        <v>728</v>
      </c>
      <c r="D169" s="268"/>
      <c r="E169" s="165" t="s">
        <v>134</v>
      </c>
      <c r="F169" s="9" t="s">
        <v>7</v>
      </c>
      <c r="G169" s="10">
        <v>0</v>
      </c>
      <c r="H169" s="10">
        <v>0</v>
      </c>
      <c r="I169" s="10">
        <v>0</v>
      </c>
      <c r="J169" s="10">
        <v>0</v>
      </c>
      <c r="K169" s="10">
        <v>0</v>
      </c>
      <c r="L169" s="10">
        <v>0</v>
      </c>
      <c r="M169" s="10">
        <v>0</v>
      </c>
      <c r="N169" s="10">
        <v>0</v>
      </c>
      <c r="O169" s="10">
        <v>0</v>
      </c>
      <c r="P169" s="10">
        <v>0</v>
      </c>
      <c r="Q169" s="10">
        <v>0</v>
      </c>
      <c r="R169" s="10">
        <v>201513</v>
      </c>
      <c r="S169" s="10">
        <v>0</v>
      </c>
      <c r="T169" s="10">
        <v>0</v>
      </c>
      <c r="U169" s="10">
        <v>0</v>
      </c>
      <c r="V169" s="10">
        <v>0</v>
      </c>
      <c r="W169" s="10">
        <v>0</v>
      </c>
      <c r="X169" s="10">
        <v>0</v>
      </c>
      <c r="Y169" s="10">
        <v>0</v>
      </c>
      <c r="Z169" s="10">
        <v>0</v>
      </c>
      <c r="AA169" s="10">
        <v>0</v>
      </c>
      <c r="AB169" s="10">
        <v>0</v>
      </c>
      <c r="AC169" s="10">
        <v>0</v>
      </c>
      <c r="AD169" s="10">
        <v>0</v>
      </c>
      <c r="AE169" s="10"/>
      <c r="AF169" s="10"/>
      <c r="AG169" s="10"/>
      <c r="AH169" s="10"/>
      <c r="AI169" s="10"/>
      <c r="AJ169" s="10"/>
      <c r="AK169" s="10"/>
      <c r="AL169" s="10"/>
      <c r="AM169" s="10"/>
      <c r="AN169" s="10"/>
      <c r="AO169" s="10"/>
      <c r="AP169" s="10"/>
      <c r="AQ169" s="105">
        <v>0</v>
      </c>
      <c r="AR169" s="105">
        <v>0</v>
      </c>
      <c r="AS169" s="105">
        <v>0</v>
      </c>
      <c r="AT169" s="105">
        <v>0</v>
      </c>
      <c r="AU169" s="105">
        <v>0</v>
      </c>
      <c r="AV169" s="105">
        <v>0</v>
      </c>
      <c r="AW169" s="105">
        <v>0</v>
      </c>
      <c r="AX169" s="105">
        <v>0</v>
      </c>
      <c r="AY169" s="105">
        <v>0</v>
      </c>
      <c r="AZ169" s="105">
        <v>0</v>
      </c>
      <c r="BA169" s="105">
        <v>0</v>
      </c>
      <c r="BB169" s="105">
        <v>0</v>
      </c>
    </row>
    <row r="170" spans="1:54" ht="15.25" customHeight="1">
      <c r="A170" s="268" t="s">
        <v>180</v>
      </c>
      <c r="B170" s="269" t="s">
        <v>164</v>
      </c>
      <c r="C170" s="268" t="s">
        <v>186</v>
      </c>
      <c r="D170" s="268" t="s">
        <v>832</v>
      </c>
      <c r="E170" s="8" t="s">
        <v>135</v>
      </c>
      <c r="F170" s="9" t="s">
        <v>7</v>
      </c>
      <c r="G170" s="10">
        <v>58532.83</v>
      </c>
      <c r="H170" s="10">
        <v>57537.67</v>
      </c>
      <c r="I170" s="10">
        <v>74450.28</v>
      </c>
      <c r="J170" s="10">
        <v>63590.89</v>
      </c>
      <c r="K170" s="10">
        <v>61304.53</v>
      </c>
      <c r="L170" s="10">
        <v>60912.53</v>
      </c>
      <c r="M170" s="10">
        <v>58674.28</v>
      </c>
      <c r="N170" s="10">
        <v>63028.97</v>
      </c>
      <c r="O170" s="10">
        <v>65790.53</v>
      </c>
      <c r="P170" s="10">
        <v>60553.52</v>
      </c>
      <c r="Q170" s="10">
        <v>62392.2</v>
      </c>
      <c r="R170" s="10">
        <v>62027.21</v>
      </c>
      <c r="S170" s="10">
        <v>61304.93</v>
      </c>
      <c r="T170" s="10">
        <v>62269.95</v>
      </c>
      <c r="U170" s="10">
        <v>81083.16</v>
      </c>
      <c r="V170" s="10">
        <v>70441.08</v>
      </c>
      <c r="W170" s="10">
        <v>70037.83</v>
      </c>
      <c r="X170" s="10">
        <v>65533.04</v>
      </c>
      <c r="Y170" s="10">
        <v>62514.47</v>
      </c>
      <c r="Z170" s="10">
        <v>66523.77</v>
      </c>
      <c r="AA170" s="10">
        <v>60193.24</v>
      </c>
      <c r="AB170" s="10">
        <v>63642.1</v>
      </c>
      <c r="AC170" s="10">
        <v>59207.8</v>
      </c>
      <c r="AD170" s="10">
        <v>56724.33</v>
      </c>
      <c r="AE170" s="10">
        <v>62934.3</v>
      </c>
      <c r="AF170" s="10">
        <v>61314.1</v>
      </c>
      <c r="AG170" s="10">
        <v>51894.83</v>
      </c>
      <c r="AH170" s="10">
        <v>53478.22</v>
      </c>
      <c r="AI170" s="10">
        <v>67990.66</v>
      </c>
      <c r="AJ170" s="10">
        <v>72542.89</v>
      </c>
      <c r="AK170" s="10">
        <v>70654.820000000007</v>
      </c>
      <c r="AL170" s="10">
        <v>69620.960000000006</v>
      </c>
      <c r="AM170" s="10">
        <v>64056.55</v>
      </c>
      <c r="AN170" s="10">
        <v>69598.820000000007</v>
      </c>
      <c r="AO170" s="10">
        <v>62392.39</v>
      </c>
      <c r="AP170" s="10">
        <v>65402.48</v>
      </c>
      <c r="AQ170" s="10">
        <v>69175.75</v>
      </c>
      <c r="AR170" s="10">
        <v>70161.850000000006</v>
      </c>
      <c r="AS170" s="10">
        <v>85891.5</v>
      </c>
    </row>
    <row r="171" spans="1:54" ht="15.25" customHeight="1">
      <c r="A171" s="268" t="s">
        <v>180</v>
      </c>
      <c r="B171" s="269" t="s">
        <v>164</v>
      </c>
      <c r="C171" s="268" t="s">
        <v>728</v>
      </c>
      <c r="D171" s="268" t="s">
        <v>832</v>
      </c>
      <c r="E171" s="103" t="s">
        <v>136</v>
      </c>
      <c r="F171" s="9" t="s">
        <v>7</v>
      </c>
      <c r="G171" s="10">
        <v>41893.79</v>
      </c>
      <c r="H171" s="10">
        <v>41948.39</v>
      </c>
      <c r="I171" s="10">
        <v>36265.410000000003</v>
      </c>
      <c r="J171" s="10">
        <v>38430.83</v>
      </c>
      <c r="K171" s="10">
        <v>34987.06</v>
      </c>
      <c r="L171" s="10">
        <v>34987.06</v>
      </c>
      <c r="M171" s="10">
        <v>31398.51</v>
      </c>
      <c r="N171" s="10">
        <v>31639.599999999999</v>
      </c>
      <c r="O171" s="10">
        <v>28387.57</v>
      </c>
      <c r="P171" s="10">
        <v>27660.62</v>
      </c>
      <c r="Q171" s="10">
        <v>23602.87</v>
      </c>
      <c r="R171" s="10">
        <v>25481.84</v>
      </c>
      <c r="S171" s="10">
        <v>23916.79</v>
      </c>
      <c r="T171" s="10">
        <v>23866.31</v>
      </c>
      <c r="U171" s="10">
        <v>26514.2</v>
      </c>
      <c r="V171" s="10">
        <v>21211.14</v>
      </c>
      <c r="W171" s="10">
        <v>20093.599999999999</v>
      </c>
      <c r="X171" s="10">
        <v>16014.32</v>
      </c>
      <c r="Y171" s="10">
        <v>17614.12</v>
      </c>
      <c r="Z171" s="10">
        <v>17152.52</v>
      </c>
      <c r="AA171" s="10">
        <v>13150.86</v>
      </c>
      <c r="AB171" s="10">
        <v>11836.11</v>
      </c>
      <c r="AC171" s="10">
        <v>0</v>
      </c>
      <c r="AD171" s="10">
        <v>0</v>
      </c>
      <c r="AE171" s="10"/>
      <c r="AF171" s="10"/>
      <c r="AG171" s="10"/>
      <c r="AH171" s="10"/>
      <c r="AI171" s="10"/>
      <c r="AJ171" s="10"/>
      <c r="AK171" s="10"/>
      <c r="AL171" s="10"/>
      <c r="AM171" s="10"/>
      <c r="AN171" s="10"/>
      <c r="AO171" s="10"/>
      <c r="AP171" s="10"/>
      <c r="AQ171" s="105">
        <v>0</v>
      </c>
      <c r="AR171" s="105">
        <v>0</v>
      </c>
      <c r="AS171" s="105">
        <v>0</v>
      </c>
      <c r="AT171" s="105">
        <v>0</v>
      </c>
      <c r="AU171" s="105">
        <v>0</v>
      </c>
      <c r="AV171" s="105">
        <v>0</v>
      </c>
      <c r="AW171" s="105">
        <v>0</v>
      </c>
      <c r="AX171" s="105">
        <v>0</v>
      </c>
      <c r="AY171" s="105">
        <v>0</v>
      </c>
      <c r="AZ171" s="105">
        <v>0</v>
      </c>
      <c r="BA171" s="105">
        <v>0</v>
      </c>
      <c r="BB171" s="105">
        <v>0</v>
      </c>
    </row>
    <row r="172" spans="1:54" ht="15.25" customHeight="1">
      <c r="A172" s="268" t="s">
        <v>180</v>
      </c>
      <c r="B172" s="269" t="s">
        <v>164</v>
      </c>
      <c r="C172" s="268" t="s">
        <v>193</v>
      </c>
      <c r="D172" s="268" t="s">
        <v>832</v>
      </c>
      <c r="E172" s="8" t="s">
        <v>137</v>
      </c>
      <c r="F172" s="9" t="s">
        <v>7</v>
      </c>
      <c r="G172" s="10">
        <v>168558.98</v>
      </c>
      <c r="H172" s="10">
        <v>180753.18</v>
      </c>
      <c r="I172" s="10">
        <v>213573.18</v>
      </c>
      <c r="J172" s="10">
        <v>191861.59</v>
      </c>
      <c r="K172" s="10">
        <v>197831.82</v>
      </c>
      <c r="L172" s="10">
        <v>180410.34</v>
      </c>
      <c r="M172" s="10">
        <v>178220.68</v>
      </c>
      <c r="N172" s="10">
        <v>171209.77</v>
      </c>
      <c r="O172" s="10">
        <v>161577.26999999999</v>
      </c>
      <c r="P172" s="10">
        <v>158442.73000000001</v>
      </c>
      <c r="Q172" s="10">
        <v>158388.75</v>
      </c>
      <c r="R172" s="10">
        <v>170752.73</v>
      </c>
      <c r="S172" s="10">
        <v>157234.89000000001</v>
      </c>
      <c r="T172" s="10">
        <v>163928.85999999999</v>
      </c>
      <c r="U172" s="10">
        <v>201673.52</v>
      </c>
      <c r="V172" s="10">
        <v>180018.64</v>
      </c>
      <c r="W172" s="10">
        <v>189547.5</v>
      </c>
      <c r="X172" s="10">
        <v>177450.57</v>
      </c>
      <c r="Y172" s="10">
        <v>171045.23</v>
      </c>
      <c r="Z172" s="10">
        <v>181340.23</v>
      </c>
      <c r="AA172" s="10">
        <v>173298.86</v>
      </c>
      <c r="AB172" s="10">
        <v>169772.05</v>
      </c>
      <c r="AC172" s="10">
        <v>165815.45000000001</v>
      </c>
      <c r="AD172" s="10">
        <v>182855.67999999999</v>
      </c>
      <c r="AE172" s="10">
        <v>182116.14</v>
      </c>
      <c r="AF172" s="10">
        <v>174065.68</v>
      </c>
      <c r="AG172" s="10">
        <v>161476.48000000001</v>
      </c>
      <c r="AH172" s="10">
        <v>203762.84</v>
      </c>
      <c r="AI172" s="10">
        <v>261864.43</v>
      </c>
      <c r="AJ172" s="10">
        <v>231697.95</v>
      </c>
      <c r="AK172" s="10">
        <v>237606.59</v>
      </c>
      <c r="AL172" s="10">
        <v>241742.5</v>
      </c>
      <c r="AM172" s="10">
        <v>223469.77</v>
      </c>
      <c r="AN172" s="10">
        <v>216580.95</v>
      </c>
      <c r="AO172" s="10">
        <v>203635.68</v>
      </c>
      <c r="AP172" s="10">
        <v>218127.84</v>
      </c>
      <c r="AQ172" s="10">
        <v>247445.57</v>
      </c>
      <c r="AR172" s="10">
        <v>211889.32</v>
      </c>
      <c r="AS172" s="10">
        <v>275759.77</v>
      </c>
    </row>
    <row r="173" spans="1:54" ht="15.25" customHeight="1">
      <c r="A173" s="268" t="s">
        <v>180</v>
      </c>
      <c r="B173" s="269" t="s">
        <v>164</v>
      </c>
      <c r="C173" s="268" t="s">
        <v>728</v>
      </c>
      <c r="D173" s="268"/>
      <c r="E173" s="165" t="s">
        <v>138</v>
      </c>
      <c r="F173" s="9" t="s">
        <v>7</v>
      </c>
      <c r="G173" s="10">
        <v>0</v>
      </c>
      <c r="H173" s="10">
        <v>0</v>
      </c>
      <c r="I173" s="10">
        <v>0</v>
      </c>
      <c r="J173" s="10">
        <v>0</v>
      </c>
      <c r="K173" s="10">
        <v>0</v>
      </c>
      <c r="L173" s="10">
        <v>0</v>
      </c>
      <c r="M173" s="10">
        <v>15860</v>
      </c>
      <c r="N173" s="10">
        <v>11045</v>
      </c>
      <c r="O173" s="10">
        <v>14279.5</v>
      </c>
      <c r="P173" s="10">
        <v>15512.52</v>
      </c>
      <c r="Q173" s="10">
        <v>15325.3</v>
      </c>
      <c r="R173" s="10">
        <v>0</v>
      </c>
      <c r="S173" s="10">
        <v>0</v>
      </c>
      <c r="T173" s="10">
        <v>0</v>
      </c>
      <c r="U173" s="10">
        <v>0</v>
      </c>
      <c r="V173" s="10">
        <v>0</v>
      </c>
      <c r="W173" s="10">
        <v>0</v>
      </c>
      <c r="X173" s="10">
        <v>0</v>
      </c>
      <c r="Y173" s="10">
        <v>0</v>
      </c>
      <c r="Z173" s="10">
        <v>0</v>
      </c>
      <c r="AA173" s="10">
        <v>0</v>
      </c>
      <c r="AB173" s="10">
        <v>0</v>
      </c>
      <c r="AC173" s="10">
        <v>0</v>
      </c>
      <c r="AD173" s="10">
        <v>0</v>
      </c>
      <c r="AQ173" s="105">
        <v>0</v>
      </c>
      <c r="AR173" s="105">
        <v>0</v>
      </c>
      <c r="AS173" s="105">
        <v>0</v>
      </c>
      <c r="AT173" s="105">
        <v>0</v>
      </c>
      <c r="AU173" s="105">
        <v>0</v>
      </c>
      <c r="AV173" s="105">
        <v>0</v>
      </c>
      <c r="AW173" s="105">
        <v>0</v>
      </c>
      <c r="AX173" s="105">
        <v>0</v>
      </c>
      <c r="AY173" s="105">
        <v>0</v>
      </c>
      <c r="AZ173" s="105">
        <v>0</v>
      </c>
      <c r="BA173" s="105">
        <v>0</v>
      </c>
      <c r="BB173" s="105">
        <v>0</v>
      </c>
    </row>
    <row r="174" spans="1:54" ht="15.25" customHeight="1">
      <c r="A174" s="268" t="s">
        <v>180</v>
      </c>
      <c r="B174" s="269" t="s">
        <v>164</v>
      </c>
      <c r="C174" s="268" t="s">
        <v>186</v>
      </c>
      <c r="D174" s="268" t="s">
        <v>832</v>
      </c>
      <c r="E174" s="8" t="s">
        <v>139</v>
      </c>
      <c r="F174" s="9" t="s">
        <v>7</v>
      </c>
      <c r="G174" s="10">
        <v>0</v>
      </c>
      <c r="H174" s="10">
        <v>0</v>
      </c>
      <c r="I174" s="10">
        <v>0</v>
      </c>
      <c r="J174" s="10">
        <v>0</v>
      </c>
      <c r="K174" s="10">
        <v>0</v>
      </c>
      <c r="L174" s="10">
        <v>0</v>
      </c>
      <c r="M174" s="10">
        <v>0</v>
      </c>
      <c r="N174" s="10">
        <v>0</v>
      </c>
      <c r="O174" s="10">
        <v>4069.21</v>
      </c>
      <c r="P174" s="10">
        <v>6559.25</v>
      </c>
      <c r="Q174" s="10">
        <v>6100.68</v>
      </c>
      <c r="R174" s="10">
        <v>6017.34</v>
      </c>
      <c r="S174" s="10">
        <v>7382.49</v>
      </c>
      <c r="T174" s="10">
        <v>7434.18</v>
      </c>
      <c r="U174" s="10">
        <v>9278.74</v>
      </c>
      <c r="V174" s="10">
        <v>7800.97</v>
      </c>
      <c r="W174" s="10">
        <v>7652.2</v>
      </c>
      <c r="X174" s="10">
        <v>8164.64</v>
      </c>
      <c r="Y174" s="10">
        <v>7421.27</v>
      </c>
      <c r="Z174" s="10">
        <v>7079.23</v>
      </c>
      <c r="AA174" s="10">
        <v>6310.44</v>
      </c>
      <c r="AB174" s="10">
        <v>6153.99</v>
      </c>
      <c r="AC174" s="10">
        <v>5659.49</v>
      </c>
      <c r="AD174" s="10">
        <v>5101.12</v>
      </c>
      <c r="AE174" s="10">
        <v>0</v>
      </c>
      <c r="AF174" s="10">
        <v>0</v>
      </c>
      <c r="AG174" s="10">
        <v>0</v>
      </c>
      <c r="AH174" s="10">
        <v>0</v>
      </c>
      <c r="AI174" s="10">
        <v>0</v>
      </c>
      <c r="AJ174" s="10">
        <v>0</v>
      </c>
      <c r="AK174" s="10">
        <v>0</v>
      </c>
      <c r="AL174" s="10">
        <v>0</v>
      </c>
      <c r="AM174" s="10">
        <v>0</v>
      </c>
      <c r="AN174" s="10">
        <v>28545.85</v>
      </c>
      <c r="AO174" s="10">
        <v>39261.1</v>
      </c>
      <c r="AP174" s="10">
        <v>47767.76</v>
      </c>
      <c r="AQ174" s="10">
        <v>50925.9</v>
      </c>
      <c r="AR174" s="10">
        <v>51948.73</v>
      </c>
      <c r="AS174" s="10">
        <v>71972.98</v>
      </c>
    </row>
    <row r="175" spans="1:54" ht="15.25" customHeight="1">
      <c r="A175" s="268" t="s">
        <v>180</v>
      </c>
      <c r="B175" s="269" t="s">
        <v>164</v>
      </c>
      <c r="C175" s="268" t="s">
        <v>186</v>
      </c>
      <c r="D175" s="268" t="s">
        <v>834</v>
      </c>
      <c r="E175" s="8" t="s">
        <v>182</v>
      </c>
      <c r="F175" s="9" t="s">
        <v>7</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10">
        <v>0</v>
      </c>
      <c r="AL175" s="10">
        <v>0</v>
      </c>
      <c r="AM175" s="10">
        <v>0</v>
      </c>
      <c r="AN175" s="10">
        <v>0</v>
      </c>
      <c r="AO175" s="10">
        <v>0</v>
      </c>
      <c r="AP175" s="10">
        <v>309393.31</v>
      </c>
      <c r="AQ175" s="10">
        <v>0</v>
      </c>
      <c r="AR175" s="10">
        <v>0</v>
      </c>
      <c r="AS175" s="10">
        <v>0</v>
      </c>
      <c r="AT175" s="10">
        <v>0</v>
      </c>
      <c r="AU175" s="10">
        <v>0</v>
      </c>
      <c r="AV175" s="10">
        <v>0</v>
      </c>
      <c r="AW175" s="10">
        <v>0</v>
      </c>
      <c r="AX175" s="10">
        <v>0</v>
      </c>
      <c r="AY175" s="10">
        <v>0</v>
      </c>
      <c r="AZ175" s="10">
        <v>0</v>
      </c>
      <c r="BA175" s="10">
        <v>0</v>
      </c>
      <c r="BB175" s="110">
        <v>0</v>
      </c>
    </row>
    <row r="176" spans="1:54" ht="15.25" customHeight="1">
      <c r="A176" s="268" t="s">
        <v>168</v>
      </c>
      <c r="B176" s="275"/>
      <c r="C176" s="268"/>
      <c r="D176" s="268"/>
      <c r="E176" s="9" t="s">
        <v>19</v>
      </c>
      <c r="F176" s="11"/>
      <c r="G176" s="276">
        <f>+SUM(G164:G175)</f>
        <v>322896.21000000002</v>
      </c>
      <c r="H176" s="276">
        <f>+SUM(H164:H175)</f>
        <v>330842.77999999997</v>
      </c>
      <c r="I176" s="276">
        <f t="shared" ref="I176:R176" si="65">+SUM(I164:I175)</f>
        <v>481112.7</v>
      </c>
      <c r="J176" s="276">
        <f t="shared" si="65"/>
        <v>347290.93999999994</v>
      </c>
      <c r="K176" s="276">
        <f t="shared" si="65"/>
        <v>349083.18</v>
      </c>
      <c r="L176" s="276">
        <f t="shared" si="65"/>
        <v>444316.17999999993</v>
      </c>
      <c r="M176" s="276">
        <f t="shared" si="65"/>
        <v>339146.68</v>
      </c>
      <c r="N176" s="276">
        <f t="shared" si="65"/>
        <v>330667.28999999998</v>
      </c>
      <c r="O176" s="276">
        <f t="shared" si="65"/>
        <v>454559.42</v>
      </c>
      <c r="P176" s="276">
        <f t="shared" si="65"/>
        <v>322787.60000000003</v>
      </c>
      <c r="Q176" s="276">
        <f t="shared" si="65"/>
        <v>317413.48</v>
      </c>
      <c r="R176" s="276">
        <f t="shared" si="65"/>
        <v>679694.83000000007</v>
      </c>
      <c r="S176" s="276">
        <f>+SUM(S164:S175)</f>
        <v>300652.29000000004</v>
      </c>
      <c r="T176" s="276">
        <f t="shared" ref="T176:BB176" si="66">+SUM(T164:T175)</f>
        <v>305933.3</v>
      </c>
      <c r="U176" s="276">
        <f t="shared" si="66"/>
        <v>553870.90999999992</v>
      </c>
      <c r="V176" s="276">
        <f t="shared" si="66"/>
        <v>336589.8</v>
      </c>
      <c r="W176" s="276">
        <f t="shared" si="66"/>
        <v>341294.31</v>
      </c>
      <c r="X176" s="276">
        <f t="shared" si="66"/>
        <v>512918.63</v>
      </c>
      <c r="Y176" s="276">
        <f t="shared" si="66"/>
        <v>313252.13</v>
      </c>
      <c r="Z176" s="276">
        <f t="shared" si="66"/>
        <v>324969.77</v>
      </c>
      <c r="AA176" s="276">
        <f t="shared" si="66"/>
        <v>476284.47</v>
      </c>
      <c r="AB176" s="276">
        <f t="shared" si="66"/>
        <v>302697.84999999998</v>
      </c>
      <c r="AC176" s="276">
        <f t="shared" si="66"/>
        <v>282680.88</v>
      </c>
      <c r="AD176" s="276">
        <f t="shared" si="66"/>
        <v>399707.45</v>
      </c>
      <c r="AE176" s="276">
        <f t="shared" si="66"/>
        <v>278418.62</v>
      </c>
      <c r="AF176" s="276">
        <f t="shared" si="66"/>
        <v>267795.56</v>
      </c>
      <c r="AG176" s="276">
        <f t="shared" si="66"/>
        <v>397851.04000000004</v>
      </c>
      <c r="AH176" s="276">
        <f t="shared" si="66"/>
        <v>261721.91999999998</v>
      </c>
      <c r="AI176" s="276">
        <f t="shared" si="66"/>
        <v>346164.58</v>
      </c>
      <c r="AJ176" s="276">
        <f t="shared" si="66"/>
        <v>419804.59</v>
      </c>
      <c r="AK176" s="276">
        <f t="shared" si="66"/>
        <v>329417.99</v>
      </c>
      <c r="AL176" s="276">
        <f t="shared" si="66"/>
        <v>336161.37</v>
      </c>
      <c r="AM176" s="276">
        <f t="shared" si="66"/>
        <v>462303.74</v>
      </c>
      <c r="AN176" s="276">
        <f t="shared" si="66"/>
        <v>340511.04</v>
      </c>
      <c r="AO176" s="276">
        <f t="shared" si="66"/>
        <v>328711.88</v>
      </c>
      <c r="AP176" s="276">
        <f t="shared" si="66"/>
        <v>822057.75</v>
      </c>
      <c r="AQ176" s="276">
        <f t="shared" si="66"/>
        <v>393207.80000000005</v>
      </c>
      <c r="AR176" s="276">
        <f t="shared" si="66"/>
        <v>361319.28</v>
      </c>
      <c r="AS176" s="276">
        <f t="shared" si="66"/>
        <v>568694.85</v>
      </c>
      <c r="AT176" s="276">
        <f t="shared" si="66"/>
        <v>5786.98</v>
      </c>
      <c r="AU176" s="276">
        <f t="shared" si="66"/>
        <v>0</v>
      </c>
      <c r="AV176" s="276">
        <f t="shared" si="66"/>
        <v>0</v>
      </c>
      <c r="AW176" s="276">
        <f t="shared" si="66"/>
        <v>0</v>
      </c>
      <c r="AX176" s="276">
        <f t="shared" si="66"/>
        <v>0</v>
      </c>
      <c r="AY176" s="276">
        <f t="shared" si="66"/>
        <v>0</v>
      </c>
      <c r="AZ176" s="276">
        <f t="shared" si="66"/>
        <v>0</v>
      </c>
      <c r="BA176" s="276">
        <f t="shared" si="66"/>
        <v>0</v>
      </c>
      <c r="BB176" s="276">
        <f t="shared" si="66"/>
        <v>0</v>
      </c>
    </row>
    <row r="177" spans="1:54" ht="15.25" customHeight="1">
      <c r="A177" s="268" t="s">
        <v>168</v>
      </c>
      <c r="B177" s="275"/>
      <c r="C177" s="268"/>
      <c r="D177" s="268"/>
      <c r="E177" s="15"/>
      <c r="F177" s="15"/>
      <c r="G177" s="15"/>
      <c r="H177" s="15"/>
      <c r="I177" s="15"/>
      <c r="J177" s="15"/>
      <c r="K177" s="15"/>
      <c r="L177" s="15"/>
      <c r="M177" s="15"/>
      <c r="N177" s="15"/>
      <c r="O177" s="15"/>
      <c r="P177" s="15"/>
      <c r="Q177" s="15"/>
      <c r="R177" s="15"/>
      <c r="S177" s="260"/>
      <c r="T177" s="260"/>
      <c r="U177" s="260"/>
      <c r="V177" s="260"/>
      <c r="W177" s="260"/>
      <c r="X177" s="260"/>
      <c r="Y177" s="260"/>
      <c r="Z177" s="260"/>
      <c r="AA177" s="260"/>
      <c r="AB177" s="260"/>
      <c r="AC177" s="260"/>
      <c r="AD177" s="260"/>
    </row>
    <row r="178" spans="1:54" ht="15.25" customHeight="1">
      <c r="A178" s="268" t="s">
        <v>168</v>
      </c>
      <c r="B178" s="275"/>
      <c r="C178" s="268"/>
      <c r="D178" s="268"/>
      <c r="E178" s="16" t="s">
        <v>140</v>
      </c>
      <c r="F178" s="16"/>
      <c r="G178" s="16"/>
      <c r="H178" s="16"/>
      <c r="I178" s="16"/>
      <c r="J178" s="16"/>
      <c r="K178" s="16"/>
      <c r="L178" s="16"/>
      <c r="M178" s="16"/>
      <c r="N178" s="16"/>
      <c r="O178" s="16"/>
      <c r="P178" s="16"/>
      <c r="Q178" s="16"/>
      <c r="R178" s="16"/>
      <c r="S178" s="278"/>
      <c r="T178" s="278"/>
      <c r="U178" s="278"/>
      <c r="V178" s="278"/>
      <c r="W178" s="278"/>
      <c r="X178" s="278"/>
      <c r="Y178" s="278"/>
      <c r="Z178" s="278"/>
      <c r="AA178" s="278"/>
      <c r="AB178" s="278"/>
      <c r="AC178" s="278"/>
      <c r="AD178" s="278"/>
      <c r="AE178" s="278"/>
      <c r="AF178" s="278"/>
      <c r="AG178" s="278"/>
      <c r="AH178" s="278"/>
      <c r="AI178" s="278"/>
      <c r="AJ178" s="278"/>
      <c r="AK178" s="278"/>
      <c r="AL178" s="278"/>
      <c r="AM178" s="278"/>
      <c r="AN178" s="278"/>
      <c r="AO178" s="278"/>
      <c r="AP178" s="278"/>
      <c r="AQ178" s="278"/>
      <c r="AR178" s="278"/>
      <c r="AS178" s="278"/>
      <c r="AT178" s="278"/>
      <c r="AU178" s="278"/>
      <c r="AV178" s="278"/>
      <c r="AW178" s="278"/>
      <c r="AX178" s="278"/>
      <c r="AY178" s="278"/>
      <c r="AZ178" s="278"/>
      <c r="BA178" s="278"/>
      <c r="BB178" s="278"/>
    </row>
    <row r="179" spans="1:54" ht="15.25" customHeight="1">
      <c r="A179" s="268" t="s">
        <v>181</v>
      </c>
      <c r="B179" s="269" t="s">
        <v>165</v>
      </c>
      <c r="C179" s="268" t="s">
        <v>216</v>
      </c>
      <c r="D179" s="268" t="s">
        <v>833</v>
      </c>
      <c r="E179" s="8" t="s">
        <v>141</v>
      </c>
      <c r="F179" s="9" t="s">
        <v>7</v>
      </c>
      <c r="G179" s="10">
        <v>0</v>
      </c>
      <c r="H179" s="10">
        <v>0</v>
      </c>
      <c r="I179" s="10">
        <v>31517.41</v>
      </c>
      <c r="J179" s="10">
        <v>0</v>
      </c>
      <c r="K179" s="10">
        <v>0</v>
      </c>
      <c r="L179" s="10">
        <v>30826.78</v>
      </c>
      <c r="M179" s="10">
        <v>0</v>
      </c>
      <c r="N179" s="10">
        <v>0</v>
      </c>
      <c r="O179" s="10">
        <v>34173.11</v>
      </c>
      <c r="P179" s="10">
        <v>0</v>
      </c>
      <c r="Q179" s="10">
        <v>0</v>
      </c>
      <c r="R179" s="10">
        <v>34697.050000000003</v>
      </c>
      <c r="S179" s="10">
        <v>0</v>
      </c>
      <c r="T179" s="10">
        <v>0</v>
      </c>
      <c r="U179" s="10">
        <v>26719.82</v>
      </c>
      <c r="V179" s="10">
        <v>0</v>
      </c>
      <c r="W179" s="10">
        <v>0</v>
      </c>
      <c r="X179" s="10">
        <v>26164.84</v>
      </c>
      <c r="Y179" s="10">
        <v>0</v>
      </c>
      <c r="Z179" s="10">
        <v>0</v>
      </c>
      <c r="AA179" s="10">
        <v>32476.14</v>
      </c>
      <c r="AB179" s="10">
        <v>0</v>
      </c>
      <c r="AC179" s="10">
        <v>0</v>
      </c>
      <c r="AD179" s="10">
        <v>36559.129999999997</v>
      </c>
      <c r="AE179" s="10">
        <v>0</v>
      </c>
      <c r="AF179" s="10">
        <v>0</v>
      </c>
      <c r="AG179" s="10">
        <v>23727.23</v>
      </c>
      <c r="AH179" s="10">
        <v>0</v>
      </c>
      <c r="AI179" s="10">
        <v>0</v>
      </c>
      <c r="AJ179" s="10">
        <v>21202.75</v>
      </c>
      <c r="AK179" s="10">
        <v>0</v>
      </c>
      <c r="AL179" s="10">
        <v>0</v>
      </c>
      <c r="AM179" s="10">
        <v>31821.52</v>
      </c>
      <c r="AN179" s="10">
        <v>0</v>
      </c>
      <c r="AO179" s="10">
        <v>0</v>
      </c>
      <c r="AP179" s="10">
        <v>52149</v>
      </c>
      <c r="AQ179" s="10">
        <v>0</v>
      </c>
      <c r="AR179" s="10">
        <v>0</v>
      </c>
      <c r="AS179" s="282"/>
    </row>
    <row r="180" spans="1:54" ht="15.25" customHeight="1">
      <c r="A180" s="268" t="s">
        <v>181</v>
      </c>
      <c r="B180" s="269" t="s">
        <v>165</v>
      </c>
      <c r="C180" s="268" t="s">
        <v>189</v>
      </c>
      <c r="D180" s="268" t="s">
        <v>833</v>
      </c>
      <c r="E180" s="8" t="s">
        <v>142</v>
      </c>
      <c r="F180" s="9" t="s">
        <v>7</v>
      </c>
      <c r="G180" s="10">
        <v>0</v>
      </c>
      <c r="H180" s="10">
        <v>0</v>
      </c>
      <c r="I180" s="10">
        <v>77138</v>
      </c>
      <c r="J180" s="10">
        <v>0</v>
      </c>
      <c r="K180" s="10">
        <v>0</v>
      </c>
      <c r="L180" s="10">
        <v>87016</v>
      </c>
      <c r="M180" s="10">
        <v>0</v>
      </c>
      <c r="N180" s="10">
        <v>0</v>
      </c>
      <c r="O180" s="10">
        <v>97840</v>
      </c>
      <c r="P180" s="10">
        <v>0</v>
      </c>
      <c r="Q180" s="10">
        <v>0</v>
      </c>
      <c r="R180" s="10">
        <v>85741</v>
      </c>
      <c r="S180" s="10">
        <v>0</v>
      </c>
      <c r="T180" s="10">
        <v>0</v>
      </c>
      <c r="U180" s="10">
        <v>72726</v>
      </c>
      <c r="V180" s="10">
        <v>0</v>
      </c>
      <c r="W180" s="10">
        <v>0</v>
      </c>
      <c r="X180" s="10">
        <v>95131</v>
      </c>
      <c r="Y180" s="10">
        <v>0</v>
      </c>
      <c r="Z180" s="10">
        <v>0</v>
      </c>
      <c r="AA180" s="10">
        <v>89490</v>
      </c>
      <c r="AB180" s="10">
        <v>0</v>
      </c>
      <c r="AC180" s="10">
        <v>0</v>
      </c>
      <c r="AD180" s="10">
        <v>82247</v>
      </c>
      <c r="AE180" s="10">
        <v>0</v>
      </c>
      <c r="AF180" s="10">
        <v>0</v>
      </c>
      <c r="AG180" s="10">
        <v>23978</v>
      </c>
      <c r="AH180" s="10">
        <v>0</v>
      </c>
      <c r="AI180" s="10">
        <v>0</v>
      </c>
      <c r="AJ180" s="10">
        <v>47734</v>
      </c>
      <c r="AK180" s="10">
        <v>0</v>
      </c>
      <c r="AL180" s="10">
        <v>0</v>
      </c>
      <c r="AM180" s="10">
        <v>68614</v>
      </c>
      <c r="AN180" s="10">
        <v>0</v>
      </c>
      <c r="AO180" s="10">
        <v>0</v>
      </c>
      <c r="AP180" s="10">
        <v>65638</v>
      </c>
      <c r="AQ180" s="10">
        <v>0</v>
      </c>
      <c r="AR180" s="10">
        <v>0</v>
      </c>
      <c r="AS180" s="309">
        <v>88950</v>
      </c>
    </row>
    <row r="181" spans="1:54" ht="15.25" customHeight="1">
      <c r="A181" s="268" t="s">
        <v>181</v>
      </c>
      <c r="B181" s="269" t="s">
        <v>165</v>
      </c>
      <c r="C181" s="268" t="s">
        <v>193</v>
      </c>
      <c r="D181" s="268" t="s">
        <v>834</v>
      </c>
      <c r="E181" s="8" t="s">
        <v>143</v>
      </c>
      <c r="F181" s="9" t="s">
        <v>7</v>
      </c>
      <c r="G181" s="10">
        <v>0</v>
      </c>
      <c r="H181" s="10">
        <v>0</v>
      </c>
      <c r="I181" s="10">
        <v>0</v>
      </c>
      <c r="J181" s="10">
        <v>0</v>
      </c>
      <c r="K181" s="10">
        <v>0</v>
      </c>
      <c r="L181" s="10">
        <v>806930</v>
      </c>
      <c r="M181" s="10">
        <v>0</v>
      </c>
      <c r="N181" s="10">
        <v>0</v>
      </c>
      <c r="O181" s="10">
        <v>0</v>
      </c>
      <c r="P181" s="10">
        <v>0</v>
      </c>
      <c r="Q181" s="10">
        <v>0</v>
      </c>
      <c r="R181" s="10">
        <v>858589.84</v>
      </c>
      <c r="S181" s="10">
        <v>0</v>
      </c>
      <c r="T181" s="10">
        <v>0</v>
      </c>
      <c r="U181" s="10">
        <v>0</v>
      </c>
      <c r="V181" s="10">
        <v>0</v>
      </c>
      <c r="W181" s="10">
        <v>0</v>
      </c>
      <c r="X181" s="10">
        <v>813518.99</v>
      </c>
      <c r="Y181" s="10">
        <v>0</v>
      </c>
      <c r="Z181" s="10">
        <v>0</v>
      </c>
      <c r="AA181" s="10">
        <v>0</v>
      </c>
      <c r="AB181" s="10">
        <v>0</v>
      </c>
      <c r="AC181" s="10">
        <v>0</v>
      </c>
      <c r="AD181" s="10">
        <v>761033.21</v>
      </c>
      <c r="AE181" s="10">
        <v>0</v>
      </c>
      <c r="AF181" s="10">
        <v>0</v>
      </c>
      <c r="AG181" s="10">
        <v>0</v>
      </c>
      <c r="AH181" s="10">
        <v>0</v>
      </c>
      <c r="AI181" s="10">
        <v>0</v>
      </c>
      <c r="AJ181" s="10">
        <v>709226.61</v>
      </c>
      <c r="AK181" s="10">
        <v>0</v>
      </c>
      <c r="AL181" s="10">
        <v>0</v>
      </c>
      <c r="AM181" s="10">
        <v>0</v>
      </c>
      <c r="AN181" s="10">
        <v>0</v>
      </c>
      <c r="AO181" s="10">
        <v>0</v>
      </c>
      <c r="AP181" s="10">
        <v>729326.35</v>
      </c>
      <c r="AQ181" s="10">
        <v>0</v>
      </c>
      <c r="AR181" s="10">
        <v>0</v>
      </c>
      <c r="AS181" s="153">
        <v>0</v>
      </c>
      <c r="AT181" s="10">
        <v>0</v>
      </c>
      <c r="AU181" s="10">
        <v>0</v>
      </c>
      <c r="AV181" s="153">
        <v>0</v>
      </c>
      <c r="AW181" s="10">
        <v>0</v>
      </c>
      <c r="AX181" s="10">
        <v>0</v>
      </c>
      <c r="AY181" s="10">
        <v>0</v>
      </c>
      <c r="AZ181" s="10">
        <v>0</v>
      </c>
      <c r="BA181" s="10">
        <v>0</v>
      </c>
      <c r="BB181" s="110">
        <v>0</v>
      </c>
    </row>
    <row r="182" spans="1:54" ht="15.25" customHeight="1">
      <c r="A182" s="268" t="s">
        <v>181</v>
      </c>
      <c r="B182" s="269" t="s">
        <v>165</v>
      </c>
      <c r="C182" s="268" t="s">
        <v>223</v>
      </c>
      <c r="D182" s="268" t="s">
        <v>832</v>
      </c>
      <c r="E182" s="8" t="s">
        <v>144</v>
      </c>
      <c r="F182" s="9" t="s">
        <v>7</v>
      </c>
      <c r="G182" s="10">
        <v>0</v>
      </c>
      <c r="H182" s="10">
        <v>0</v>
      </c>
      <c r="I182" s="10">
        <v>0</v>
      </c>
      <c r="J182" s="10">
        <v>0</v>
      </c>
      <c r="K182" s="10">
        <v>0</v>
      </c>
      <c r="L182" s="10">
        <v>0</v>
      </c>
      <c r="M182" s="10">
        <v>0</v>
      </c>
      <c r="N182" s="10">
        <v>0</v>
      </c>
      <c r="O182" s="10">
        <v>0</v>
      </c>
      <c r="P182" s="10">
        <v>0</v>
      </c>
      <c r="Q182" s="10">
        <v>0</v>
      </c>
      <c r="R182" s="10">
        <v>0</v>
      </c>
      <c r="S182" s="10">
        <v>46211</v>
      </c>
      <c r="T182" s="10">
        <v>44149</v>
      </c>
      <c r="U182" s="10">
        <v>45923</v>
      </c>
      <c r="V182" s="10">
        <v>44040</v>
      </c>
      <c r="W182" s="10">
        <v>44456</v>
      </c>
      <c r="X182" s="10">
        <v>43928</v>
      </c>
      <c r="Y182" s="10">
        <v>49688</v>
      </c>
      <c r="Z182" s="10">
        <v>51486</v>
      </c>
      <c r="AA182" s="10">
        <v>52047</v>
      </c>
      <c r="AB182" s="10">
        <v>49406</v>
      </c>
      <c r="AC182" s="10">
        <v>55294</v>
      </c>
      <c r="AD182" s="10">
        <v>59911</v>
      </c>
      <c r="AE182" s="10">
        <v>54358</v>
      </c>
      <c r="AF182" s="10">
        <v>48264</v>
      </c>
      <c r="AG182" s="10">
        <v>46941</v>
      </c>
      <c r="AH182" s="10">
        <v>48379</v>
      </c>
      <c r="AI182" s="10">
        <v>53820</v>
      </c>
      <c r="AJ182" s="10">
        <v>56719</v>
      </c>
      <c r="AK182" s="10">
        <v>68653</v>
      </c>
      <c r="AL182" s="10">
        <v>73813</v>
      </c>
      <c r="AM182" s="10">
        <v>73183</v>
      </c>
      <c r="AN182" s="10">
        <v>69780</v>
      </c>
      <c r="AO182" s="10">
        <v>69768</v>
      </c>
      <c r="AP182" s="10">
        <v>79791</v>
      </c>
      <c r="AQ182" s="10">
        <v>66239</v>
      </c>
      <c r="AR182" s="10">
        <v>63527</v>
      </c>
      <c r="AS182" s="10">
        <v>65764</v>
      </c>
    </row>
    <row r="183" spans="1:54" ht="15.25" customHeight="1">
      <c r="A183" s="268" t="s">
        <v>181</v>
      </c>
      <c r="B183" s="269" t="s">
        <v>165</v>
      </c>
      <c r="C183" s="268" t="s">
        <v>728</v>
      </c>
      <c r="D183" s="268" t="s">
        <v>833</v>
      </c>
      <c r="E183" s="8" t="s">
        <v>145</v>
      </c>
      <c r="F183" s="9" t="s">
        <v>7</v>
      </c>
      <c r="G183" s="10">
        <v>0</v>
      </c>
      <c r="H183" s="10">
        <v>0</v>
      </c>
      <c r="I183" s="10">
        <v>126662.3</v>
      </c>
      <c r="J183" s="10">
        <v>0</v>
      </c>
      <c r="K183" s="10">
        <v>0</v>
      </c>
      <c r="L183" s="10">
        <v>114031.31</v>
      </c>
      <c r="M183" s="10">
        <v>0</v>
      </c>
      <c r="N183" s="10">
        <v>0</v>
      </c>
      <c r="O183" s="10">
        <v>101566.5</v>
      </c>
      <c r="P183" s="10">
        <v>0</v>
      </c>
      <c r="Q183" s="10">
        <v>0</v>
      </c>
      <c r="R183" s="10">
        <v>80872.39</v>
      </c>
      <c r="S183" s="10">
        <v>0</v>
      </c>
      <c r="T183" s="10">
        <v>0</v>
      </c>
      <c r="U183" s="10">
        <v>113995.84</v>
      </c>
      <c r="V183" s="10">
        <v>0</v>
      </c>
      <c r="W183" s="10">
        <v>0</v>
      </c>
      <c r="X183" s="10">
        <v>120670.97</v>
      </c>
      <c r="Y183" s="10">
        <v>0</v>
      </c>
      <c r="Z183" s="10">
        <v>0</v>
      </c>
      <c r="AA183" s="10">
        <v>107414.47</v>
      </c>
      <c r="AB183" s="10">
        <v>0</v>
      </c>
      <c r="AC183" s="10">
        <v>0</v>
      </c>
      <c r="AD183" s="10">
        <v>80046.080000000002</v>
      </c>
      <c r="AE183" s="10">
        <v>0</v>
      </c>
      <c r="AF183" s="10">
        <v>0</v>
      </c>
      <c r="AG183" s="10">
        <v>87587.87</v>
      </c>
      <c r="AH183" s="10">
        <v>0</v>
      </c>
      <c r="AI183" s="10">
        <v>0</v>
      </c>
      <c r="AJ183" s="10">
        <v>144469.19</v>
      </c>
      <c r="AK183" s="10">
        <v>0</v>
      </c>
      <c r="AL183" s="10">
        <v>0</v>
      </c>
      <c r="AM183" s="10">
        <v>108413.71</v>
      </c>
      <c r="AN183" s="10">
        <v>0</v>
      </c>
      <c r="AO183" s="10">
        <v>0</v>
      </c>
      <c r="AP183" s="10">
        <v>90392.65</v>
      </c>
      <c r="AQ183" s="10">
        <v>0</v>
      </c>
      <c r="AR183" s="10">
        <v>0</v>
      </c>
      <c r="AS183" s="309">
        <v>112753.96</v>
      </c>
    </row>
    <row r="184" spans="1:54" ht="15.25" customHeight="1">
      <c r="A184" s="268" t="s">
        <v>181</v>
      </c>
      <c r="B184" s="269" t="s">
        <v>165</v>
      </c>
      <c r="C184" s="268" t="s">
        <v>193</v>
      </c>
      <c r="D184" s="268" t="s">
        <v>832</v>
      </c>
      <c r="E184" s="8" t="s">
        <v>146</v>
      </c>
      <c r="F184" s="9" t="s">
        <v>7</v>
      </c>
      <c r="G184" s="10">
        <v>118967</v>
      </c>
      <c r="H184" s="10">
        <v>116697</v>
      </c>
      <c r="I184" s="10">
        <v>136591</v>
      </c>
      <c r="J184" s="10">
        <v>128916</v>
      </c>
      <c r="K184" s="10">
        <v>131871.79999999999</v>
      </c>
      <c r="L184" s="10">
        <v>119785</v>
      </c>
      <c r="M184" s="10">
        <v>124565.7</v>
      </c>
      <c r="N184" s="10">
        <v>128247</v>
      </c>
      <c r="O184" s="10">
        <v>117348.4</v>
      </c>
      <c r="P184" s="10">
        <v>123263.3</v>
      </c>
      <c r="Q184" s="10">
        <v>120758.7</v>
      </c>
      <c r="R184" s="10">
        <v>127907.1</v>
      </c>
      <c r="S184" s="10">
        <v>113077.87</v>
      </c>
      <c r="T184" s="10">
        <v>103841.09</v>
      </c>
      <c r="U184" s="10">
        <v>125948.21</v>
      </c>
      <c r="V184" s="10">
        <v>115675.15</v>
      </c>
      <c r="W184" s="10">
        <v>117372.98</v>
      </c>
      <c r="X184" s="10">
        <v>104927.33</v>
      </c>
      <c r="Y184" s="10">
        <v>105113.79</v>
      </c>
      <c r="Z184" s="10">
        <v>110715.15</v>
      </c>
      <c r="AA184" s="10">
        <v>102834.39</v>
      </c>
      <c r="AB184" s="10">
        <v>108409.16</v>
      </c>
      <c r="AC184" s="10">
        <v>101471.57</v>
      </c>
      <c r="AD184" s="10">
        <v>109570.86</v>
      </c>
      <c r="AE184" s="10">
        <v>115265.32</v>
      </c>
      <c r="AF184" s="10">
        <v>113571.38</v>
      </c>
      <c r="AG184" s="10">
        <v>54227</v>
      </c>
      <c r="AH184" s="10">
        <v>53537</v>
      </c>
      <c r="AI184" s="10">
        <v>71766</v>
      </c>
      <c r="AJ184" s="10">
        <v>80791</v>
      </c>
      <c r="AK184" s="10">
        <v>85919</v>
      </c>
      <c r="AL184" s="10">
        <v>113743</v>
      </c>
      <c r="AM184" s="10">
        <v>96923</v>
      </c>
      <c r="AN184" s="10">
        <v>105215</v>
      </c>
      <c r="AO184" s="10">
        <v>92668</v>
      </c>
      <c r="AP184" s="10">
        <v>106405</v>
      </c>
      <c r="AQ184" s="10">
        <v>113173</v>
      </c>
      <c r="AR184" s="10">
        <v>97920</v>
      </c>
      <c r="AS184" s="282"/>
    </row>
    <row r="185" spans="1:54" ht="15.25" customHeight="1">
      <c r="A185" s="268" t="s">
        <v>181</v>
      </c>
      <c r="B185" s="269" t="s">
        <v>165</v>
      </c>
      <c r="C185" s="268" t="s">
        <v>193</v>
      </c>
      <c r="D185" s="268" t="s">
        <v>834</v>
      </c>
      <c r="E185" s="8" t="s">
        <v>147</v>
      </c>
      <c r="F185" s="9" t="s">
        <v>7</v>
      </c>
      <c r="G185" s="10">
        <v>0</v>
      </c>
      <c r="H185" s="10">
        <v>0</v>
      </c>
      <c r="I185" s="10">
        <v>0</v>
      </c>
      <c r="J185" s="10">
        <v>0</v>
      </c>
      <c r="K185" s="10">
        <v>0</v>
      </c>
      <c r="L185" s="10">
        <v>0</v>
      </c>
      <c r="M185" s="10">
        <v>0</v>
      </c>
      <c r="N185" s="10">
        <v>0</v>
      </c>
      <c r="O185" s="10">
        <v>0</v>
      </c>
      <c r="P185" s="10">
        <v>0</v>
      </c>
      <c r="Q185" s="10">
        <v>0</v>
      </c>
      <c r="R185" s="10">
        <v>2045307.95</v>
      </c>
      <c r="S185" s="10">
        <v>0</v>
      </c>
      <c r="T185" s="10">
        <v>0</v>
      </c>
      <c r="U185" s="10">
        <v>0</v>
      </c>
      <c r="V185" s="10">
        <v>0</v>
      </c>
      <c r="W185" s="10">
        <v>0</v>
      </c>
      <c r="X185" s="10">
        <v>0</v>
      </c>
      <c r="Y185" s="10">
        <v>0</v>
      </c>
      <c r="Z185" s="10">
        <v>0</v>
      </c>
      <c r="AA185" s="10">
        <v>0</v>
      </c>
      <c r="AB185" s="10">
        <v>0</v>
      </c>
      <c r="AC185" s="10">
        <v>0</v>
      </c>
      <c r="AD185" s="10">
        <v>2073643.52</v>
      </c>
      <c r="AE185" s="10">
        <v>0</v>
      </c>
      <c r="AF185" s="10">
        <v>0</v>
      </c>
      <c r="AG185" s="10">
        <v>0</v>
      </c>
      <c r="AH185" s="10">
        <v>0</v>
      </c>
      <c r="AI185" s="10">
        <v>0</v>
      </c>
      <c r="AJ185" s="10">
        <v>0</v>
      </c>
      <c r="AK185" s="10">
        <v>0</v>
      </c>
      <c r="AL185" s="10">
        <v>0</v>
      </c>
      <c r="AM185" s="10">
        <v>0</v>
      </c>
      <c r="AN185" s="10">
        <v>0</v>
      </c>
      <c r="AO185" s="10">
        <v>0</v>
      </c>
      <c r="AP185" s="10">
        <v>2260871.0699999998</v>
      </c>
      <c r="AQ185" s="10">
        <v>0</v>
      </c>
      <c r="AR185" s="10">
        <v>0</v>
      </c>
      <c r="AS185" s="10">
        <v>0</v>
      </c>
      <c r="AT185" s="10">
        <v>0</v>
      </c>
      <c r="AU185" s="10">
        <v>0</v>
      </c>
      <c r="AV185" s="10">
        <v>0</v>
      </c>
      <c r="AW185" s="10">
        <v>0</v>
      </c>
      <c r="AX185" s="10">
        <v>0</v>
      </c>
      <c r="AY185" s="10">
        <v>0</v>
      </c>
      <c r="AZ185" s="10">
        <v>0</v>
      </c>
      <c r="BA185" s="10">
        <v>0</v>
      </c>
      <c r="BB185" s="110">
        <v>0</v>
      </c>
    </row>
    <row r="186" spans="1:54" ht="15.25" customHeight="1">
      <c r="A186" s="268" t="s">
        <v>181</v>
      </c>
      <c r="B186" s="269" t="s">
        <v>165</v>
      </c>
      <c r="C186" s="268" t="s">
        <v>193</v>
      </c>
      <c r="D186" s="268" t="s">
        <v>834</v>
      </c>
      <c r="E186" s="8" t="s">
        <v>148</v>
      </c>
      <c r="F186" s="9" t="s">
        <v>7</v>
      </c>
      <c r="G186" s="10">
        <v>0</v>
      </c>
      <c r="H186" s="10">
        <v>0</v>
      </c>
      <c r="I186" s="10">
        <v>0</v>
      </c>
      <c r="J186" s="10">
        <v>0</v>
      </c>
      <c r="K186" s="10">
        <v>0</v>
      </c>
      <c r="L186" s="10">
        <v>0</v>
      </c>
      <c r="M186" s="10">
        <v>0</v>
      </c>
      <c r="N186" s="10">
        <v>0</v>
      </c>
      <c r="O186" s="10">
        <v>0</v>
      </c>
      <c r="P186" s="10">
        <v>0</v>
      </c>
      <c r="Q186" s="10">
        <v>0</v>
      </c>
      <c r="R186" s="10">
        <v>1626993</v>
      </c>
      <c r="S186" s="10">
        <v>0</v>
      </c>
      <c r="T186" s="10">
        <v>0</v>
      </c>
      <c r="U186" s="10">
        <v>0</v>
      </c>
      <c r="V186" s="10">
        <v>0</v>
      </c>
      <c r="W186" s="10">
        <v>0</v>
      </c>
      <c r="X186" s="10">
        <v>0</v>
      </c>
      <c r="Y186" s="10">
        <v>0</v>
      </c>
      <c r="Z186" s="10">
        <v>0</v>
      </c>
      <c r="AA186" s="10">
        <v>0</v>
      </c>
      <c r="AB186" s="10">
        <v>0</v>
      </c>
      <c r="AC186" s="10">
        <v>0</v>
      </c>
      <c r="AD186" s="10">
        <v>1890283.44</v>
      </c>
      <c r="AE186" s="10">
        <v>0</v>
      </c>
      <c r="AF186" s="10">
        <v>0</v>
      </c>
      <c r="AG186" s="10">
        <v>0</v>
      </c>
      <c r="AH186" s="10">
        <v>0</v>
      </c>
      <c r="AI186" s="10">
        <v>0</v>
      </c>
      <c r="AJ186" s="10">
        <v>0</v>
      </c>
      <c r="AK186" s="10">
        <v>0</v>
      </c>
      <c r="AL186" s="10">
        <v>0</v>
      </c>
      <c r="AM186" s="10">
        <v>0</v>
      </c>
      <c r="AN186" s="10">
        <v>0</v>
      </c>
      <c r="AO186" s="10">
        <v>0</v>
      </c>
      <c r="AP186" s="153">
        <v>1924414</v>
      </c>
      <c r="AQ186" s="10">
        <v>0</v>
      </c>
      <c r="AR186" s="10">
        <v>0</v>
      </c>
      <c r="AS186" s="10">
        <v>0</v>
      </c>
      <c r="AT186" s="10">
        <v>0</v>
      </c>
      <c r="AU186" s="10">
        <v>0</v>
      </c>
      <c r="AV186" s="10">
        <v>0</v>
      </c>
      <c r="AW186" s="10">
        <v>0</v>
      </c>
      <c r="AX186" s="10">
        <v>0</v>
      </c>
      <c r="AY186" s="10">
        <v>0</v>
      </c>
      <c r="AZ186" s="10">
        <v>0</v>
      </c>
      <c r="BA186" s="10">
        <v>0</v>
      </c>
      <c r="BB186" s="110">
        <v>0</v>
      </c>
    </row>
    <row r="187" spans="1:54" ht="15.25" customHeight="1">
      <c r="A187" s="268"/>
      <c r="B187" s="275"/>
      <c r="C187" s="268"/>
      <c r="D187" s="268"/>
      <c r="E187" s="9" t="s">
        <v>19</v>
      </c>
      <c r="F187" s="11"/>
      <c r="G187" s="276">
        <f t="shared" ref="G187:R187" si="67">+SUM(G179:G186)</f>
        <v>118967</v>
      </c>
      <c r="H187" s="276">
        <f t="shared" si="67"/>
        <v>116697</v>
      </c>
      <c r="I187" s="276">
        <f t="shared" si="67"/>
        <v>371908.71</v>
      </c>
      <c r="J187" s="276">
        <f t="shared" si="67"/>
        <v>128916</v>
      </c>
      <c r="K187" s="276">
        <f t="shared" si="67"/>
        <v>131871.79999999999</v>
      </c>
      <c r="L187" s="276">
        <f t="shared" si="67"/>
        <v>1158589.0900000001</v>
      </c>
      <c r="M187" s="276">
        <f t="shared" si="67"/>
        <v>124565.7</v>
      </c>
      <c r="N187" s="276">
        <f t="shared" si="67"/>
        <v>128247</v>
      </c>
      <c r="O187" s="276">
        <f t="shared" si="67"/>
        <v>350928.01</v>
      </c>
      <c r="P187" s="276">
        <f t="shared" si="67"/>
        <v>123263.3</v>
      </c>
      <c r="Q187" s="276">
        <f t="shared" si="67"/>
        <v>120758.7</v>
      </c>
      <c r="R187" s="276">
        <f t="shared" si="67"/>
        <v>4860108.33</v>
      </c>
      <c r="S187" s="276">
        <f>+SUM(S179:S186)</f>
        <v>159288.87</v>
      </c>
      <c r="T187" s="276">
        <f t="shared" ref="T187:BB187" si="68">+SUM(T179:T186)</f>
        <v>147990.09</v>
      </c>
      <c r="U187" s="276">
        <f t="shared" si="68"/>
        <v>385312.87</v>
      </c>
      <c r="V187" s="276">
        <f t="shared" si="68"/>
        <v>159715.15</v>
      </c>
      <c r="W187" s="276">
        <f t="shared" si="68"/>
        <v>161828.97999999998</v>
      </c>
      <c r="X187" s="276">
        <f t="shared" si="68"/>
        <v>1204341.1300000001</v>
      </c>
      <c r="Y187" s="276">
        <f t="shared" si="68"/>
        <v>154801.78999999998</v>
      </c>
      <c r="Z187" s="276">
        <f t="shared" si="68"/>
        <v>162201.15</v>
      </c>
      <c r="AA187" s="276">
        <f t="shared" si="68"/>
        <v>384262</v>
      </c>
      <c r="AB187" s="276">
        <f t="shared" si="68"/>
        <v>157815.16</v>
      </c>
      <c r="AC187" s="276">
        <f t="shared" si="68"/>
        <v>156765.57</v>
      </c>
      <c r="AD187" s="276">
        <f t="shared" si="68"/>
        <v>5093294.24</v>
      </c>
      <c r="AE187" s="276">
        <f t="shared" si="68"/>
        <v>169623.32</v>
      </c>
      <c r="AF187" s="276">
        <f t="shared" si="68"/>
        <v>161835.38</v>
      </c>
      <c r="AG187" s="276">
        <f t="shared" si="68"/>
        <v>236461.09999999998</v>
      </c>
      <c r="AH187" s="276">
        <f t="shared" si="68"/>
        <v>101916</v>
      </c>
      <c r="AI187" s="276">
        <f t="shared" si="68"/>
        <v>125586</v>
      </c>
      <c r="AJ187" s="276">
        <f t="shared" si="68"/>
        <v>1060142.55</v>
      </c>
      <c r="AK187" s="276">
        <f t="shared" si="68"/>
        <v>154572</v>
      </c>
      <c r="AL187" s="276">
        <f t="shared" si="68"/>
        <v>187556</v>
      </c>
      <c r="AM187" s="276">
        <f t="shared" si="68"/>
        <v>378955.23000000004</v>
      </c>
      <c r="AN187" s="276">
        <f t="shared" si="68"/>
        <v>174995</v>
      </c>
      <c r="AO187" s="276">
        <f t="shared" si="68"/>
        <v>162436</v>
      </c>
      <c r="AP187" s="276">
        <f t="shared" si="68"/>
        <v>5308987.07</v>
      </c>
      <c r="AQ187" s="276">
        <f t="shared" si="68"/>
        <v>179412</v>
      </c>
      <c r="AR187" s="276">
        <f t="shared" si="68"/>
        <v>161447</v>
      </c>
      <c r="AS187" s="276">
        <f t="shared" si="68"/>
        <v>267467.96000000002</v>
      </c>
      <c r="AT187" s="276">
        <f t="shared" si="68"/>
        <v>0</v>
      </c>
      <c r="AU187" s="276">
        <f t="shared" si="68"/>
        <v>0</v>
      </c>
      <c r="AV187" s="276">
        <f t="shared" si="68"/>
        <v>0</v>
      </c>
      <c r="AW187" s="276">
        <f t="shared" si="68"/>
        <v>0</v>
      </c>
      <c r="AX187" s="276">
        <f t="shared" si="68"/>
        <v>0</v>
      </c>
      <c r="AY187" s="276">
        <f t="shared" si="68"/>
        <v>0</v>
      </c>
      <c r="AZ187" s="276">
        <f t="shared" si="68"/>
        <v>0</v>
      </c>
      <c r="BA187" s="276">
        <f t="shared" si="68"/>
        <v>0</v>
      </c>
      <c r="BB187" s="276">
        <f t="shared" si="68"/>
        <v>0</v>
      </c>
    </row>
    <row r="188" spans="1:54" ht="15.25" customHeight="1">
      <c r="A188" s="268"/>
      <c r="B188" s="275"/>
      <c r="C188" s="268"/>
      <c r="D188" s="268"/>
      <c r="E188" s="15"/>
      <c r="F188" s="15"/>
      <c r="G188" s="15"/>
      <c r="H188" s="15"/>
      <c r="I188" s="15"/>
      <c r="J188" s="15"/>
      <c r="K188" s="15"/>
      <c r="L188" s="15"/>
      <c r="M188" s="15"/>
      <c r="N188" s="15"/>
      <c r="O188" s="15"/>
      <c r="P188" s="15"/>
      <c r="Q188" s="15"/>
      <c r="R188" s="15"/>
      <c r="S188" s="260"/>
      <c r="T188" s="260"/>
      <c r="U188" s="260"/>
      <c r="V188" s="260"/>
      <c r="W188" s="260"/>
      <c r="X188" s="260"/>
      <c r="Y188" s="260"/>
      <c r="Z188" s="260"/>
      <c r="AA188" s="260"/>
      <c r="AB188" s="260"/>
      <c r="AC188" s="260"/>
      <c r="AD188" s="260"/>
    </row>
    <row r="189" spans="1:54" s="291" customFormat="1" ht="15.25" customHeight="1">
      <c r="A189" s="284"/>
      <c r="B189" s="285"/>
      <c r="C189" s="268"/>
      <c r="D189" s="268"/>
      <c r="E189" s="286" t="s">
        <v>149</v>
      </c>
      <c r="F189" s="287"/>
      <c r="G189" s="288"/>
      <c r="H189" s="288"/>
      <c r="I189" s="288"/>
      <c r="J189" s="288"/>
      <c r="K189" s="288"/>
      <c r="L189" s="288"/>
      <c r="M189" s="288"/>
      <c r="N189" s="288"/>
      <c r="O189" s="288"/>
      <c r="P189" s="288"/>
      <c r="Q189" s="288"/>
      <c r="R189" s="288"/>
      <c r="S189" s="289">
        <f>IFERROR(INDEX('2019'!$A$3:$N$173,MATCH('Combined (Adjust here)'!$E189,'2019'!$A$3:$A$173,0),MATCH('Combined (Adjust here)'!S$3,'2019'!$A$3:$N$3,0)),0)</f>
        <v>0</v>
      </c>
      <c r="T189" s="289">
        <f>IFERROR(INDEX('2020'!$A$3:$N$178,MATCH('Combined (Adjust here)'!$E189,'2020'!$A$3:$A$178,0),MATCH('Combined (Adjust here)'!T$3,'2020'!$A$3:$N$3,0)),0)</f>
        <v>0</v>
      </c>
      <c r="U189" s="289">
        <f>IFERROR(INDEX('2020'!$A$3:$N$178,MATCH('Combined (Adjust here)'!$E189,'2020'!$A$3:$A$178,0),MATCH('Combined (Adjust here)'!U$3,'2020'!$A$3:$N$3,0)),0)</f>
        <v>0</v>
      </c>
      <c r="V189" s="289">
        <f>IFERROR(INDEX('2020'!$A$3:$N$178,MATCH('Combined (Adjust here)'!$E189,'2020'!$A$3:$A$178,0),MATCH('Combined (Adjust here)'!V$3,'2020'!$A$3:$N$3,0)),0)</f>
        <v>0</v>
      </c>
      <c r="W189" s="289">
        <f>IFERROR(INDEX('2020'!$A$3:$N$178,MATCH('Combined (Adjust here)'!$E189,'2020'!$A$3:$A$178,0),MATCH('Combined (Adjust here)'!W$3,'2020'!$A$3:$N$3,0)),0)</f>
        <v>0</v>
      </c>
      <c r="X189" s="289">
        <f>IFERROR(INDEX('2020'!$A$3:$N$178,MATCH('Combined (Adjust here)'!$E189,'2020'!$A$3:$A$178,0),MATCH('Combined (Adjust here)'!X$3,'2020'!$A$3:$N$3,0)),0)</f>
        <v>0</v>
      </c>
      <c r="Y189" s="289">
        <f>IFERROR(INDEX('2020'!$A$3:$N$178,MATCH('Combined (Adjust here)'!$E189,'2020'!$A$3:$A$178,0),MATCH('Combined (Adjust here)'!Y$3,'2020'!$A$3:$N$3,0)),0)</f>
        <v>0</v>
      </c>
      <c r="Z189" s="289">
        <f>IFERROR(INDEX('2020'!$A$3:$N$178,MATCH('Combined (Adjust here)'!$E189,'2020'!$A$3:$A$178,0),MATCH('Combined (Adjust here)'!Z$3,'2020'!$A$3:$N$3,0)),0)</f>
        <v>0</v>
      </c>
      <c r="AA189" s="289">
        <f>IFERROR(INDEX('2020'!$A$3:$N$178,MATCH('Combined (Adjust here)'!$E189,'2020'!$A$3:$A$178,0),MATCH('Combined (Adjust here)'!AA$3,'2020'!$A$3:$N$3,0)),0)</f>
        <v>0</v>
      </c>
      <c r="AB189" s="289">
        <f>IFERROR(INDEX('2020'!$A$3:$N$178,MATCH('Combined (Adjust here)'!$E189,'2020'!$A$3:$A$178,0),MATCH('Combined (Adjust here)'!AB$3,'2020'!$A$3:$N$3,0)),0)</f>
        <v>0</v>
      </c>
      <c r="AC189" s="289">
        <f>IFERROR(INDEX('2020'!$A$3:$N$178,MATCH('Combined (Adjust here)'!$E189,'2020'!$A$3:$A$178,0),MATCH('Combined (Adjust here)'!AC$3,'2020'!$A$3:$N$3,0)),0)</f>
        <v>0</v>
      </c>
      <c r="AD189" s="289">
        <f>IFERROR(INDEX('2020'!$A$3:$N$178,MATCH('Combined (Adjust here)'!$E189,'2020'!$A$3:$A$178,0),MATCH('Combined (Adjust here)'!AD$3,'2020'!$A$3:$N$3,0)),0)</f>
        <v>0</v>
      </c>
      <c r="AE189" s="290">
        <f>IFERROR(INDEX('2020'!$A$3:$N$178,MATCH('Combined (Adjust here)'!$E189,'2020'!$A$3:$A$178,0),MATCH('Combined (Adjust here)'!AE$3,'2020'!$A$3:$N$3,0)),0)</f>
        <v>6570491.7400000002</v>
      </c>
      <c r="AF189" s="290">
        <f>IFERROR(INDEX('2020'!$A$3:$N$178,MATCH('Combined (Adjust here)'!$E189,'2020'!$A$3:$A$178,0),MATCH('Combined (Adjust here)'!AF$3,'2020'!$A$3:$N$3,0)),0)</f>
        <v>6650485.7300000004</v>
      </c>
      <c r="AG189" s="290">
        <f>IFERROR(INDEX('2020'!$A$3:$N$178,MATCH('Combined (Adjust here)'!$E189,'2020'!$A$3:$A$178,0),MATCH('Combined (Adjust here)'!AG$3,'2020'!$A$3:$N$3,0)),0)</f>
        <v>9335173.9900000002</v>
      </c>
      <c r="AH189" s="290">
        <f>IFERROR(INDEX('2020'!$A$3:$N$178,MATCH('Combined (Adjust here)'!$E189,'2020'!$A$3:$A$178,0),MATCH('Combined (Adjust here)'!AH$3,'2020'!$A$3:$N$3,0)),0)</f>
        <v>4351472.8899999997</v>
      </c>
      <c r="AI189" s="290">
        <f>IFERROR(INDEX('2020'!$A$3:$N$178,MATCH('Combined (Adjust here)'!$E189,'2020'!$A$3:$A$178,0),MATCH('Combined (Adjust here)'!AI$3,'2020'!$A$3:$N$3,0)),0)</f>
        <v>22191955.34</v>
      </c>
      <c r="AJ189" s="290">
        <f>IFERROR(INDEX('2020'!$A$3:$N$178,MATCH('Combined (Adjust here)'!$E189,'2020'!$A$3:$A$178,0),MATCH('Combined (Adjust here)'!AJ$3,'2020'!$A$3:$N$3,0)),0)</f>
        <v>9329456.25</v>
      </c>
      <c r="AK189" s="290">
        <f>IFERROR(INDEX('2020'!$A$3:$N$178,MATCH('Combined (Adjust here)'!$E189,'2020'!$A$3:$A$178,0),MATCH('Combined (Adjust here)'!AK$3,'2020'!$A$3:$N$3,0)),0)</f>
        <v>6388266.9299999997</v>
      </c>
      <c r="AL189" s="290">
        <f>IFERROR(INDEX('2020'!$A$3:$N$178,MATCH('Combined (Adjust here)'!$E189,'2020'!$A$3:$A$178,0),MATCH('Combined (Adjust here)'!AL$3,'2020'!$A$3:$N$3,0)),0)</f>
        <v>6323919.5</v>
      </c>
      <c r="AM189" s="290">
        <f>IFERROR(INDEX('2020'!$A$3:$N$178,MATCH('Combined (Adjust here)'!$E189,'2020'!$A$3:$A$178,0),MATCH('Combined (Adjust here)'!AM$3,'2020'!$A$3:$N$3,0)),0)</f>
        <v>11473722.130000001</v>
      </c>
      <c r="AN189" s="290">
        <f>IFERROR(INDEX('2020'!$A$3:$N$178,MATCH('Combined (Adjust here)'!$E189,'2020'!$A$3:$A$178,0),MATCH('Combined (Adjust here)'!AN$3,'2020'!$A$3:$N$3,0)),0)</f>
        <v>6359487.4000000004</v>
      </c>
      <c r="AO189" s="290">
        <f>IFERROR(INDEX('2020'!$A$3:$N$178,MATCH('Combined (Adjust here)'!$E189,'2020'!$A$3:$A$178,0),MATCH('Combined (Adjust here)'!AO$3,'2020'!$A$3:$N$3,0)),0)</f>
        <v>6093770.5</v>
      </c>
      <c r="AP189" s="290">
        <f>IFERROR(INDEX('2020'!$A$3:$N$178,MATCH('Combined (Adjust here)'!$E189,'2020'!$A$3:$A$178,0),MATCH('Combined (Adjust here)'!AP$3,'2020'!$A$3:$N$3,0)),0)</f>
        <v>27175236.260000002</v>
      </c>
      <c r="AQ189" s="290">
        <f>IFERROR(INDEX('2020'!$A$3:$N$178,MATCH('Combined (Adjust here)'!$E189,'2020'!$A$3:$A$178,0),MATCH('Combined (Adjust here)'!AQ$3,'2020'!$A$3:$N$3,0)),0)</f>
        <v>0</v>
      </c>
      <c r="AR189" s="290">
        <f>IFERROR(INDEX('2020'!$A$3:$N$178,MATCH('Combined (Adjust here)'!$E189,'2020'!$A$3:$A$178,0),MATCH('Combined (Adjust here)'!AR$3,'2020'!$A$3:$N$3,0)),0)</f>
        <v>0</v>
      </c>
      <c r="AS189" s="290">
        <f>IFERROR(INDEX('2020'!$A$3:$N$178,MATCH('Combined (Adjust here)'!$E189,'2020'!$A$3:$A$178,0),MATCH('Combined (Adjust here)'!AS$3,'2020'!$A$3:$N$3,0)),0)</f>
        <v>0</v>
      </c>
      <c r="AT189" s="290">
        <f>IFERROR(INDEX('2020'!$A$3:$N$178,MATCH('Combined (Adjust here)'!$E189,'2020'!$A$3:$A$178,0),MATCH('Combined (Adjust here)'!AT$3,'2020'!$A$3:$N$3,0)),0)</f>
        <v>0</v>
      </c>
      <c r="AU189" s="290">
        <f>IFERROR(INDEX('2020'!$A$3:$N$178,MATCH('Combined (Adjust here)'!$E189,'2020'!$A$3:$A$178,0),MATCH('Combined (Adjust here)'!AU$3,'2020'!$A$3:$N$3,0)),0)</f>
        <v>0</v>
      </c>
      <c r="AV189" s="290">
        <f>IFERROR(INDEX('2020'!$A$3:$N$178,MATCH('Combined (Adjust here)'!$E189,'2020'!$A$3:$A$178,0),MATCH('Combined (Adjust here)'!AV$3,'2020'!$A$3:$N$3,0)),0)</f>
        <v>0</v>
      </c>
      <c r="AW189" s="290">
        <f>IFERROR(INDEX('2020'!$A$3:$N$178,MATCH('Combined (Adjust here)'!$E189,'2020'!$A$3:$A$178,0),MATCH('Combined (Adjust here)'!AW$3,'2020'!$A$3:$N$3,0)),0)</f>
        <v>0</v>
      </c>
      <c r="AX189" s="290">
        <f>IFERROR(INDEX('2020'!$A$3:$N$178,MATCH('Combined (Adjust here)'!$E189,'2020'!$A$3:$A$178,0),MATCH('Combined (Adjust here)'!AX$3,'2020'!$A$3:$N$3,0)),0)</f>
        <v>0</v>
      </c>
      <c r="AY189" s="290">
        <f>IFERROR(INDEX('2020'!$A$3:$N$178,MATCH('Combined (Adjust here)'!$E189,'2020'!$A$3:$A$178,0),MATCH('Combined (Adjust here)'!AY$3,'2020'!$A$3:$N$3,0)),0)</f>
        <v>0</v>
      </c>
      <c r="AZ189" s="290">
        <f>IFERROR(INDEX('2020'!$A$3:$N$178,MATCH('Combined (Adjust here)'!$E189,'2020'!$A$3:$A$178,0),MATCH('Combined (Adjust here)'!AZ$3,'2020'!$A$3:$N$3,0)),0)</f>
        <v>0</v>
      </c>
      <c r="BA189" s="290">
        <f>IFERROR(INDEX('2020'!$A$3:$N$178,MATCH('Combined (Adjust here)'!$E189,'2020'!$A$3:$A$178,0),MATCH('Combined (Adjust here)'!BA$3,'2020'!$A$3:$N$3,0)),0)</f>
        <v>0</v>
      </c>
      <c r="BB189" s="290">
        <f>IFERROR(INDEX('2020'!$A$3:$N$178,MATCH('Combined (Adjust here)'!$E189,'2020'!$A$3:$A$178,0),MATCH('Combined (Adjust here)'!BB$3,'2020'!$A$3:$N$3,0)),0)</f>
        <v>0</v>
      </c>
    </row>
    <row r="190" spans="1:54">
      <c r="C190" s="256"/>
      <c r="D190" s="256"/>
    </row>
    <row r="192" spans="1:54">
      <c r="F192" s="255" t="s">
        <v>19</v>
      </c>
      <c r="G192" s="293">
        <f t="shared" ref="G192:AO192" si="69">+SUMIF($E$6:$E$187,$F192,G$6:G$187)</f>
        <v>30245125.329999998</v>
      </c>
      <c r="H192" s="293">
        <f t="shared" si="69"/>
        <v>5658032.9700000007</v>
      </c>
      <c r="I192" s="293">
        <f t="shared" si="69"/>
        <v>8494079.3400000017</v>
      </c>
      <c r="J192" s="293">
        <f t="shared" si="69"/>
        <v>6116258.9699999988</v>
      </c>
      <c r="K192" s="293">
        <f t="shared" si="69"/>
        <v>6398409.7299999995</v>
      </c>
      <c r="L192" s="293">
        <f t="shared" si="69"/>
        <v>9209367.2899999991</v>
      </c>
      <c r="M192" s="293">
        <f t="shared" si="69"/>
        <v>6453656.6100000003</v>
      </c>
      <c r="N192" s="293">
        <f t="shared" si="69"/>
        <v>6483545.0700000003</v>
      </c>
      <c r="O192" s="293">
        <f t="shared" si="69"/>
        <v>9617120.620000001</v>
      </c>
      <c r="P192" s="293">
        <f t="shared" si="69"/>
        <v>6054173.7599999998</v>
      </c>
      <c r="Q192" s="293">
        <f t="shared" si="69"/>
        <v>6013007.4800000014</v>
      </c>
      <c r="R192" s="293">
        <f t="shared" si="69"/>
        <v>30498387.939999998</v>
      </c>
      <c r="S192" s="293">
        <f t="shared" si="69"/>
        <v>30645951.140000001</v>
      </c>
      <c r="T192" s="293">
        <f t="shared" si="69"/>
        <v>6181075.46</v>
      </c>
      <c r="U192" s="293">
        <f t="shared" si="69"/>
        <v>9622231.5800000001</v>
      </c>
      <c r="V192" s="293">
        <f t="shared" si="69"/>
        <v>6744153.8600000003</v>
      </c>
      <c r="W192" s="293">
        <f t="shared" si="69"/>
        <v>23609897.68</v>
      </c>
      <c r="X192" s="293">
        <f t="shared" si="69"/>
        <v>10221318.74</v>
      </c>
      <c r="Y192" s="293">
        <f t="shared" si="69"/>
        <v>7042644.9199999999</v>
      </c>
      <c r="Z192" s="293">
        <f t="shared" si="69"/>
        <v>7395242.4600000009</v>
      </c>
      <c r="AA192" s="293">
        <f t="shared" si="69"/>
        <v>11033897.790000001</v>
      </c>
      <c r="AB192" s="293">
        <f t="shared" si="69"/>
        <v>6711585.9199999999</v>
      </c>
      <c r="AC192" s="293">
        <f t="shared" si="69"/>
        <v>6521561.8000000007</v>
      </c>
      <c r="AD192" s="293">
        <f t="shared" si="69"/>
        <v>30946106.780000001</v>
      </c>
      <c r="AE192" s="293">
        <f t="shared" si="69"/>
        <v>31063591.040000003</v>
      </c>
      <c r="AF192" s="293">
        <f t="shared" si="69"/>
        <v>6650965.75</v>
      </c>
      <c r="AG192" s="293">
        <f t="shared" si="69"/>
        <v>9352500.4900000002</v>
      </c>
      <c r="AH192" s="293">
        <f t="shared" si="69"/>
        <v>4351445.8899999997</v>
      </c>
      <c r="AI192" s="293">
        <f t="shared" si="69"/>
        <v>22205587.349999998</v>
      </c>
      <c r="AJ192" s="293">
        <f t="shared" si="69"/>
        <v>9355422.25</v>
      </c>
      <c r="AK192" s="293">
        <f t="shared" si="69"/>
        <v>6418695.4299999997</v>
      </c>
      <c r="AL192" s="293">
        <f t="shared" si="69"/>
        <v>6352607.5000000009</v>
      </c>
      <c r="AM192" s="293">
        <f t="shared" si="69"/>
        <v>11569066.130000001</v>
      </c>
      <c r="AN192" s="293">
        <f t="shared" si="69"/>
        <v>6389595.4000000004</v>
      </c>
      <c r="AO192" s="293">
        <f t="shared" si="69"/>
        <v>6116190.5</v>
      </c>
      <c r="AP192" s="293">
        <f>+SUMIF($E$6:$E$187,$F192,AP$6:AP$187)</f>
        <v>30579286.260000002</v>
      </c>
      <c r="AQ192" s="293">
        <f t="shared" ref="AQ192:BB192" si="70">+SUMIF($E$6:$E$187,$F192,AQ$6:AQ$187)</f>
        <v>32188916.549999997</v>
      </c>
      <c r="AR192" s="293">
        <f t="shared" si="70"/>
        <v>5575567.54</v>
      </c>
      <c r="AS192" s="293">
        <f t="shared" si="70"/>
        <v>9456654.4600000009</v>
      </c>
      <c r="AT192" s="293">
        <f t="shared" si="70"/>
        <v>2211562.5300000003</v>
      </c>
      <c r="AU192" s="293">
        <f t="shared" si="70"/>
        <v>0</v>
      </c>
      <c r="AV192" s="293">
        <f t="shared" si="70"/>
        <v>0</v>
      </c>
      <c r="AW192" s="293">
        <f t="shared" si="70"/>
        <v>0</v>
      </c>
      <c r="AX192" s="293">
        <f t="shared" si="70"/>
        <v>0</v>
      </c>
      <c r="AY192" s="293">
        <f t="shared" si="70"/>
        <v>0</v>
      </c>
      <c r="AZ192" s="293">
        <f t="shared" si="70"/>
        <v>0</v>
      </c>
      <c r="BA192" s="293">
        <f t="shared" si="70"/>
        <v>0</v>
      </c>
      <c r="BB192" s="293">
        <f t="shared" si="70"/>
        <v>0</v>
      </c>
    </row>
    <row r="193" spans="5:54">
      <c r="F193" s="255" t="s">
        <v>185</v>
      </c>
      <c r="G193" s="293">
        <f>+G192-G189</f>
        <v>30245125.329999998</v>
      </c>
      <c r="H193" s="293">
        <f>+H192-H189</f>
        <v>5658032.9700000007</v>
      </c>
      <c r="I193" s="293">
        <f t="shared" ref="I193:R193" si="71">+I192-I189</f>
        <v>8494079.3400000017</v>
      </c>
      <c r="J193" s="293">
        <f t="shared" si="71"/>
        <v>6116258.9699999988</v>
      </c>
      <c r="K193" s="293">
        <f t="shared" si="71"/>
        <v>6398409.7299999995</v>
      </c>
      <c r="L193" s="293">
        <f t="shared" si="71"/>
        <v>9209367.2899999991</v>
      </c>
      <c r="M193" s="293">
        <f t="shared" si="71"/>
        <v>6453656.6100000003</v>
      </c>
      <c r="N193" s="293">
        <f t="shared" si="71"/>
        <v>6483545.0700000003</v>
      </c>
      <c r="O193" s="293">
        <f t="shared" si="71"/>
        <v>9617120.620000001</v>
      </c>
      <c r="P193" s="293">
        <f t="shared" si="71"/>
        <v>6054173.7599999998</v>
      </c>
      <c r="Q193" s="293">
        <f t="shared" si="71"/>
        <v>6013007.4800000014</v>
      </c>
      <c r="R193" s="293">
        <f t="shared" si="71"/>
        <v>30498387.939999998</v>
      </c>
      <c r="S193" s="293">
        <f>+S192-S189</f>
        <v>30645951.140000001</v>
      </c>
      <c r="T193" s="293">
        <f t="shared" ref="T193:AC193" si="72">+T192-T189</f>
        <v>6181075.46</v>
      </c>
      <c r="U193" s="293">
        <f t="shared" si="72"/>
        <v>9622231.5800000001</v>
      </c>
      <c r="V193" s="293">
        <f t="shared" si="72"/>
        <v>6744153.8600000003</v>
      </c>
      <c r="W193" s="293">
        <f t="shared" si="72"/>
        <v>23609897.68</v>
      </c>
      <c r="X193" s="293">
        <f t="shared" si="72"/>
        <v>10221318.74</v>
      </c>
      <c r="Y193" s="293">
        <f t="shared" si="72"/>
        <v>7042644.9199999999</v>
      </c>
      <c r="Z193" s="293">
        <f t="shared" si="72"/>
        <v>7395242.4600000009</v>
      </c>
      <c r="AA193" s="293">
        <f t="shared" si="72"/>
        <v>11033897.790000001</v>
      </c>
      <c r="AB193" s="293">
        <f t="shared" si="72"/>
        <v>6711585.9199999999</v>
      </c>
      <c r="AC193" s="293">
        <f t="shared" si="72"/>
        <v>6521561.8000000007</v>
      </c>
      <c r="AD193" s="293">
        <f>+AD192-AD189</f>
        <v>30946106.780000001</v>
      </c>
      <c r="AE193" s="293">
        <f>+AE192-AE189</f>
        <v>24493099.300000004</v>
      </c>
      <c r="AF193" s="293">
        <f t="shared" ref="AF193:AP193" si="73">+AF192-AF189</f>
        <v>480.01999999955297</v>
      </c>
      <c r="AG193" s="293">
        <f t="shared" si="73"/>
        <v>17326.5</v>
      </c>
      <c r="AH193" s="293">
        <f t="shared" si="73"/>
        <v>-27</v>
      </c>
      <c r="AI193" s="293">
        <f t="shared" si="73"/>
        <v>13632.009999997914</v>
      </c>
      <c r="AJ193" s="293">
        <f t="shared" si="73"/>
        <v>25966</v>
      </c>
      <c r="AK193" s="293">
        <f t="shared" si="73"/>
        <v>30428.5</v>
      </c>
      <c r="AL193" s="293">
        <f t="shared" si="73"/>
        <v>28688.000000000931</v>
      </c>
      <c r="AM193" s="293">
        <f t="shared" si="73"/>
        <v>95344</v>
      </c>
      <c r="AN193" s="293">
        <f>+AN192-AN189</f>
        <v>30108</v>
      </c>
      <c r="AO193" s="293">
        <f t="shared" si="73"/>
        <v>22420</v>
      </c>
      <c r="AP193" s="293">
        <f t="shared" si="73"/>
        <v>3404050</v>
      </c>
    </row>
    <row r="196" spans="5:54">
      <c r="F196" s="9" t="s">
        <v>7</v>
      </c>
      <c r="G196" s="293">
        <f>+SUMIF($F$6:$F$187,$F196,G$6:G$187)</f>
        <v>30245125.329999994</v>
      </c>
    </row>
    <row r="201" spans="5:54" ht="15" customHeight="1">
      <c r="E201" s="294" t="s">
        <v>151</v>
      </c>
      <c r="G201" s="295">
        <f t="shared" ref="G201:P215" si="74">+SUMIF($A$6:$A$189,$E201,G$6:G$189)</f>
        <v>1254147.04</v>
      </c>
      <c r="H201" s="295">
        <f t="shared" si="74"/>
        <v>1189345</v>
      </c>
      <c r="I201" s="295">
        <f t="shared" si="74"/>
        <v>1557005.9800000002</v>
      </c>
      <c r="J201" s="295">
        <f t="shared" si="74"/>
        <v>1392519.93</v>
      </c>
      <c r="K201" s="295">
        <f t="shared" si="74"/>
        <v>1392337.25</v>
      </c>
      <c r="L201" s="295">
        <f t="shared" si="74"/>
        <v>1584644.4400000002</v>
      </c>
      <c r="M201" s="295">
        <f t="shared" si="74"/>
        <v>1353307.44</v>
      </c>
      <c r="N201" s="295">
        <f t="shared" si="74"/>
        <v>1351494.23</v>
      </c>
      <c r="O201" s="295">
        <f t="shared" si="74"/>
        <v>2648538.37</v>
      </c>
      <c r="P201" s="295">
        <f t="shared" si="74"/>
        <v>1304133.6400000001</v>
      </c>
      <c r="Q201" s="295">
        <f t="shared" ref="Q201:Z215" si="75">+SUMIF($A$6:$A$189,$E201,Q$6:Q$189)</f>
        <v>1296326.98</v>
      </c>
      <c r="R201" s="295">
        <f t="shared" si="75"/>
        <v>1435032.3999999997</v>
      </c>
      <c r="S201" s="295">
        <f t="shared" si="75"/>
        <v>1172948.1099999999</v>
      </c>
      <c r="T201" s="295">
        <f t="shared" si="75"/>
        <v>1372588.35</v>
      </c>
      <c r="U201" s="295">
        <f t="shared" si="75"/>
        <v>1476447.05</v>
      </c>
      <c r="V201" s="295">
        <f t="shared" si="75"/>
        <v>1240868.54</v>
      </c>
      <c r="W201" s="295">
        <f t="shared" si="75"/>
        <v>1523445.4799999997</v>
      </c>
      <c r="X201" s="295">
        <f t="shared" si="75"/>
        <v>1504726.19</v>
      </c>
      <c r="Y201" s="295">
        <f t="shared" si="75"/>
        <v>1238535.54</v>
      </c>
      <c r="Z201" s="295">
        <f t="shared" si="75"/>
        <v>1541351.1400000001</v>
      </c>
      <c r="AA201" s="295">
        <f t="shared" ref="AA201:AJ215" si="76">+SUMIF($A$6:$A$189,$E201,AA$6:AA$189)</f>
        <v>2807779.64</v>
      </c>
      <c r="AB201" s="295">
        <f t="shared" si="76"/>
        <v>1196945.1299999999</v>
      </c>
      <c r="AC201" s="295">
        <f t="shared" si="76"/>
        <v>1201028.33</v>
      </c>
      <c r="AD201" s="295">
        <f t="shared" si="76"/>
        <v>1868533.71</v>
      </c>
      <c r="AE201" s="295">
        <f t="shared" si="76"/>
        <v>1165965.94</v>
      </c>
      <c r="AF201" s="295">
        <f t="shared" si="76"/>
        <v>1133498.74</v>
      </c>
      <c r="AG201" s="295">
        <f t="shared" si="76"/>
        <v>2128770.17</v>
      </c>
      <c r="AH201" s="295">
        <f t="shared" si="76"/>
        <v>1538684.44</v>
      </c>
      <c r="AI201" s="295">
        <f t="shared" si="76"/>
        <v>1714668.51</v>
      </c>
      <c r="AJ201" s="295">
        <f t="shared" si="76"/>
        <v>1882094.25</v>
      </c>
      <c r="AK201" s="295">
        <f t="shared" ref="AK201:AT215" si="77">+SUMIF($A$6:$A$189,$E201,AK$6:AK$189)</f>
        <v>1434889.69</v>
      </c>
      <c r="AL201" s="295">
        <f t="shared" si="77"/>
        <v>1397465.81</v>
      </c>
      <c r="AM201" s="295">
        <f t="shared" si="77"/>
        <v>3642619.9899999998</v>
      </c>
      <c r="AN201" s="295">
        <f t="shared" si="77"/>
        <v>1308398.58</v>
      </c>
      <c r="AO201" s="295">
        <f t="shared" si="77"/>
        <v>1369098.81</v>
      </c>
      <c r="AP201" s="295">
        <f t="shared" si="77"/>
        <v>3295491.29</v>
      </c>
      <c r="AQ201" s="295">
        <f t="shared" si="77"/>
        <v>1372590.29</v>
      </c>
      <c r="AR201" s="295">
        <f t="shared" si="77"/>
        <v>1272889.72</v>
      </c>
      <c r="AS201" s="295">
        <f t="shared" si="77"/>
        <v>2121310.7599999998</v>
      </c>
      <c r="AT201" s="295">
        <f t="shared" si="77"/>
        <v>1298391.1400000001</v>
      </c>
      <c r="AU201" s="295">
        <f t="shared" ref="AU201:BB215" si="78">+SUMIF($A$6:$A$189,$E201,AU$6:AU$189)</f>
        <v>0</v>
      </c>
      <c r="AV201" s="295">
        <f t="shared" si="78"/>
        <v>0</v>
      </c>
      <c r="AW201" s="295">
        <f t="shared" si="78"/>
        <v>0</v>
      </c>
      <c r="AX201" s="295">
        <f t="shared" si="78"/>
        <v>0</v>
      </c>
      <c r="AY201" s="295">
        <f t="shared" si="78"/>
        <v>0</v>
      </c>
      <c r="AZ201" s="295">
        <f t="shared" si="78"/>
        <v>0</v>
      </c>
      <c r="BA201" s="295">
        <f t="shared" si="78"/>
        <v>0</v>
      </c>
      <c r="BB201" s="295">
        <f t="shared" si="78"/>
        <v>0</v>
      </c>
    </row>
    <row r="202" spans="5:54" ht="15" customHeight="1">
      <c r="E202" s="294" t="s">
        <v>176</v>
      </c>
      <c r="G202" s="295">
        <f t="shared" si="74"/>
        <v>0</v>
      </c>
      <c r="H202" s="295">
        <f t="shared" si="74"/>
        <v>0</v>
      </c>
      <c r="I202" s="295">
        <f t="shared" si="74"/>
        <v>11050</v>
      </c>
      <c r="J202" s="295">
        <f t="shared" si="74"/>
        <v>0</v>
      </c>
      <c r="K202" s="295">
        <f t="shared" si="74"/>
        <v>0</v>
      </c>
      <c r="L202" s="295">
        <f t="shared" si="74"/>
        <v>39468.660000000003</v>
      </c>
      <c r="M202" s="295">
        <f t="shared" si="74"/>
        <v>0</v>
      </c>
      <c r="N202" s="295">
        <f t="shared" si="74"/>
        <v>0</v>
      </c>
      <c r="O202" s="295">
        <f t="shared" si="74"/>
        <v>35477.120000000003</v>
      </c>
      <c r="P202" s="295">
        <f t="shared" si="74"/>
        <v>0</v>
      </c>
      <c r="Q202" s="295">
        <f t="shared" si="75"/>
        <v>0</v>
      </c>
      <c r="R202" s="295">
        <f t="shared" si="75"/>
        <v>272442.54000000004</v>
      </c>
      <c r="S202" s="295">
        <f t="shared" si="75"/>
        <v>0</v>
      </c>
      <c r="T202" s="295">
        <f t="shared" si="75"/>
        <v>0</v>
      </c>
      <c r="U202" s="295">
        <f t="shared" si="75"/>
        <v>4472.78</v>
      </c>
      <c r="V202" s="295">
        <f t="shared" si="75"/>
        <v>0</v>
      </c>
      <c r="W202" s="295">
        <f t="shared" si="75"/>
        <v>0</v>
      </c>
      <c r="X202" s="295">
        <f t="shared" si="75"/>
        <v>18223.77</v>
      </c>
      <c r="Y202" s="295">
        <f t="shared" si="75"/>
        <v>0</v>
      </c>
      <c r="Z202" s="295">
        <f t="shared" si="75"/>
        <v>0</v>
      </c>
      <c r="AA202" s="295">
        <f t="shared" si="76"/>
        <v>21695.3</v>
      </c>
      <c r="AB202" s="295">
        <f t="shared" si="76"/>
        <v>0</v>
      </c>
      <c r="AC202" s="295">
        <f t="shared" si="76"/>
        <v>0</v>
      </c>
      <c r="AD202" s="295">
        <f t="shared" si="76"/>
        <v>1377306.47</v>
      </c>
      <c r="AE202" s="295">
        <f t="shared" si="76"/>
        <v>0</v>
      </c>
      <c r="AF202" s="295">
        <f t="shared" si="76"/>
        <v>0</v>
      </c>
      <c r="AG202" s="295">
        <f t="shared" si="76"/>
        <v>16202.37</v>
      </c>
      <c r="AH202" s="295">
        <f t="shared" si="76"/>
        <v>0</v>
      </c>
      <c r="AI202" s="295">
        <f t="shared" si="76"/>
        <v>0</v>
      </c>
      <c r="AJ202" s="295">
        <f t="shared" si="76"/>
        <v>15798.23</v>
      </c>
      <c r="AK202" s="295">
        <f t="shared" si="77"/>
        <v>0</v>
      </c>
      <c r="AL202" s="295">
        <f t="shared" si="77"/>
        <v>0</v>
      </c>
      <c r="AM202" s="295">
        <f t="shared" si="77"/>
        <v>0</v>
      </c>
      <c r="AN202" s="295">
        <f t="shared" si="77"/>
        <v>0</v>
      </c>
      <c r="AO202" s="295">
        <f t="shared" si="77"/>
        <v>0</v>
      </c>
      <c r="AP202" s="295">
        <f t="shared" si="77"/>
        <v>984670.04</v>
      </c>
      <c r="AQ202" s="295">
        <f t="shared" si="77"/>
        <v>0</v>
      </c>
      <c r="AR202" s="295">
        <f t="shared" si="77"/>
        <v>0</v>
      </c>
      <c r="AS202" s="295">
        <f t="shared" si="77"/>
        <v>81196.149999999994</v>
      </c>
      <c r="AT202" s="295">
        <f t="shared" si="77"/>
        <v>0</v>
      </c>
      <c r="AU202" s="295">
        <f t="shared" si="78"/>
        <v>0</v>
      </c>
      <c r="AV202" s="295">
        <f t="shared" si="78"/>
        <v>0</v>
      </c>
      <c r="AW202" s="295">
        <f t="shared" si="78"/>
        <v>0</v>
      </c>
      <c r="AX202" s="295">
        <f t="shared" si="78"/>
        <v>0</v>
      </c>
      <c r="AY202" s="295">
        <f t="shared" si="78"/>
        <v>0</v>
      </c>
      <c r="AZ202" s="295">
        <f t="shared" si="78"/>
        <v>0</v>
      </c>
      <c r="BA202" s="295">
        <f t="shared" si="78"/>
        <v>0</v>
      </c>
      <c r="BB202" s="295">
        <f t="shared" si="78"/>
        <v>0</v>
      </c>
    </row>
    <row r="203" spans="5:54" ht="15" customHeight="1">
      <c r="E203" s="296" t="s">
        <v>173</v>
      </c>
      <c r="G203" s="295">
        <f t="shared" si="74"/>
        <v>49707.1</v>
      </c>
      <c r="H203" s="295">
        <f t="shared" si="74"/>
        <v>49890.85</v>
      </c>
      <c r="I203" s="295">
        <f t="shared" si="74"/>
        <v>67726.2</v>
      </c>
      <c r="J203" s="295">
        <f t="shared" si="74"/>
        <v>59011.5</v>
      </c>
      <c r="K203" s="295">
        <f t="shared" si="74"/>
        <v>62222.51</v>
      </c>
      <c r="L203" s="295">
        <f t="shared" si="74"/>
        <v>59637.59</v>
      </c>
      <c r="M203" s="295">
        <f t="shared" si="74"/>
        <v>56136.23</v>
      </c>
      <c r="N203" s="295">
        <f t="shared" si="74"/>
        <v>56661.8</v>
      </c>
      <c r="O203" s="295">
        <f t="shared" si="74"/>
        <v>57610.98</v>
      </c>
      <c r="P203" s="295">
        <f t="shared" si="74"/>
        <v>50995.83</v>
      </c>
      <c r="Q203" s="295">
        <f t="shared" si="75"/>
        <v>56653.16</v>
      </c>
      <c r="R203" s="295">
        <f t="shared" si="75"/>
        <v>712917.28999999992</v>
      </c>
      <c r="S203" s="295">
        <f t="shared" si="75"/>
        <v>137020.65</v>
      </c>
      <c r="T203" s="295">
        <f t="shared" si="75"/>
        <v>153552.69</v>
      </c>
      <c r="U203" s="295">
        <f t="shared" si="75"/>
        <v>184648.85</v>
      </c>
      <c r="V203" s="295">
        <f t="shared" si="75"/>
        <v>168259.15999999997</v>
      </c>
      <c r="W203" s="295">
        <f t="shared" si="75"/>
        <v>174012.07</v>
      </c>
      <c r="X203" s="295">
        <f t="shared" si="75"/>
        <v>122852.82</v>
      </c>
      <c r="Y203" s="295">
        <f t="shared" si="75"/>
        <v>107830.39000000001</v>
      </c>
      <c r="Z203" s="295">
        <f t="shared" si="75"/>
        <v>172847.32</v>
      </c>
      <c r="AA203" s="295">
        <f t="shared" si="76"/>
        <v>164198</v>
      </c>
      <c r="AB203" s="295">
        <f t="shared" si="76"/>
        <v>172714.03</v>
      </c>
      <c r="AC203" s="295">
        <f t="shared" si="76"/>
        <v>170175.28</v>
      </c>
      <c r="AD203" s="295">
        <f t="shared" si="76"/>
        <v>663005.64999999991</v>
      </c>
      <c r="AE203" s="295">
        <f t="shared" si="76"/>
        <v>181178.52000000002</v>
      </c>
      <c r="AF203" s="295">
        <f t="shared" si="76"/>
        <v>226643.4</v>
      </c>
      <c r="AG203" s="295">
        <f t="shared" si="76"/>
        <v>175797.15000000002</v>
      </c>
      <c r="AH203" s="295">
        <f t="shared" si="76"/>
        <v>358.25</v>
      </c>
      <c r="AI203" s="295">
        <f t="shared" si="76"/>
        <v>4981.6399999999994</v>
      </c>
      <c r="AJ203" s="295">
        <f t="shared" si="76"/>
        <v>135565.78</v>
      </c>
      <c r="AK203" s="295">
        <f t="shared" si="77"/>
        <v>231572.3</v>
      </c>
      <c r="AL203" s="295">
        <f t="shared" si="77"/>
        <v>191270.01</v>
      </c>
      <c r="AM203" s="295">
        <f t="shared" si="77"/>
        <v>187561.46</v>
      </c>
      <c r="AN203" s="295">
        <f t="shared" si="77"/>
        <v>207429.55</v>
      </c>
      <c r="AO203" s="295">
        <f t="shared" si="77"/>
        <v>184542.39</v>
      </c>
      <c r="AP203" s="295">
        <f t="shared" si="77"/>
        <v>150099.59</v>
      </c>
      <c r="AQ203" s="295">
        <f t="shared" si="77"/>
        <v>197918.54</v>
      </c>
      <c r="AR203" s="295">
        <f t="shared" si="77"/>
        <v>200856.41999999998</v>
      </c>
      <c r="AS203" s="295">
        <f t="shared" si="77"/>
        <v>232816.43</v>
      </c>
      <c r="AT203" s="295">
        <f t="shared" si="77"/>
        <v>0</v>
      </c>
      <c r="AU203" s="295">
        <f t="shared" si="78"/>
        <v>0</v>
      </c>
      <c r="AV203" s="295">
        <f t="shared" si="78"/>
        <v>0</v>
      </c>
      <c r="AW203" s="295">
        <f t="shared" si="78"/>
        <v>0</v>
      </c>
      <c r="AX203" s="295">
        <f t="shared" si="78"/>
        <v>0</v>
      </c>
      <c r="AY203" s="295">
        <f t="shared" si="78"/>
        <v>0</v>
      </c>
      <c r="AZ203" s="295">
        <f t="shared" si="78"/>
        <v>0</v>
      </c>
      <c r="BA203" s="295">
        <f t="shared" si="78"/>
        <v>0</v>
      </c>
      <c r="BB203" s="295">
        <f t="shared" si="78"/>
        <v>0</v>
      </c>
    </row>
    <row r="204" spans="5:54" ht="15" customHeight="1">
      <c r="E204" s="294" t="s">
        <v>181</v>
      </c>
      <c r="G204" s="295">
        <f t="shared" si="74"/>
        <v>118967</v>
      </c>
      <c r="H204" s="295">
        <f t="shared" si="74"/>
        <v>116697</v>
      </c>
      <c r="I204" s="295">
        <f t="shared" si="74"/>
        <v>371908.71</v>
      </c>
      <c r="J204" s="295">
        <f t="shared" si="74"/>
        <v>128916</v>
      </c>
      <c r="K204" s="295">
        <f t="shared" si="74"/>
        <v>131871.79999999999</v>
      </c>
      <c r="L204" s="295">
        <f t="shared" si="74"/>
        <v>1158589.0900000001</v>
      </c>
      <c r="M204" s="295">
        <f t="shared" si="74"/>
        <v>124565.7</v>
      </c>
      <c r="N204" s="295">
        <f t="shared" si="74"/>
        <v>128247</v>
      </c>
      <c r="O204" s="295">
        <f t="shared" si="74"/>
        <v>350928.01</v>
      </c>
      <c r="P204" s="295">
        <f t="shared" si="74"/>
        <v>123263.3</v>
      </c>
      <c r="Q204" s="295">
        <f t="shared" si="75"/>
        <v>120758.7</v>
      </c>
      <c r="R204" s="295">
        <f t="shared" si="75"/>
        <v>4860108.33</v>
      </c>
      <c r="S204" s="295">
        <f t="shared" si="75"/>
        <v>159288.87</v>
      </c>
      <c r="T204" s="295">
        <f t="shared" si="75"/>
        <v>147990.09</v>
      </c>
      <c r="U204" s="295">
        <f t="shared" si="75"/>
        <v>385312.87</v>
      </c>
      <c r="V204" s="295">
        <f t="shared" si="75"/>
        <v>159715.15</v>
      </c>
      <c r="W204" s="295">
        <f t="shared" si="75"/>
        <v>161828.97999999998</v>
      </c>
      <c r="X204" s="295">
        <f t="shared" si="75"/>
        <v>1204341.1300000001</v>
      </c>
      <c r="Y204" s="295">
        <f t="shared" si="75"/>
        <v>154801.78999999998</v>
      </c>
      <c r="Z204" s="295">
        <f t="shared" si="75"/>
        <v>162201.15</v>
      </c>
      <c r="AA204" s="295">
        <f t="shared" si="76"/>
        <v>384262</v>
      </c>
      <c r="AB204" s="295">
        <f t="shared" si="76"/>
        <v>157815.16</v>
      </c>
      <c r="AC204" s="295">
        <f t="shared" si="76"/>
        <v>156765.57</v>
      </c>
      <c r="AD204" s="295">
        <f t="shared" si="76"/>
        <v>5093294.24</v>
      </c>
      <c r="AE204" s="295">
        <f t="shared" si="76"/>
        <v>169623.32</v>
      </c>
      <c r="AF204" s="295">
        <f t="shared" si="76"/>
        <v>161835.38</v>
      </c>
      <c r="AG204" s="295">
        <f t="shared" si="76"/>
        <v>236461.09999999998</v>
      </c>
      <c r="AH204" s="295">
        <f t="shared" si="76"/>
        <v>101916</v>
      </c>
      <c r="AI204" s="295">
        <f t="shared" si="76"/>
        <v>125586</v>
      </c>
      <c r="AJ204" s="295">
        <f t="shared" si="76"/>
        <v>1060142.55</v>
      </c>
      <c r="AK204" s="295">
        <f t="shared" si="77"/>
        <v>154572</v>
      </c>
      <c r="AL204" s="295">
        <f t="shared" si="77"/>
        <v>187556</v>
      </c>
      <c r="AM204" s="295">
        <f t="shared" si="77"/>
        <v>378955.23000000004</v>
      </c>
      <c r="AN204" s="295">
        <f t="shared" si="77"/>
        <v>174995</v>
      </c>
      <c r="AO204" s="295">
        <f t="shared" si="77"/>
        <v>162436</v>
      </c>
      <c r="AP204" s="295">
        <f t="shared" si="77"/>
        <v>5308987.07</v>
      </c>
      <c r="AQ204" s="295">
        <f t="shared" si="77"/>
        <v>179412</v>
      </c>
      <c r="AR204" s="295">
        <f t="shared" si="77"/>
        <v>161447</v>
      </c>
      <c r="AS204" s="295">
        <f t="shared" si="77"/>
        <v>267467.96000000002</v>
      </c>
      <c r="AT204" s="295">
        <f t="shared" si="77"/>
        <v>0</v>
      </c>
      <c r="AU204" s="295">
        <f t="shared" si="78"/>
        <v>0</v>
      </c>
      <c r="AV204" s="295">
        <f t="shared" si="78"/>
        <v>0</v>
      </c>
      <c r="AW204" s="295">
        <f t="shared" si="78"/>
        <v>0</v>
      </c>
      <c r="AX204" s="295">
        <f t="shared" si="78"/>
        <v>0</v>
      </c>
      <c r="AY204" s="295">
        <f t="shared" si="78"/>
        <v>0</v>
      </c>
      <c r="AZ204" s="295">
        <f t="shared" si="78"/>
        <v>0</v>
      </c>
      <c r="BA204" s="295">
        <f t="shared" si="78"/>
        <v>0</v>
      </c>
      <c r="BB204" s="295">
        <f t="shared" si="78"/>
        <v>0</v>
      </c>
    </row>
    <row r="205" spans="5:54" ht="15" customHeight="1">
      <c r="E205" s="294" t="s">
        <v>178</v>
      </c>
      <c r="G205" s="295">
        <f t="shared" si="74"/>
        <v>1347022.54</v>
      </c>
      <c r="H205" s="295">
        <f t="shared" si="74"/>
        <v>1331085.81</v>
      </c>
      <c r="I205" s="295">
        <f t="shared" si="74"/>
        <v>1648798.03</v>
      </c>
      <c r="J205" s="295">
        <f t="shared" si="74"/>
        <v>1429773.39</v>
      </c>
      <c r="K205" s="295">
        <f t="shared" si="74"/>
        <v>1538221.3699999999</v>
      </c>
      <c r="L205" s="295">
        <f t="shared" si="74"/>
        <v>1677345.55</v>
      </c>
      <c r="M205" s="295">
        <f t="shared" si="74"/>
        <v>1915850.6800000002</v>
      </c>
      <c r="N205" s="295">
        <f t="shared" si="74"/>
        <v>1882117.18</v>
      </c>
      <c r="O205" s="295">
        <f t="shared" si="74"/>
        <v>1681325.38</v>
      </c>
      <c r="P205" s="295">
        <f t="shared" si="74"/>
        <v>1426943.66</v>
      </c>
      <c r="Q205" s="295">
        <f t="shared" si="75"/>
        <v>1492292.48</v>
      </c>
      <c r="R205" s="295">
        <f t="shared" si="75"/>
        <v>2039134.77</v>
      </c>
      <c r="S205" s="295">
        <f t="shared" si="75"/>
        <v>1345101.1800000002</v>
      </c>
      <c r="T205" s="295">
        <f t="shared" si="75"/>
        <v>1260531.8</v>
      </c>
      <c r="U205" s="295">
        <f t="shared" si="75"/>
        <v>1712582.58</v>
      </c>
      <c r="V205" s="295">
        <f t="shared" si="75"/>
        <v>1541213.1199999996</v>
      </c>
      <c r="W205" s="295">
        <f t="shared" si="75"/>
        <v>1555020.8599999999</v>
      </c>
      <c r="X205" s="295">
        <f t="shared" si="75"/>
        <v>1625694.74</v>
      </c>
      <c r="Y205" s="295">
        <f t="shared" si="75"/>
        <v>1845188.9200000002</v>
      </c>
      <c r="Z205" s="295">
        <f t="shared" si="75"/>
        <v>1843824.49</v>
      </c>
      <c r="AA205" s="295">
        <f t="shared" si="76"/>
        <v>1648446.9300000002</v>
      </c>
      <c r="AB205" s="295">
        <f t="shared" si="76"/>
        <v>1394699.37</v>
      </c>
      <c r="AC205" s="295">
        <f t="shared" si="76"/>
        <v>1392284.1500000001</v>
      </c>
      <c r="AD205" s="295">
        <f t="shared" si="76"/>
        <v>1898738.14</v>
      </c>
      <c r="AE205" s="295">
        <f t="shared" si="76"/>
        <v>1363511.09</v>
      </c>
      <c r="AF205" s="295">
        <f t="shared" si="76"/>
        <v>1418178.13</v>
      </c>
      <c r="AG205" s="295">
        <f t="shared" si="76"/>
        <v>765755.86999999988</v>
      </c>
      <c r="AH205" s="295">
        <f t="shared" si="76"/>
        <v>175588.59000000003</v>
      </c>
      <c r="AI205" s="295">
        <f t="shared" si="76"/>
        <v>270140.28999999998</v>
      </c>
      <c r="AJ205" s="295">
        <f t="shared" si="76"/>
        <v>877046.58000000007</v>
      </c>
      <c r="AK205" s="295">
        <f t="shared" si="77"/>
        <v>1036139.71</v>
      </c>
      <c r="AL205" s="295">
        <f t="shared" si="77"/>
        <v>1104497.73</v>
      </c>
      <c r="AM205" s="295">
        <f t="shared" si="77"/>
        <v>1204148.8400000003</v>
      </c>
      <c r="AN205" s="295">
        <f t="shared" si="77"/>
        <v>1002395.1900000001</v>
      </c>
      <c r="AO205" s="295">
        <f t="shared" si="77"/>
        <v>886968.14</v>
      </c>
      <c r="AP205" s="295">
        <f t="shared" si="77"/>
        <v>1098550.21</v>
      </c>
      <c r="AQ205" s="295">
        <f t="shared" si="77"/>
        <v>1057265.31</v>
      </c>
      <c r="AR205" s="295">
        <f t="shared" si="77"/>
        <v>1519633.3299999998</v>
      </c>
      <c r="AS205" s="295">
        <f t="shared" si="77"/>
        <v>2233917.39</v>
      </c>
      <c r="AT205" s="295">
        <f t="shared" si="77"/>
        <v>422508.13</v>
      </c>
      <c r="AU205" s="295">
        <f t="shared" si="78"/>
        <v>0</v>
      </c>
      <c r="AV205" s="295">
        <f t="shared" si="78"/>
        <v>0</v>
      </c>
      <c r="AW205" s="295">
        <f t="shared" si="78"/>
        <v>0</v>
      </c>
      <c r="AX205" s="295">
        <f t="shared" si="78"/>
        <v>0</v>
      </c>
      <c r="AY205" s="295">
        <f t="shared" si="78"/>
        <v>0</v>
      </c>
      <c r="AZ205" s="295">
        <f t="shared" si="78"/>
        <v>0</v>
      </c>
      <c r="BA205" s="295">
        <f t="shared" si="78"/>
        <v>0</v>
      </c>
      <c r="BB205" s="295">
        <f t="shared" si="78"/>
        <v>0</v>
      </c>
    </row>
    <row r="206" spans="5:54" ht="13" customHeight="1">
      <c r="E206" s="297" t="s">
        <v>179</v>
      </c>
      <c r="G206" s="295">
        <f t="shared" si="74"/>
        <v>0</v>
      </c>
      <c r="H206" s="295">
        <f t="shared" si="74"/>
        <v>0</v>
      </c>
      <c r="I206" s="295">
        <f t="shared" si="74"/>
        <v>0</v>
      </c>
      <c r="J206" s="295">
        <f t="shared" si="74"/>
        <v>0</v>
      </c>
      <c r="K206" s="295">
        <f t="shared" si="74"/>
        <v>0</v>
      </c>
      <c r="L206" s="295">
        <f t="shared" si="74"/>
        <v>0</v>
      </c>
      <c r="M206" s="295">
        <f t="shared" si="74"/>
        <v>0</v>
      </c>
      <c r="N206" s="295">
        <f t="shared" si="74"/>
        <v>0</v>
      </c>
      <c r="O206" s="295">
        <f t="shared" si="74"/>
        <v>0</v>
      </c>
      <c r="P206" s="295">
        <f t="shared" si="74"/>
        <v>0</v>
      </c>
      <c r="Q206" s="295">
        <f t="shared" si="75"/>
        <v>0</v>
      </c>
      <c r="R206" s="295">
        <f t="shared" si="75"/>
        <v>0</v>
      </c>
      <c r="S206" s="295">
        <f t="shared" si="75"/>
        <v>0</v>
      </c>
      <c r="T206" s="295">
        <f t="shared" si="75"/>
        <v>0</v>
      </c>
      <c r="U206" s="295">
        <f t="shared" si="75"/>
        <v>0</v>
      </c>
      <c r="V206" s="295">
        <f t="shared" si="75"/>
        <v>0</v>
      </c>
      <c r="W206" s="295">
        <f t="shared" si="75"/>
        <v>0</v>
      </c>
      <c r="X206" s="295">
        <f t="shared" si="75"/>
        <v>0</v>
      </c>
      <c r="Y206" s="295">
        <f t="shared" si="75"/>
        <v>0</v>
      </c>
      <c r="Z206" s="295">
        <f t="shared" si="75"/>
        <v>325974</v>
      </c>
      <c r="AA206" s="295">
        <f t="shared" si="76"/>
        <v>430594</v>
      </c>
      <c r="AB206" s="295">
        <f t="shared" si="76"/>
        <v>272172</v>
      </c>
      <c r="AC206" s="295">
        <f t="shared" si="76"/>
        <v>248216</v>
      </c>
      <c r="AD206" s="295">
        <f t="shared" si="76"/>
        <v>367424</v>
      </c>
      <c r="AE206" s="295">
        <f t="shared" si="76"/>
        <v>244247</v>
      </c>
      <c r="AF206" s="295">
        <f t="shared" si="76"/>
        <v>257997</v>
      </c>
      <c r="AG206" s="295">
        <f t="shared" si="76"/>
        <v>349270</v>
      </c>
      <c r="AH206" s="295">
        <f t="shared" si="76"/>
        <v>131301</v>
      </c>
      <c r="AI206" s="295">
        <f t="shared" si="76"/>
        <v>190679</v>
      </c>
      <c r="AJ206" s="295">
        <f t="shared" si="76"/>
        <v>403227</v>
      </c>
      <c r="AK206" s="295">
        <f t="shared" si="77"/>
        <v>237382</v>
      </c>
      <c r="AL206" s="295">
        <f t="shared" si="77"/>
        <v>259933</v>
      </c>
      <c r="AM206" s="295">
        <f t="shared" si="77"/>
        <v>494102</v>
      </c>
      <c r="AN206" s="295">
        <f t="shared" si="77"/>
        <v>314008</v>
      </c>
      <c r="AO206" s="295">
        <f t="shared" si="77"/>
        <v>241272</v>
      </c>
      <c r="AP206" s="295">
        <f t="shared" si="77"/>
        <v>1885787.15</v>
      </c>
      <c r="AQ206" s="295">
        <f t="shared" si="77"/>
        <v>251429</v>
      </c>
      <c r="AR206" s="295">
        <f t="shared" si="77"/>
        <v>267513</v>
      </c>
      <c r="AS206" s="295">
        <f t="shared" si="77"/>
        <v>363085</v>
      </c>
      <c r="AT206" s="295">
        <f t="shared" si="77"/>
        <v>0</v>
      </c>
      <c r="AU206" s="295">
        <f t="shared" si="78"/>
        <v>0</v>
      </c>
      <c r="AV206" s="295">
        <f t="shared" si="78"/>
        <v>0</v>
      </c>
      <c r="AW206" s="295">
        <f t="shared" si="78"/>
        <v>0</v>
      </c>
      <c r="AX206" s="295">
        <f t="shared" si="78"/>
        <v>0</v>
      </c>
      <c r="AY206" s="295">
        <f t="shared" si="78"/>
        <v>0</v>
      </c>
      <c r="AZ206" s="295">
        <f t="shared" si="78"/>
        <v>0</v>
      </c>
      <c r="BA206" s="295">
        <f t="shared" si="78"/>
        <v>0</v>
      </c>
      <c r="BB206" s="295">
        <f t="shared" si="78"/>
        <v>0</v>
      </c>
    </row>
    <row r="207" spans="5:54" ht="15" customHeight="1">
      <c r="E207" s="296" t="s">
        <v>171</v>
      </c>
      <c r="G207" s="295">
        <f t="shared" si="74"/>
        <v>0</v>
      </c>
      <c r="H207" s="295">
        <f t="shared" si="74"/>
        <v>0</v>
      </c>
      <c r="I207" s="295">
        <f t="shared" si="74"/>
        <v>0</v>
      </c>
      <c r="J207" s="295">
        <f t="shared" si="74"/>
        <v>0</v>
      </c>
      <c r="K207" s="295">
        <f t="shared" si="74"/>
        <v>0</v>
      </c>
      <c r="L207" s="295">
        <f t="shared" si="74"/>
        <v>0</v>
      </c>
      <c r="M207" s="295">
        <f t="shared" si="74"/>
        <v>0</v>
      </c>
      <c r="N207" s="295">
        <f t="shared" si="74"/>
        <v>29228.59</v>
      </c>
      <c r="O207" s="295">
        <f t="shared" si="74"/>
        <v>36363.42</v>
      </c>
      <c r="P207" s="295">
        <f t="shared" si="74"/>
        <v>40235.74</v>
      </c>
      <c r="Q207" s="295">
        <f t="shared" si="75"/>
        <v>37210.129999999997</v>
      </c>
      <c r="R207" s="295">
        <f t="shared" si="75"/>
        <v>68737.760000000009</v>
      </c>
      <c r="S207" s="295">
        <f t="shared" si="75"/>
        <v>38812.800000000003</v>
      </c>
      <c r="T207" s="295">
        <f t="shared" si="75"/>
        <v>36210.519999999997</v>
      </c>
      <c r="U207" s="295">
        <f t="shared" si="75"/>
        <v>52464.26</v>
      </c>
      <c r="V207" s="295">
        <f t="shared" si="75"/>
        <v>45131.6</v>
      </c>
      <c r="W207" s="295">
        <f t="shared" si="75"/>
        <v>41402.04</v>
      </c>
      <c r="X207" s="295">
        <f t="shared" si="75"/>
        <v>45132.57</v>
      </c>
      <c r="Y207" s="295">
        <f t="shared" si="75"/>
        <v>45360.160000000003</v>
      </c>
      <c r="Z207" s="295">
        <f t="shared" si="75"/>
        <v>45370</v>
      </c>
      <c r="AA207" s="295">
        <f t="shared" si="76"/>
        <v>41259</v>
      </c>
      <c r="AB207" s="295">
        <f t="shared" si="76"/>
        <v>47796.69</v>
      </c>
      <c r="AC207" s="295">
        <f t="shared" si="76"/>
        <v>43999.46</v>
      </c>
      <c r="AD207" s="295">
        <f t="shared" si="76"/>
        <v>455641.57</v>
      </c>
      <c r="AE207" s="295">
        <f t="shared" si="76"/>
        <v>50620.4</v>
      </c>
      <c r="AF207" s="295">
        <f t="shared" si="76"/>
        <v>53136.13</v>
      </c>
      <c r="AG207" s="295">
        <f t="shared" si="76"/>
        <v>40470.78</v>
      </c>
      <c r="AH207" s="295">
        <f t="shared" si="76"/>
        <v>24003</v>
      </c>
      <c r="AI207" s="295">
        <f t="shared" si="76"/>
        <v>36212</v>
      </c>
      <c r="AJ207" s="295">
        <f t="shared" si="76"/>
        <v>42293</v>
      </c>
      <c r="AK207" s="295">
        <f t="shared" si="77"/>
        <v>44801</v>
      </c>
      <c r="AL207" s="295">
        <f t="shared" si="77"/>
        <v>44375.5</v>
      </c>
      <c r="AM207" s="295">
        <f t="shared" si="77"/>
        <v>44393</v>
      </c>
      <c r="AN207" s="295">
        <f t="shared" si="77"/>
        <v>46589</v>
      </c>
      <c r="AO207" s="295">
        <f t="shared" si="77"/>
        <v>36960</v>
      </c>
      <c r="AP207" s="295">
        <f t="shared" si="77"/>
        <v>488456.52</v>
      </c>
      <c r="AQ207" s="295">
        <f t="shared" si="77"/>
        <v>36124</v>
      </c>
      <c r="AR207" s="295">
        <f t="shared" si="77"/>
        <v>39748</v>
      </c>
      <c r="AS207" s="295">
        <f t="shared" si="77"/>
        <v>46731</v>
      </c>
      <c r="AT207" s="295">
        <f t="shared" si="77"/>
        <v>0</v>
      </c>
      <c r="AU207" s="295">
        <f t="shared" si="78"/>
        <v>0</v>
      </c>
      <c r="AV207" s="295">
        <f t="shared" si="78"/>
        <v>0</v>
      </c>
      <c r="AW207" s="295">
        <f t="shared" si="78"/>
        <v>0</v>
      </c>
      <c r="AX207" s="295">
        <f t="shared" si="78"/>
        <v>0</v>
      </c>
      <c r="AY207" s="295">
        <f t="shared" si="78"/>
        <v>0</v>
      </c>
      <c r="AZ207" s="295">
        <f t="shared" si="78"/>
        <v>0</v>
      </c>
      <c r="BA207" s="295">
        <f t="shared" si="78"/>
        <v>0</v>
      </c>
      <c r="BB207" s="295">
        <f t="shared" si="78"/>
        <v>0</v>
      </c>
    </row>
    <row r="208" spans="5:54" ht="15" customHeight="1">
      <c r="E208" s="294" t="s">
        <v>169</v>
      </c>
      <c r="G208" s="295">
        <f t="shared" si="74"/>
        <v>0</v>
      </c>
      <c r="H208" s="295">
        <f t="shared" si="74"/>
        <v>0</v>
      </c>
      <c r="I208" s="295">
        <f t="shared" si="74"/>
        <v>303507.7</v>
      </c>
      <c r="J208" s="295">
        <f t="shared" si="74"/>
        <v>0</v>
      </c>
      <c r="K208" s="295">
        <f t="shared" si="74"/>
        <v>0</v>
      </c>
      <c r="L208" s="295">
        <f t="shared" si="74"/>
        <v>257700.3</v>
      </c>
      <c r="M208" s="295">
        <f t="shared" si="74"/>
        <v>0</v>
      </c>
      <c r="N208" s="295">
        <f t="shared" si="74"/>
        <v>0</v>
      </c>
      <c r="O208" s="295">
        <f t="shared" si="74"/>
        <v>256452.46</v>
      </c>
      <c r="P208" s="295">
        <f t="shared" si="74"/>
        <v>0</v>
      </c>
      <c r="Q208" s="295">
        <f t="shared" si="75"/>
        <v>0</v>
      </c>
      <c r="R208" s="295">
        <f t="shared" si="75"/>
        <v>452649.85000000003</v>
      </c>
      <c r="S208" s="295">
        <f t="shared" si="75"/>
        <v>0</v>
      </c>
      <c r="T208" s="295">
        <f t="shared" si="75"/>
        <v>44490.75</v>
      </c>
      <c r="U208" s="295">
        <f t="shared" si="75"/>
        <v>593013.14000000013</v>
      </c>
      <c r="V208" s="295">
        <f t="shared" si="75"/>
        <v>62367.99</v>
      </c>
      <c r="W208" s="295">
        <f t="shared" si="75"/>
        <v>70062.02</v>
      </c>
      <c r="X208" s="295">
        <f t="shared" si="75"/>
        <v>578204.83000000007</v>
      </c>
      <c r="Y208" s="295">
        <f t="shared" si="75"/>
        <v>59310.18</v>
      </c>
      <c r="Z208" s="295">
        <f t="shared" si="75"/>
        <v>69318.710000000006</v>
      </c>
      <c r="AA208" s="295">
        <f t="shared" si="76"/>
        <v>607481.92999999993</v>
      </c>
      <c r="AB208" s="295">
        <f t="shared" si="76"/>
        <v>62783.68</v>
      </c>
      <c r="AC208" s="295">
        <f t="shared" si="76"/>
        <v>80743.16</v>
      </c>
      <c r="AD208" s="295">
        <f t="shared" si="76"/>
        <v>645178.28</v>
      </c>
      <c r="AE208" s="295">
        <f t="shared" si="76"/>
        <v>86260.98</v>
      </c>
      <c r="AF208" s="295">
        <f t="shared" si="76"/>
        <v>79727</v>
      </c>
      <c r="AG208" s="295">
        <f t="shared" si="76"/>
        <v>631819.91</v>
      </c>
      <c r="AH208" s="295">
        <f t="shared" si="76"/>
        <v>29635</v>
      </c>
      <c r="AI208" s="295">
        <f t="shared" si="76"/>
        <v>37882</v>
      </c>
      <c r="AJ208" s="295">
        <f t="shared" si="76"/>
        <v>444392</v>
      </c>
      <c r="AK208" s="295">
        <f t="shared" si="77"/>
        <v>52843</v>
      </c>
      <c r="AL208" s="295">
        <f t="shared" si="77"/>
        <v>64109.87</v>
      </c>
      <c r="AM208" s="295">
        <f t="shared" si="77"/>
        <v>540154.46</v>
      </c>
      <c r="AN208" s="295">
        <f t="shared" si="77"/>
        <v>76194</v>
      </c>
      <c r="AO208" s="295">
        <f t="shared" si="77"/>
        <v>80743.16</v>
      </c>
      <c r="AP208" s="295">
        <f t="shared" si="77"/>
        <v>622106.98</v>
      </c>
      <c r="AQ208" s="295">
        <f t="shared" si="77"/>
        <v>81335.039999999994</v>
      </c>
      <c r="AR208" s="295">
        <f t="shared" si="77"/>
        <v>79321.14</v>
      </c>
      <c r="AS208" s="295">
        <f t="shared" si="77"/>
        <v>625290.05999999994</v>
      </c>
      <c r="AT208" s="295">
        <f t="shared" si="77"/>
        <v>0</v>
      </c>
      <c r="AU208" s="295">
        <f t="shared" si="78"/>
        <v>0</v>
      </c>
      <c r="AV208" s="295">
        <f t="shared" si="78"/>
        <v>0</v>
      </c>
      <c r="AW208" s="295">
        <f t="shared" si="78"/>
        <v>0</v>
      </c>
      <c r="AX208" s="295">
        <f t="shared" si="78"/>
        <v>0</v>
      </c>
      <c r="AY208" s="295">
        <f t="shared" si="78"/>
        <v>0</v>
      </c>
      <c r="AZ208" s="295">
        <f t="shared" si="78"/>
        <v>0</v>
      </c>
      <c r="BA208" s="295">
        <f t="shared" si="78"/>
        <v>0</v>
      </c>
      <c r="BB208" s="295">
        <f t="shared" si="78"/>
        <v>0</v>
      </c>
    </row>
    <row r="209" spans="5:54" ht="15" customHeight="1">
      <c r="E209" s="294" t="s">
        <v>170</v>
      </c>
      <c r="G209" s="295">
        <f t="shared" si="74"/>
        <v>246033.01</v>
      </c>
      <c r="H209" s="295">
        <f t="shared" si="74"/>
        <v>0</v>
      </c>
      <c r="I209" s="295">
        <f t="shared" si="74"/>
        <v>0</v>
      </c>
      <c r="J209" s="295">
        <f t="shared" si="74"/>
        <v>0</v>
      </c>
      <c r="K209" s="295">
        <f t="shared" si="74"/>
        <v>0</v>
      </c>
      <c r="L209" s="295">
        <f t="shared" si="74"/>
        <v>0</v>
      </c>
      <c r="M209" s="295">
        <f t="shared" si="74"/>
        <v>13616</v>
      </c>
      <c r="N209" s="295">
        <f t="shared" si="74"/>
        <v>0</v>
      </c>
      <c r="O209" s="295">
        <f t="shared" si="74"/>
        <v>10600</v>
      </c>
      <c r="P209" s="295">
        <f t="shared" si="74"/>
        <v>59566</v>
      </c>
      <c r="Q209" s="295">
        <f t="shared" si="75"/>
        <v>64246</v>
      </c>
      <c r="R209" s="295">
        <f t="shared" si="75"/>
        <v>122319</v>
      </c>
      <c r="S209" s="295">
        <f t="shared" si="75"/>
        <v>142843.14000000001</v>
      </c>
      <c r="T209" s="295">
        <f t="shared" si="75"/>
        <v>109622.78</v>
      </c>
      <c r="U209" s="295">
        <f t="shared" si="75"/>
        <v>180558.9</v>
      </c>
      <c r="V209" s="295">
        <f t="shared" si="75"/>
        <v>134296.99</v>
      </c>
      <c r="W209" s="295">
        <f t="shared" si="75"/>
        <v>108970.97</v>
      </c>
      <c r="X209" s="295">
        <f t="shared" si="75"/>
        <v>116683.13</v>
      </c>
      <c r="Y209" s="295">
        <f t="shared" si="75"/>
        <v>73834.450000000012</v>
      </c>
      <c r="Z209" s="295">
        <f t="shared" si="75"/>
        <v>44097.71</v>
      </c>
      <c r="AA209" s="295">
        <f t="shared" si="76"/>
        <v>101176.84000000001</v>
      </c>
      <c r="AB209" s="295">
        <f t="shared" si="76"/>
        <v>133167.48000000001</v>
      </c>
      <c r="AC209" s="295">
        <f t="shared" si="76"/>
        <v>148543.57</v>
      </c>
      <c r="AD209" s="295">
        <f t="shared" si="76"/>
        <v>185088.77</v>
      </c>
      <c r="AE209" s="295">
        <f t="shared" si="76"/>
        <v>166716.49000000002</v>
      </c>
      <c r="AF209" s="295">
        <f t="shared" si="76"/>
        <v>163777.15</v>
      </c>
      <c r="AG209" s="295">
        <f t="shared" si="76"/>
        <v>119761.81999999999</v>
      </c>
      <c r="AH209" s="295">
        <f t="shared" si="76"/>
        <v>44533.520000000004</v>
      </c>
      <c r="AI209" s="295">
        <f t="shared" si="76"/>
        <v>62484.43</v>
      </c>
      <c r="AJ209" s="295">
        <f t="shared" si="76"/>
        <v>55847.75</v>
      </c>
      <c r="AK209" s="295">
        <f t="shared" si="77"/>
        <v>50526.67</v>
      </c>
      <c r="AL209" s="295">
        <f t="shared" si="77"/>
        <v>33649.279999999999</v>
      </c>
      <c r="AM209" s="295">
        <f t="shared" si="77"/>
        <v>63092.93</v>
      </c>
      <c r="AN209" s="295">
        <f t="shared" si="77"/>
        <v>105642.46</v>
      </c>
      <c r="AO209" s="295">
        <f t="shared" si="77"/>
        <v>100830.75</v>
      </c>
      <c r="AP209" s="295">
        <f t="shared" si="77"/>
        <v>79334.789999999994</v>
      </c>
      <c r="AQ209" s="295">
        <f t="shared" si="77"/>
        <v>80203.41</v>
      </c>
      <c r="AR209" s="295">
        <f t="shared" si="77"/>
        <v>112764.84</v>
      </c>
      <c r="AS209" s="295">
        <f t="shared" si="77"/>
        <v>170361.97999999998</v>
      </c>
      <c r="AT209" s="295">
        <f t="shared" si="77"/>
        <v>57665.850000000006</v>
      </c>
      <c r="AU209" s="295">
        <f t="shared" si="78"/>
        <v>0</v>
      </c>
      <c r="AV209" s="295">
        <f t="shared" si="78"/>
        <v>0</v>
      </c>
      <c r="AW209" s="295">
        <f t="shared" si="78"/>
        <v>0</v>
      </c>
      <c r="AX209" s="295">
        <f t="shared" si="78"/>
        <v>0</v>
      </c>
      <c r="AY209" s="295">
        <f t="shared" si="78"/>
        <v>0</v>
      </c>
      <c r="AZ209" s="295">
        <f t="shared" si="78"/>
        <v>0</v>
      </c>
      <c r="BA209" s="295">
        <f t="shared" si="78"/>
        <v>0</v>
      </c>
      <c r="BB209" s="295">
        <f t="shared" si="78"/>
        <v>0</v>
      </c>
    </row>
    <row r="210" spans="5:54" ht="15" customHeight="1">
      <c r="E210" s="294" t="s">
        <v>180</v>
      </c>
      <c r="G210" s="295">
        <f t="shared" si="74"/>
        <v>322896.21000000002</v>
      </c>
      <c r="H210" s="295">
        <f t="shared" si="74"/>
        <v>330842.77999999997</v>
      </c>
      <c r="I210" s="295">
        <f t="shared" si="74"/>
        <v>481112.7</v>
      </c>
      <c r="J210" s="295">
        <f t="shared" si="74"/>
        <v>347290.93999999994</v>
      </c>
      <c r="K210" s="295">
        <f t="shared" si="74"/>
        <v>349083.18</v>
      </c>
      <c r="L210" s="295">
        <f t="shared" si="74"/>
        <v>444316.17999999993</v>
      </c>
      <c r="M210" s="295">
        <f t="shared" si="74"/>
        <v>339146.68</v>
      </c>
      <c r="N210" s="295">
        <f t="shared" si="74"/>
        <v>330667.28999999998</v>
      </c>
      <c r="O210" s="295">
        <f t="shared" si="74"/>
        <v>454559.42</v>
      </c>
      <c r="P210" s="295">
        <f t="shared" si="74"/>
        <v>322787.60000000003</v>
      </c>
      <c r="Q210" s="295">
        <f t="shared" si="75"/>
        <v>317413.48</v>
      </c>
      <c r="R210" s="295">
        <f t="shared" si="75"/>
        <v>679694.83000000007</v>
      </c>
      <c r="S210" s="295">
        <f t="shared" si="75"/>
        <v>300652.29000000004</v>
      </c>
      <c r="T210" s="295">
        <f t="shared" si="75"/>
        <v>305933.3</v>
      </c>
      <c r="U210" s="295">
        <f t="shared" si="75"/>
        <v>553870.90999999992</v>
      </c>
      <c r="V210" s="295">
        <f t="shared" si="75"/>
        <v>336589.8</v>
      </c>
      <c r="W210" s="295">
        <f t="shared" si="75"/>
        <v>341294.31</v>
      </c>
      <c r="X210" s="295">
        <f t="shared" si="75"/>
        <v>512918.63</v>
      </c>
      <c r="Y210" s="295">
        <f t="shared" si="75"/>
        <v>313252.13</v>
      </c>
      <c r="Z210" s="295">
        <f t="shared" si="75"/>
        <v>324969.77</v>
      </c>
      <c r="AA210" s="295">
        <f t="shared" si="76"/>
        <v>476284.47</v>
      </c>
      <c r="AB210" s="295">
        <f t="shared" si="76"/>
        <v>302697.84999999998</v>
      </c>
      <c r="AC210" s="295">
        <f t="shared" si="76"/>
        <v>282680.88</v>
      </c>
      <c r="AD210" s="295">
        <f t="shared" si="76"/>
        <v>399707.45</v>
      </c>
      <c r="AE210" s="295">
        <f t="shared" si="76"/>
        <v>278418.62</v>
      </c>
      <c r="AF210" s="295">
        <f t="shared" si="76"/>
        <v>267795.56</v>
      </c>
      <c r="AG210" s="295">
        <f t="shared" si="76"/>
        <v>397851.04000000004</v>
      </c>
      <c r="AH210" s="295">
        <f t="shared" si="76"/>
        <v>261721.91999999998</v>
      </c>
      <c r="AI210" s="295">
        <f t="shared" si="76"/>
        <v>346164.58</v>
      </c>
      <c r="AJ210" s="295">
        <f t="shared" si="76"/>
        <v>419804.59</v>
      </c>
      <c r="AK210" s="295">
        <f t="shared" si="77"/>
        <v>329417.99</v>
      </c>
      <c r="AL210" s="295">
        <f t="shared" si="77"/>
        <v>336161.37</v>
      </c>
      <c r="AM210" s="295">
        <f t="shared" si="77"/>
        <v>462303.74</v>
      </c>
      <c r="AN210" s="295">
        <f t="shared" si="77"/>
        <v>340511.04</v>
      </c>
      <c r="AO210" s="295">
        <f t="shared" si="77"/>
        <v>328711.88</v>
      </c>
      <c r="AP210" s="295">
        <f t="shared" si="77"/>
        <v>822057.75</v>
      </c>
      <c r="AQ210" s="295">
        <f t="shared" si="77"/>
        <v>393207.80000000005</v>
      </c>
      <c r="AR210" s="295">
        <f t="shared" si="77"/>
        <v>361319.28</v>
      </c>
      <c r="AS210" s="295">
        <f t="shared" si="77"/>
        <v>568694.85</v>
      </c>
      <c r="AT210" s="295">
        <f t="shared" si="77"/>
        <v>5786.98</v>
      </c>
      <c r="AU210" s="295">
        <f t="shared" si="78"/>
        <v>0</v>
      </c>
      <c r="AV210" s="295">
        <f t="shared" si="78"/>
        <v>0</v>
      </c>
      <c r="AW210" s="295">
        <f t="shared" si="78"/>
        <v>0</v>
      </c>
      <c r="AX210" s="295">
        <f t="shared" si="78"/>
        <v>0</v>
      </c>
      <c r="AY210" s="295">
        <f t="shared" si="78"/>
        <v>0</v>
      </c>
      <c r="AZ210" s="295">
        <f t="shared" si="78"/>
        <v>0</v>
      </c>
      <c r="BA210" s="295">
        <f t="shared" si="78"/>
        <v>0</v>
      </c>
      <c r="BB210" s="295">
        <f t="shared" si="78"/>
        <v>0</v>
      </c>
    </row>
    <row r="211" spans="5:54" ht="15" customHeight="1">
      <c r="E211" s="294" t="s">
        <v>174</v>
      </c>
      <c r="G211" s="295">
        <f t="shared" si="74"/>
        <v>597044.08000000007</v>
      </c>
      <c r="H211" s="295">
        <f t="shared" si="74"/>
        <v>562095.57999999996</v>
      </c>
      <c r="I211" s="295">
        <f t="shared" si="74"/>
        <v>935775.17000000016</v>
      </c>
      <c r="J211" s="295">
        <f t="shared" si="74"/>
        <v>745281.09000000008</v>
      </c>
      <c r="K211" s="295">
        <f t="shared" si="74"/>
        <v>806230.81</v>
      </c>
      <c r="L211" s="295">
        <f t="shared" si="74"/>
        <v>1031858.81</v>
      </c>
      <c r="M211" s="295">
        <f t="shared" si="74"/>
        <v>676162.71</v>
      </c>
      <c r="N211" s="295">
        <f t="shared" si="74"/>
        <v>732348.94000000006</v>
      </c>
      <c r="O211" s="295">
        <f t="shared" si="74"/>
        <v>974953.08</v>
      </c>
      <c r="P211" s="295">
        <f t="shared" si="74"/>
        <v>727015.87</v>
      </c>
      <c r="Q211" s="295">
        <f t="shared" si="75"/>
        <v>642349.47000000009</v>
      </c>
      <c r="R211" s="295">
        <f t="shared" si="75"/>
        <v>6360258.3600000003</v>
      </c>
      <c r="S211" s="295">
        <f t="shared" si="75"/>
        <v>805780.76</v>
      </c>
      <c r="T211" s="295">
        <f t="shared" si="75"/>
        <v>784331.60000000009</v>
      </c>
      <c r="U211" s="295">
        <f t="shared" si="75"/>
        <v>1185814.72</v>
      </c>
      <c r="V211" s="295">
        <f t="shared" si="75"/>
        <v>978193.91000000015</v>
      </c>
      <c r="W211" s="295">
        <f t="shared" si="75"/>
        <v>1008097.13</v>
      </c>
      <c r="X211" s="295">
        <f t="shared" si="75"/>
        <v>1260828.7999999998</v>
      </c>
      <c r="Y211" s="295">
        <f t="shared" si="75"/>
        <v>1178791.5900000001</v>
      </c>
      <c r="Z211" s="295">
        <f t="shared" si="75"/>
        <v>889678.02</v>
      </c>
      <c r="AA211" s="295">
        <f t="shared" si="76"/>
        <v>1116939.82</v>
      </c>
      <c r="AB211" s="295">
        <f t="shared" si="76"/>
        <v>981107.25</v>
      </c>
      <c r="AC211" s="295">
        <f t="shared" si="76"/>
        <v>807783.46000000008</v>
      </c>
      <c r="AD211" s="295">
        <f t="shared" si="76"/>
        <v>3927449.8999999994</v>
      </c>
      <c r="AE211" s="295">
        <f t="shared" si="76"/>
        <v>824391.51</v>
      </c>
      <c r="AF211" s="295">
        <f t="shared" si="76"/>
        <v>826178.88000000012</v>
      </c>
      <c r="AG211" s="295">
        <f t="shared" si="76"/>
        <v>1360452.04</v>
      </c>
      <c r="AH211" s="295">
        <f t="shared" si="76"/>
        <v>619086.59000000008</v>
      </c>
      <c r="AI211" s="295">
        <f t="shared" si="76"/>
        <v>786639.63</v>
      </c>
      <c r="AJ211" s="295">
        <f t="shared" si="76"/>
        <v>1104152.7300000002</v>
      </c>
      <c r="AK211" s="295">
        <f t="shared" si="77"/>
        <v>970487.86</v>
      </c>
      <c r="AL211" s="295">
        <f t="shared" si="77"/>
        <v>878029.43</v>
      </c>
      <c r="AM211" s="295">
        <f t="shared" si="77"/>
        <v>1310545.0999999999</v>
      </c>
      <c r="AN211" s="295">
        <f t="shared" si="77"/>
        <v>951420.59999999986</v>
      </c>
      <c r="AO211" s="295">
        <f t="shared" si="77"/>
        <v>910875.58999999985</v>
      </c>
      <c r="AP211" s="295">
        <f t="shared" si="77"/>
        <v>2130571.44</v>
      </c>
      <c r="AQ211" s="295">
        <f t="shared" si="77"/>
        <v>813656.92</v>
      </c>
      <c r="AR211" s="295">
        <f t="shared" si="77"/>
        <v>820347.95</v>
      </c>
      <c r="AS211" s="295">
        <f t="shared" si="77"/>
        <v>1354284.06</v>
      </c>
      <c r="AT211" s="295">
        <f t="shared" si="77"/>
        <v>245463.61</v>
      </c>
      <c r="AU211" s="295">
        <f t="shared" si="78"/>
        <v>0</v>
      </c>
      <c r="AV211" s="295">
        <f t="shared" si="78"/>
        <v>0</v>
      </c>
      <c r="AW211" s="295">
        <f t="shared" si="78"/>
        <v>0</v>
      </c>
      <c r="AX211" s="295">
        <f t="shared" si="78"/>
        <v>0</v>
      </c>
      <c r="AY211" s="295">
        <f t="shared" si="78"/>
        <v>0</v>
      </c>
      <c r="AZ211" s="295">
        <f t="shared" si="78"/>
        <v>0</v>
      </c>
      <c r="BA211" s="295">
        <f t="shared" si="78"/>
        <v>0</v>
      </c>
      <c r="BB211" s="295">
        <f t="shared" si="78"/>
        <v>0</v>
      </c>
    </row>
    <row r="212" spans="5:54" ht="15" customHeight="1">
      <c r="E212" s="294" t="s">
        <v>177</v>
      </c>
      <c r="G212" s="295">
        <f t="shared" si="74"/>
        <v>0</v>
      </c>
      <c r="H212" s="295">
        <f t="shared" si="74"/>
        <v>0</v>
      </c>
      <c r="I212" s="295">
        <f t="shared" si="74"/>
        <v>0</v>
      </c>
      <c r="J212" s="295">
        <f t="shared" si="74"/>
        <v>0</v>
      </c>
      <c r="K212" s="295">
        <f t="shared" si="74"/>
        <v>0</v>
      </c>
      <c r="L212" s="295">
        <f t="shared" si="74"/>
        <v>0</v>
      </c>
      <c r="M212" s="295">
        <f t="shared" si="74"/>
        <v>0</v>
      </c>
      <c r="N212" s="295">
        <f t="shared" si="74"/>
        <v>0</v>
      </c>
      <c r="O212" s="295">
        <f t="shared" si="74"/>
        <v>0</v>
      </c>
      <c r="P212" s="295">
        <f t="shared" si="74"/>
        <v>0</v>
      </c>
      <c r="Q212" s="295">
        <f t="shared" si="75"/>
        <v>0</v>
      </c>
      <c r="R212" s="295">
        <f t="shared" si="75"/>
        <v>0</v>
      </c>
      <c r="S212" s="295">
        <f t="shared" si="75"/>
        <v>0</v>
      </c>
      <c r="T212" s="295">
        <f t="shared" si="75"/>
        <v>0</v>
      </c>
      <c r="U212" s="295">
        <f t="shared" si="75"/>
        <v>0</v>
      </c>
      <c r="V212" s="295">
        <f t="shared" si="75"/>
        <v>0</v>
      </c>
      <c r="W212" s="295">
        <f t="shared" si="75"/>
        <v>16623684</v>
      </c>
      <c r="X212" s="295">
        <f t="shared" si="75"/>
        <v>0</v>
      </c>
      <c r="Y212" s="295">
        <f t="shared" si="75"/>
        <v>0</v>
      </c>
      <c r="Z212" s="295">
        <f t="shared" si="75"/>
        <v>0</v>
      </c>
      <c r="AA212" s="295">
        <f t="shared" si="76"/>
        <v>0</v>
      </c>
      <c r="AB212" s="295">
        <f t="shared" si="76"/>
        <v>0</v>
      </c>
      <c r="AC212" s="295">
        <f t="shared" si="76"/>
        <v>0</v>
      </c>
      <c r="AD212" s="295">
        <f t="shared" si="76"/>
        <v>0</v>
      </c>
      <c r="AE212" s="295">
        <f t="shared" si="76"/>
        <v>0</v>
      </c>
      <c r="AF212" s="295">
        <f t="shared" si="76"/>
        <v>0</v>
      </c>
      <c r="AG212" s="295">
        <f t="shared" si="76"/>
        <v>0</v>
      </c>
      <c r="AH212" s="295">
        <f t="shared" si="76"/>
        <v>0</v>
      </c>
      <c r="AI212" s="295">
        <f t="shared" si="76"/>
        <v>16918222.440000001</v>
      </c>
      <c r="AJ212" s="295">
        <f t="shared" si="76"/>
        <v>0</v>
      </c>
      <c r="AK212" s="295">
        <f t="shared" si="77"/>
        <v>0</v>
      </c>
      <c r="AL212" s="295">
        <f t="shared" si="77"/>
        <v>0</v>
      </c>
      <c r="AM212" s="295">
        <f t="shared" si="77"/>
        <v>0</v>
      </c>
      <c r="AN212" s="295">
        <f t="shared" si="77"/>
        <v>0</v>
      </c>
      <c r="AO212" s="295">
        <f t="shared" si="77"/>
        <v>0</v>
      </c>
      <c r="AP212" s="295">
        <f t="shared" si="77"/>
        <v>0</v>
      </c>
      <c r="AQ212" s="295">
        <f t="shared" si="77"/>
        <v>0</v>
      </c>
      <c r="AR212" s="295">
        <f t="shared" si="77"/>
        <v>0</v>
      </c>
      <c r="AS212" s="295">
        <f t="shared" si="77"/>
        <v>0</v>
      </c>
      <c r="AT212" s="295">
        <f t="shared" si="77"/>
        <v>0</v>
      </c>
      <c r="AU212" s="295">
        <f t="shared" si="78"/>
        <v>0</v>
      </c>
      <c r="AV212" s="295">
        <f t="shared" si="78"/>
        <v>0</v>
      </c>
      <c r="AW212" s="295">
        <f t="shared" si="78"/>
        <v>0</v>
      </c>
      <c r="AX212" s="295">
        <f t="shared" si="78"/>
        <v>0</v>
      </c>
      <c r="AY212" s="295">
        <f t="shared" si="78"/>
        <v>0</v>
      </c>
      <c r="AZ212" s="295">
        <f t="shared" si="78"/>
        <v>0</v>
      </c>
      <c r="BA212" s="295">
        <f t="shared" si="78"/>
        <v>0</v>
      </c>
      <c r="BB212" s="295">
        <f t="shared" si="78"/>
        <v>0</v>
      </c>
    </row>
    <row r="213" spans="5:54" ht="15" customHeight="1">
      <c r="E213" s="294" t="s">
        <v>175</v>
      </c>
      <c r="G213" s="295">
        <f t="shared" si="74"/>
        <v>24511794.649999999</v>
      </c>
      <c r="H213" s="295">
        <f t="shared" si="74"/>
        <v>272482</v>
      </c>
      <c r="I213" s="295">
        <f t="shared" si="74"/>
        <v>995041.6100000001</v>
      </c>
      <c r="J213" s="295">
        <f t="shared" si="74"/>
        <v>268506</v>
      </c>
      <c r="K213" s="295">
        <f t="shared" si="74"/>
        <v>279738</v>
      </c>
      <c r="L213" s="295">
        <f t="shared" si="74"/>
        <v>963050.12</v>
      </c>
      <c r="M213" s="295">
        <f t="shared" si="74"/>
        <v>290457</v>
      </c>
      <c r="N213" s="295">
        <f t="shared" si="74"/>
        <v>279946</v>
      </c>
      <c r="O213" s="295">
        <f t="shared" si="74"/>
        <v>1107727.8500000001</v>
      </c>
      <c r="P213" s="295">
        <f t="shared" si="74"/>
        <v>282732</v>
      </c>
      <c r="Q213" s="295">
        <f t="shared" si="75"/>
        <v>245575</v>
      </c>
      <c r="R213" s="295">
        <f t="shared" si="75"/>
        <v>11339593.49</v>
      </c>
      <c r="S213" s="295">
        <f t="shared" si="75"/>
        <v>24846971.66</v>
      </c>
      <c r="T213" s="295">
        <f t="shared" si="75"/>
        <v>264847.62</v>
      </c>
      <c r="U213" s="295">
        <f t="shared" si="75"/>
        <v>1226964.7999999998</v>
      </c>
      <c r="V213" s="295">
        <f t="shared" si="75"/>
        <v>280266.46999999997</v>
      </c>
      <c r="W213" s="295">
        <f t="shared" si="75"/>
        <v>283722.23999999999</v>
      </c>
      <c r="X213" s="295">
        <f t="shared" si="75"/>
        <v>1162663.76</v>
      </c>
      <c r="Y213" s="295">
        <f t="shared" si="75"/>
        <v>286630.31</v>
      </c>
      <c r="Z213" s="295">
        <f t="shared" si="75"/>
        <v>302745.88</v>
      </c>
      <c r="AA213" s="295">
        <f t="shared" si="76"/>
        <v>1227130.5299999998</v>
      </c>
      <c r="AB213" s="295">
        <f t="shared" si="76"/>
        <v>263541.45999999996</v>
      </c>
      <c r="AC213" s="295">
        <f t="shared" si="76"/>
        <v>237690.91</v>
      </c>
      <c r="AD213" s="295">
        <f t="shared" si="76"/>
        <v>11975527.220000003</v>
      </c>
      <c r="AE213" s="295">
        <f t="shared" si="76"/>
        <v>24771135.400000002</v>
      </c>
      <c r="AF213" s="295">
        <f t="shared" si="76"/>
        <v>280761.41000000003</v>
      </c>
      <c r="AG213" s="295">
        <f t="shared" si="76"/>
        <v>1051575.48</v>
      </c>
      <c r="AH213" s="295">
        <f t="shared" si="76"/>
        <v>122515.81999999999</v>
      </c>
      <c r="AI213" s="295">
        <f t="shared" si="76"/>
        <v>285327.98</v>
      </c>
      <c r="AJ213" s="295">
        <f t="shared" si="76"/>
        <v>1061787.26</v>
      </c>
      <c r="AK213" s="295">
        <f t="shared" si="77"/>
        <v>358999.96</v>
      </c>
      <c r="AL213" s="295">
        <f t="shared" si="77"/>
        <v>306329.74000000005</v>
      </c>
      <c r="AM213" s="295">
        <f t="shared" si="77"/>
        <v>1200503.4399999997</v>
      </c>
      <c r="AN213" s="295">
        <f t="shared" si="77"/>
        <v>300840.08999999997</v>
      </c>
      <c r="AO213" s="295">
        <f t="shared" si="77"/>
        <v>280519.58</v>
      </c>
      <c r="AP213" s="295">
        <f t="shared" si="77"/>
        <v>11749668.650000004</v>
      </c>
      <c r="AQ213" s="295">
        <f t="shared" si="77"/>
        <v>27343794.849999998</v>
      </c>
      <c r="AR213" s="295">
        <f t="shared" si="77"/>
        <v>358090.35</v>
      </c>
      <c r="AS213" s="295">
        <f t="shared" si="77"/>
        <v>1027374.5</v>
      </c>
      <c r="AT213" s="295">
        <f t="shared" si="77"/>
        <v>181746.82</v>
      </c>
      <c r="AU213" s="295">
        <f t="shared" si="78"/>
        <v>0</v>
      </c>
      <c r="AV213" s="295">
        <f t="shared" si="78"/>
        <v>0</v>
      </c>
      <c r="AW213" s="295">
        <f t="shared" si="78"/>
        <v>0</v>
      </c>
      <c r="AX213" s="295">
        <f t="shared" si="78"/>
        <v>0</v>
      </c>
      <c r="AY213" s="295">
        <f t="shared" si="78"/>
        <v>0</v>
      </c>
      <c r="AZ213" s="295">
        <f t="shared" si="78"/>
        <v>0</v>
      </c>
      <c r="BA213" s="295">
        <f t="shared" si="78"/>
        <v>0</v>
      </c>
      <c r="BB213" s="295">
        <f t="shared" si="78"/>
        <v>0</v>
      </c>
    </row>
    <row r="214" spans="5:54" ht="15" customHeight="1">
      <c r="E214" s="294" t="s">
        <v>172</v>
      </c>
      <c r="G214" s="295">
        <f t="shared" si="74"/>
        <v>1397799.1400000001</v>
      </c>
      <c r="H214" s="295">
        <f t="shared" si="74"/>
        <v>1442514.93</v>
      </c>
      <c r="I214" s="295">
        <f t="shared" si="74"/>
        <v>1709925.0999999999</v>
      </c>
      <c r="J214" s="295">
        <f t="shared" si="74"/>
        <v>1376161.05</v>
      </c>
      <c r="K214" s="295">
        <f t="shared" si="74"/>
        <v>1446329.26</v>
      </c>
      <c r="L214" s="295">
        <f t="shared" si="74"/>
        <v>1589059.08</v>
      </c>
      <c r="M214" s="295">
        <f t="shared" si="74"/>
        <v>1308753.6499999999</v>
      </c>
      <c r="N214" s="295">
        <f t="shared" si="74"/>
        <v>1329649.5</v>
      </c>
      <c r="O214" s="295">
        <f t="shared" si="74"/>
        <v>1643008.6600000001</v>
      </c>
      <c r="P214" s="295">
        <f t="shared" si="74"/>
        <v>1360391.25</v>
      </c>
      <c r="Q214" s="295">
        <f t="shared" si="75"/>
        <v>1390429.78</v>
      </c>
      <c r="R214" s="295">
        <f t="shared" si="75"/>
        <v>1820267.8299999998</v>
      </c>
      <c r="S214" s="295">
        <f t="shared" si="75"/>
        <v>1350893.76</v>
      </c>
      <c r="T214" s="295">
        <f t="shared" si="75"/>
        <v>1359952.37</v>
      </c>
      <c r="U214" s="295">
        <f t="shared" si="75"/>
        <v>1665351.5699999998</v>
      </c>
      <c r="V214" s="295">
        <f t="shared" si="75"/>
        <v>1415703.53</v>
      </c>
      <c r="W214" s="295">
        <f t="shared" si="75"/>
        <v>1336723.6199999999</v>
      </c>
      <c r="X214" s="295">
        <f t="shared" si="75"/>
        <v>1641540.4100000001</v>
      </c>
      <c r="Y214" s="295">
        <f t="shared" si="75"/>
        <v>1327035.8500000001</v>
      </c>
      <c r="Z214" s="295">
        <f t="shared" si="75"/>
        <v>1275377.58</v>
      </c>
      <c r="AA214" s="295">
        <f t="shared" si="76"/>
        <v>1630002.1199999999</v>
      </c>
      <c r="AB214" s="295">
        <f t="shared" si="76"/>
        <v>1362990.42</v>
      </c>
      <c r="AC214" s="295">
        <f t="shared" si="76"/>
        <v>1370289.0100000002</v>
      </c>
      <c r="AD214" s="295">
        <f t="shared" si="76"/>
        <v>1721514.26</v>
      </c>
      <c r="AE214" s="295">
        <f t="shared" si="76"/>
        <v>1393119.9700000002</v>
      </c>
      <c r="AF214" s="295">
        <f t="shared" si="76"/>
        <v>1403423.4300000002</v>
      </c>
      <c r="AG214" s="295">
        <f t="shared" si="76"/>
        <v>1831196.25</v>
      </c>
      <c r="AH214" s="295">
        <f t="shared" si="76"/>
        <v>1184217.1300000001</v>
      </c>
      <c r="AI214" s="295">
        <f t="shared" si="76"/>
        <v>1242318.5999999999</v>
      </c>
      <c r="AJ214" s="295">
        <f t="shared" si="76"/>
        <v>1583291.65</v>
      </c>
      <c r="AK214" s="295">
        <f t="shared" si="77"/>
        <v>1219025.24</v>
      </c>
      <c r="AL214" s="295">
        <f t="shared" si="77"/>
        <v>1227540.95</v>
      </c>
      <c r="AM214" s="295">
        <f t="shared" si="77"/>
        <v>1721230.99</v>
      </c>
      <c r="AN214" s="295">
        <f t="shared" si="77"/>
        <v>1274340.02</v>
      </c>
      <c r="AO214" s="295">
        <f t="shared" si="77"/>
        <v>1257766.0099999998</v>
      </c>
      <c r="AP214" s="295">
        <f t="shared" si="77"/>
        <v>1698588.42</v>
      </c>
      <c r="AQ214" s="295">
        <f t="shared" si="77"/>
        <v>76379.3</v>
      </c>
      <c r="AR214" s="295">
        <f t="shared" si="77"/>
        <v>82126.12</v>
      </c>
      <c r="AS214" s="295">
        <f t="shared" si="77"/>
        <v>0</v>
      </c>
      <c r="AT214" s="295">
        <f t="shared" si="77"/>
        <v>0</v>
      </c>
      <c r="AU214" s="295">
        <f t="shared" si="78"/>
        <v>0</v>
      </c>
      <c r="AV214" s="295">
        <f t="shared" si="78"/>
        <v>0</v>
      </c>
      <c r="AW214" s="295">
        <f t="shared" si="78"/>
        <v>0</v>
      </c>
      <c r="AX214" s="295">
        <f t="shared" si="78"/>
        <v>0</v>
      </c>
      <c r="AY214" s="295">
        <f t="shared" si="78"/>
        <v>0</v>
      </c>
      <c r="AZ214" s="295">
        <f t="shared" si="78"/>
        <v>0</v>
      </c>
      <c r="BA214" s="295">
        <f t="shared" si="78"/>
        <v>0</v>
      </c>
      <c r="BB214" s="295">
        <f t="shared" si="78"/>
        <v>0</v>
      </c>
    </row>
    <row r="215" spans="5:54" ht="15" customHeight="1">
      <c r="E215" s="294" t="s">
        <v>152</v>
      </c>
      <c r="G215" s="295">
        <f t="shared" si="74"/>
        <v>399714.56</v>
      </c>
      <c r="H215" s="295">
        <f t="shared" si="74"/>
        <v>363079.02</v>
      </c>
      <c r="I215" s="295">
        <f t="shared" si="74"/>
        <v>412228.14</v>
      </c>
      <c r="J215" s="295">
        <f t="shared" si="74"/>
        <v>368799.07</v>
      </c>
      <c r="K215" s="295">
        <f t="shared" si="74"/>
        <v>392375.55</v>
      </c>
      <c r="L215" s="295">
        <f t="shared" si="74"/>
        <v>403697.47</v>
      </c>
      <c r="M215" s="295">
        <f t="shared" si="74"/>
        <v>375660.52</v>
      </c>
      <c r="N215" s="295">
        <f t="shared" si="74"/>
        <v>363184.54000000004</v>
      </c>
      <c r="O215" s="295">
        <f t="shared" si="74"/>
        <v>359575.87</v>
      </c>
      <c r="P215" s="295">
        <f t="shared" si="74"/>
        <v>356108.87</v>
      </c>
      <c r="Q215" s="295">
        <f t="shared" si="75"/>
        <v>349752.30000000005</v>
      </c>
      <c r="R215" s="295">
        <f t="shared" si="75"/>
        <v>335231.49</v>
      </c>
      <c r="S215" s="295">
        <f t="shared" si="75"/>
        <v>345637.92000000004</v>
      </c>
      <c r="T215" s="295">
        <f t="shared" si="75"/>
        <v>341023.58999999997</v>
      </c>
      <c r="U215" s="295">
        <f t="shared" si="75"/>
        <v>400729.15</v>
      </c>
      <c r="V215" s="295">
        <f t="shared" si="75"/>
        <v>381547.6</v>
      </c>
      <c r="W215" s="295">
        <f t="shared" si="75"/>
        <v>381633.95999999996</v>
      </c>
      <c r="X215" s="295">
        <f t="shared" si="75"/>
        <v>427507.96</v>
      </c>
      <c r="Y215" s="295">
        <f t="shared" si="75"/>
        <v>412073.61</v>
      </c>
      <c r="Z215" s="295">
        <f t="shared" si="75"/>
        <v>397486.69</v>
      </c>
      <c r="AA215" s="295">
        <f t="shared" si="76"/>
        <v>376647.20999999996</v>
      </c>
      <c r="AB215" s="295">
        <f t="shared" si="76"/>
        <v>363155.4</v>
      </c>
      <c r="AC215" s="295">
        <f t="shared" si="76"/>
        <v>381362.01999999996</v>
      </c>
      <c r="AD215" s="295">
        <f t="shared" si="76"/>
        <v>367697.12</v>
      </c>
      <c r="AE215" s="295">
        <f t="shared" si="76"/>
        <v>368401.80000000005</v>
      </c>
      <c r="AF215" s="295">
        <f t="shared" si="76"/>
        <v>378013.54000000004</v>
      </c>
      <c r="AG215" s="295">
        <f t="shared" si="76"/>
        <v>247116.51</v>
      </c>
      <c r="AH215" s="295">
        <f t="shared" si="76"/>
        <v>117884.63</v>
      </c>
      <c r="AI215" s="295">
        <f t="shared" si="76"/>
        <v>184280.25</v>
      </c>
      <c r="AJ215" s="295">
        <f t="shared" si="76"/>
        <v>269978.88</v>
      </c>
      <c r="AK215" s="295">
        <f t="shared" si="77"/>
        <v>298038.01</v>
      </c>
      <c r="AL215" s="295">
        <f t="shared" si="77"/>
        <v>321688.81</v>
      </c>
      <c r="AM215" s="295">
        <f t="shared" si="77"/>
        <v>319454.95</v>
      </c>
      <c r="AN215" s="295">
        <f t="shared" si="77"/>
        <v>286831.87</v>
      </c>
      <c r="AO215" s="295">
        <f t="shared" si="77"/>
        <v>275466.19</v>
      </c>
      <c r="AP215" s="295">
        <f t="shared" si="77"/>
        <v>264916.36</v>
      </c>
      <c r="AQ215" s="295">
        <f t="shared" si="77"/>
        <v>305600.09000000003</v>
      </c>
      <c r="AR215" s="295">
        <f t="shared" si="77"/>
        <v>299510.39</v>
      </c>
      <c r="AS215" s="295">
        <f t="shared" si="77"/>
        <v>364124.32</v>
      </c>
      <c r="AT215" s="295">
        <f t="shared" si="77"/>
        <v>0</v>
      </c>
      <c r="AU215" s="295">
        <f t="shared" si="78"/>
        <v>0</v>
      </c>
      <c r="AV215" s="295">
        <f t="shared" si="78"/>
        <v>0</v>
      </c>
      <c r="AW215" s="295">
        <f t="shared" si="78"/>
        <v>0</v>
      </c>
      <c r="AX215" s="295">
        <f t="shared" si="78"/>
        <v>0</v>
      </c>
      <c r="AY215" s="295">
        <f t="shared" si="78"/>
        <v>0</v>
      </c>
      <c r="AZ215" s="295">
        <f t="shared" si="78"/>
        <v>0</v>
      </c>
      <c r="BA215" s="295">
        <f t="shared" si="78"/>
        <v>0</v>
      </c>
      <c r="BB215" s="295">
        <f t="shared" si="78"/>
        <v>0</v>
      </c>
    </row>
    <row r="216" spans="5:54">
      <c r="AE216" s="292"/>
      <c r="AF216" s="292"/>
      <c r="AG216" s="292"/>
      <c r="AH216" s="292"/>
      <c r="AI216" s="292"/>
      <c r="AJ216" s="292"/>
      <c r="AK216" s="292"/>
      <c r="AL216" s="292"/>
      <c r="AM216" s="292"/>
      <c r="AN216" s="292"/>
      <c r="AO216" s="292"/>
      <c r="AP216" s="292"/>
      <c r="AQ216" s="292"/>
      <c r="AR216" s="292"/>
      <c r="AS216" s="292"/>
      <c r="AT216" s="292"/>
      <c r="AU216" s="292"/>
      <c r="AV216" s="292"/>
      <c r="AW216" s="292"/>
      <c r="AX216" s="292"/>
      <c r="AY216" s="292"/>
      <c r="AZ216" s="292"/>
      <c r="BA216" s="292"/>
      <c r="BB216" s="292"/>
    </row>
    <row r="217" spans="5:54">
      <c r="AE217" s="292"/>
      <c r="AF217" s="292"/>
      <c r="AG217" s="292"/>
      <c r="AH217" s="292"/>
      <c r="AI217" s="292"/>
      <c r="AJ217" s="292"/>
      <c r="AK217" s="292"/>
      <c r="AL217" s="292"/>
      <c r="AM217" s="292"/>
      <c r="AN217" s="292"/>
      <c r="AO217" s="292"/>
      <c r="AP217" s="292"/>
      <c r="AQ217" s="292"/>
      <c r="AR217" s="292"/>
      <c r="AS217" s="292"/>
      <c r="AT217" s="292"/>
      <c r="AU217" s="292"/>
      <c r="AV217" s="292"/>
      <c r="AW217" s="292"/>
      <c r="AX217" s="292"/>
      <c r="AY217" s="292"/>
      <c r="AZ217" s="292"/>
      <c r="BA217" s="292"/>
      <c r="BB217" s="292"/>
    </row>
    <row r="218" spans="5:54">
      <c r="AE218" s="292"/>
      <c r="AF218" s="292"/>
      <c r="AG218" s="292"/>
      <c r="AH218" s="292"/>
      <c r="AI218" s="292"/>
      <c r="AJ218" s="292"/>
      <c r="AK218" s="292"/>
      <c r="AL218" s="292"/>
      <c r="AM218" s="292"/>
      <c r="AN218" s="292"/>
      <c r="AO218" s="292"/>
      <c r="AP218" s="292"/>
      <c r="AQ218" s="292"/>
      <c r="AR218" s="292"/>
      <c r="AS218" s="292"/>
      <c r="AT218" s="292"/>
      <c r="AU218" s="292"/>
      <c r="AV218" s="292"/>
      <c r="AW218" s="292"/>
      <c r="AX218" s="292"/>
      <c r="AY218" s="292"/>
      <c r="AZ218" s="292"/>
      <c r="BA218" s="292"/>
      <c r="BB218" s="292"/>
    </row>
    <row r="219" spans="5:54">
      <c r="E219" s="268" t="s">
        <v>202</v>
      </c>
      <c r="G219" s="298">
        <f t="shared" ref="G219:P228" si="79">+SUMIF($C$6:$C$189,$E219,G$6:G$189)</f>
        <v>94749.73</v>
      </c>
      <c r="H219" s="298">
        <f t="shared" si="79"/>
        <v>73119.94</v>
      </c>
      <c r="I219" s="298">
        <f t="shared" si="79"/>
        <v>98803.61</v>
      </c>
      <c r="J219" s="298">
        <f t="shared" si="79"/>
        <v>90384.33</v>
      </c>
      <c r="K219" s="298">
        <f t="shared" si="79"/>
        <v>89124.290000000008</v>
      </c>
      <c r="L219" s="298">
        <f t="shared" si="79"/>
        <v>141307.04</v>
      </c>
      <c r="M219" s="298">
        <f t="shared" si="79"/>
        <v>125292.54999999999</v>
      </c>
      <c r="N219" s="298">
        <f t="shared" si="79"/>
        <v>90069.83</v>
      </c>
      <c r="O219" s="298">
        <f t="shared" si="79"/>
        <v>128893.27</v>
      </c>
      <c r="P219" s="298">
        <f t="shared" si="79"/>
        <v>100613.85</v>
      </c>
      <c r="Q219" s="298">
        <f t="shared" ref="Q219:Z228" si="80">+SUMIF($C$6:$C$189,$E219,Q$6:Q$189)</f>
        <v>114005.65</v>
      </c>
      <c r="R219" s="298">
        <f t="shared" si="80"/>
        <v>866806.58000000007</v>
      </c>
      <c r="S219" s="298">
        <f t="shared" si="80"/>
        <v>72820.94</v>
      </c>
      <c r="T219" s="298">
        <f t="shared" si="80"/>
        <v>44307.53</v>
      </c>
      <c r="U219" s="298">
        <f t="shared" si="80"/>
        <v>76230.23</v>
      </c>
      <c r="V219" s="298">
        <f t="shared" si="80"/>
        <v>68744.63</v>
      </c>
      <c r="W219" s="298">
        <f t="shared" si="80"/>
        <v>72402.31</v>
      </c>
      <c r="X219" s="298">
        <f t="shared" si="80"/>
        <v>98074.64</v>
      </c>
      <c r="Y219" s="298">
        <f t="shared" si="80"/>
        <v>95745.14</v>
      </c>
      <c r="Z219" s="298">
        <f t="shared" si="80"/>
        <v>83005.72</v>
      </c>
      <c r="AA219" s="298">
        <f t="shared" ref="AA219:AJ228" si="81">+SUMIF($C$6:$C$189,$E219,AA$6:AA$189)</f>
        <v>106008.73</v>
      </c>
      <c r="AB219" s="298">
        <f t="shared" si="81"/>
        <v>86029.010000000009</v>
      </c>
      <c r="AC219" s="298">
        <f t="shared" si="81"/>
        <v>78543.23</v>
      </c>
      <c r="AD219" s="298">
        <f t="shared" si="81"/>
        <v>642291.62999999989</v>
      </c>
      <c r="AE219" s="298">
        <f t="shared" si="81"/>
        <v>74140.789999999994</v>
      </c>
      <c r="AF219" s="298">
        <f t="shared" si="81"/>
        <v>79352.710000000006</v>
      </c>
      <c r="AG219" s="298">
        <f t="shared" si="81"/>
        <v>48632.270000000004</v>
      </c>
      <c r="AH219" s="298">
        <f t="shared" si="81"/>
        <v>0</v>
      </c>
      <c r="AI219" s="298">
        <f t="shared" si="81"/>
        <v>5125.55</v>
      </c>
      <c r="AJ219" s="298">
        <f t="shared" si="81"/>
        <v>58911.41</v>
      </c>
      <c r="AK219" s="298">
        <f t="shared" ref="AK219:AT228" si="82">+SUMIF($C$6:$C$189,$E219,AK$6:AK$189)</f>
        <v>40770.009999999995</v>
      </c>
      <c r="AL219" s="298">
        <f t="shared" si="82"/>
        <v>25820.880000000001</v>
      </c>
      <c r="AM219" s="298">
        <f t="shared" si="82"/>
        <v>42773.599999999999</v>
      </c>
      <c r="AN219" s="298">
        <f t="shared" si="82"/>
        <v>21806.67</v>
      </c>
      <c r="AO219" s="298">
        <f t="shared" si="82"/>
        <v>21944.6</v>
      </c>
      <c r="AP219" s="298">
        <f t="shared" si="82"/>
        <v>34736.65</v>
      </c>
      <c r="AQ219" s="298">
        <f t="shared" si="82"/>
        <v>23130.54</v>
      </c>
      <c r="AR219" s="298">
        <f t="shared" si="82"/>
        <v>22448.75</v>
      </c>
      <c r="AS219" s="298">
        <f t="shared" si="82"/>
        <v>28575.65</v>
      </c>
      <c r="AT219" s="298">
        <f t="shared" si="82"/>
        <v>0</v>
      </c>
      <c r="AU219" s="298">
        <f t="shared" ref="AU219:BB228" si="83">+SUMIF($C$6:$C$189,$E219,AU$6:AU$189)</f>
        <v>0</v>
      </c>
      <c r="AV219" s="298">
        <f t="shared" si="83"/>
        <v>0</v>
      </c>
      <c r="AW219" s="298">
        <f t="shared" si="83"/>
        <v>0</v>
      </c>
      <c r="AX219" s="298">
        <f t="shared" si="83"/>
        <v>0</v>
      </c>
      <c r="AY219" s="298">
        <f t="shared" si="83"/>
        <v>0</v>
      </c>
      <c r="AZ219" s="298">
        <f t="shared" si="83"/>
        <v>0</v>
      </c>
      <c r="BA219" s="298">
        <f t="shared" si="83"/>
        <v>0</v>
      </c>
      <c r="BB219" s="298">
        <f t="shared" si="83"/>
        <v>0</v>
      </c>
    </row>
    <row r="220" spans="5:54">
      <c r="E220" s="268" t="s">
        <v>192</v>
      </c>
      <c r="G220" s="298">
        <f t="shared" si="79"/>
        <v>243182</v>
      </c>
      <c r="H220" s="298">
        <f t="shared" si="79"/>
        <v>240023</v>
      </c>
      <c r="I220" s="298">
        <f t="shared" si="79"/>
        <v>274381</v>
      </c>
      <c r="J220" s="298">
        <f t="shared" si="79"/>
        <v>316892</v>
      </c>
      <c r="K220" s="298">
        <f t="shared" si="79"/>
        <v>325269</v>
      </c>
      <c r="L220" s="298">
        <f t="shared" si="79"/>
        <v>329109</v>
      </c>
      <c r="M220" s="298">
        <f t="shared" si="79"/>
        <v>335921</v>
      </c>
      <c r="N220" s="298">
        <f t="shared" si="79"/>
        <v>293725</v>
      </c>
      <c r="O220" s="298">
        <f t="shared" si="79"/>
        <v>276352</v>
      </c>
      <c r="P220" s="298">
        <f t="shared" si="79"/>
        <v>267409</v>
      </c>
      <c r="Q220" s="298">
        <f t="shared" si="80"/>
        <v>289686</v>
      </c>
      <c r="R220" s="298">
        <f t="shared" si="80"/>
        <v>289785</v>
      </c>
      <c r="S220" s="298">
        <f t="shared" si="80"/>
        <v>255791</v>
      </c>
      <c r="T220" s="298">
        <f t="shared" si="80"/>
        <v>236339</v>
      </c>
      <c r="U220" s="298">
        <f t="shared" si="80"/>
        <v>303901</v>
      </c>
      <c r="V220" s="298">
        <f t="shared" si="80"/>
        <v>338521</v>
      </c>
      <c r="W220" s="298">
        <f t="shared" si="80"/>
        <v>16935975</v>
      </c>
      <c r="X220" s="298">
        <f t="shared" si="80"/>
        <v>387990</v>
      </c>
      <c r="Y220" s="298">
        <f t="shared" si="80"/>
        <v>333490</v>
      </c>
      <c r="Z220" s="298">
        <f t="shared" si="80"/>
        <v>324700</v>
      </c>
      <c r="AA220" s="298">
        <f t="shared" si="81"/>
        <v>285757</v>
      </c>
      <c r="AB220" s="298">
        <f t="shared" si="81"/>
        <v>307382</v>
      </c>
      <c r="AC220" s="298">
        <f t="shared" si="81"/>
        <v>301599</v>
      </c>
      <c r="AD220" s="298">
        <f t="shared" si="81"/>
        <v>312759</v>
      </c>
      <c r="AE220" s="298">
        <f t="shared" si="81"/>
        <v>264300</v>
      </c>
      <c r="AF220" s="298">
        <f t="shared" si="81"/>
        <v>271497</v>
      </c>
      <c r="AG220" s="298">
        <f t="shared" si="81"/>
        <v>383785</v>
      </c>
      <c r="AH220" s="298">
        <f t="shared" si="81"/>
        <v>556725</v>
      </c>
      <c r="AI220" s="298">
        <f t="shared" si="81"/>
        <v>17615278.440000001</v>
      </c>
      <c r="AJ220" s="298">
        <f t="shared" si="81"/>
        <v>512539</v>
      </c>
      <c r="AK220" s="298">
        <f t="shared" si="82"/>
        <v>489906</v>
      </c>
      <c r="AL220" s="298">
        <f t="shared" si="82"/>
        <v>452897</v>
      </c>
      <c r="AM220" s="298">
        <f t="shared" si="82"/>
        <v>417002</v>
      </c>
      <c r="AN220" s="298">
        <f t="shared" si="82"/>
        <v>404831</v>
      </c>
      <c r="AO220" s="298">
        <f t="shared" si="82"/>
        <v>390677</v>
      </c>
      <c r="AP220" s="298">
        <f t="shared" si="82"/>
        <v>448373</v>
      </c>
      <c r="AQ220" s="298">
        <f t="shared" si="82"/>
        <v>380301</v>
      </c>
      <c r="AR220" s="298">
        <f t="shared" si="82"/>
        <v>348672</v>
      </c>
      <c r="AS220" s="298">
        <f t="shared" si="82"/>
        <v>404609</v>
      </c>
      <c r="AT220" s="298">
        <f t="shared" si="82"/>
        <v>478447</v>
      </c>
      <c r="AU220" s="298">
        <f t="shared" si="83"/>
        <v>0</v>
      </c>
      <c r="AV220" s="298">
        <f t="shared" si="83"/>
        <v>0</v>
      </c>
      <c r="AW220" s="298">
        <f t="shared" si="83"/>
        <v>0</v>
      </c>
      <c r="AX220" s="298">
        <f t="shared" si="83"/>
        <v>0</v>
      </c>
      <c r="AY220" s="298">
        <f t="shared" si="83"/>
        <v>0</v>
      </c>
      <c r="AZ220" s="298">
        <f t="shared" si="83"/>
        <v>0</v>
      </c>
      <c r="BA220" s="298">
        <f t="shared" si="83"/>
        <v>0</v>
      </c>
      <c r="BB220" s="298">
        <f t="shared" si="83"/>
        <v>0</v>
      </c>
    </row>
    <row r="221" spans="5:54">
      <c r="E221" s="268" t="s">
        <v>211</v>
      </c>
      <c r="G221" s="298">
        <f t="shared" si="79"/>
        <v>0</v>
      </c>
      <c r="H221" s="298">
        <f t="shared" si="79"/>
        <v>0</v>
      </c>
      <c r="I221" s="298">
        <f t="shared" si="79"/>
        <v>0</v>
      </c>
      <c r="J221" s="298">
        <f t="shared" si="79"/>
        <v>0</v>
      </c>
      <c r="K221" s="298">
        <f t="shared" si="79"/>
        <v>0</v>
      </c>
      <c r="L221" s="298">
        <f t="shared" si="79"/>
        <v>0</v>
      </c>
      <c r="M221" s="298">
        <f t="shared" si="79"/>
        <v>0</v>
      </c>
      <c r="N221" s="298">
        <f t="shared" si="79"/>
        <v>0</v>
      </c>
      <c r="O221" s="298">
        <f t="shared" si="79"/>
        <v>0</v>
      </c>
      <c r="P221" s="298">
        <f t="shared" si="79"/>
        <v>0</v>
      </c>
      <c r="Q221" s="298">
        <f t="shared" si="80"/>
        <v>0</v>
      </c>
      <c r="R221" s="298">
        <f t="shared" si="80"/>
        <v>7129362</v>
      </c>
      <c r="S221" s="298">
        <f t="shared" si="80"/>
        <v>0</v>
      </c>
      <c r="T221" s="298">
        <f t="shared" si="80"/>
        <v>0</v>
      </c>
      <c r="U221" s="298">
        <f t="shared" si="80"/>
        <v>0</v>
      </c>
      <c r="V221" s="298">
        <f t="shared" si="80"/>
        <v>0</v>
      </c>
      <c r="W221" s="298">
        <f t="shared" si="80"/>
        <v>0</v>
      </c>
      <c r="X221" s="298">
        <f t="shared" si="80"/>
        <v>0</v>
      </c>
      <c r="Y221" s="298">
        <f t="shared" si="80"/>
        <v>0</v>
      </c>
      <c r="Z221" s="298">
        <f t="shared" si="80"/>
        <v>0</v>
      </c>
      <c r="AA221" s="298">
        <f t="shared" si="81"/>
        <v>0</v>
      </c>
      <c r="AB221" s="298">
        <f t="shared" si="81"/>
        <v>0</v>
      </c>
      <c r="AC221" s="298">
        <f t="shared" si="81"/>
        <v>0</v>
      </c>
      <c r="AD221" s="298">
        <f t="shared" si="81"/>
        <v>7375355</v>
      </c>
      <c r="AE221" s="298">
        <f t="shared" si="81"/>
        <v>0</v>
      </c>
      <c r="AF221" s="298">
        <f t="shared" si="81"/>
        <v>0</v>
      </c>
      <c r="AG221" s="298">
        <f t="shared" si="81"/>
        <v>0</v>
      </c>
      <c r="AH221" s="298">
        <f t="shared" si="81"/>
        <v>0</v>
      </c>
      <c r="AI221" s="298">
        <f t="shared" si="81"/>
        <v>0</v>
      </c>
      <c r="AJ221" s="298">
        <f t="shared" si="81"/>
        <v>0</v>
      </c>
      <c r="AK221" s="298">
        <f t="shared" si="82"/>
        <v>0</v>
      </c>
      <c r="AL221" s="298">
        <f t="shared" si="82"/>
        <v>0</v>
      </c>
      <c r="AM221" s="298">
        <f t="shared" si="82"/>
        <v>0</v>
      </c>
      <c r="AN221" s="298">
        <f t="shared" si="82"/>
        <v>0</v>
      </c>
      <c r="AO221" s="298">
        <f t="shared" si="82"/>
        <v>0</v>
      </c>
      <c r="AP221" s="298">
        <f t="shared" si="82"/>
        <v>5967928</v>
      </c>
      <c r="AQ221" s="298">
        <f t="shared" si="82"/>
        <v>0</v>
      </c>
      <c r="AR221" s="298">
        <f t="shared" si="82"/>
        <v>0</v>
      </c>
      <c r="AS221" s="298">
        <f t="shared" si="82"/>
        <v>0</v>
      </c>
      <c r="AT221" s="298">
        <f t="shared" si="82"/>
        <v>0</v>
      </c>
      <c r="AU221" s="298">
        <f t="shared" si="83"/>
        <v>0</v>
      </c>
      <c r="AV221" s="298">
        <f t="shared" si="83"/>
        <v>0</v>
      </c>
      <c r="AW221" s="298">
        <f t="shared" si="83"/>
        <v>0</v>
      </c>
      <c r="AX221" s="298">
        <f t="shared" si="83"/>
        <v>0</v>
      </c>
      <c r="AY221" s="298">
        <f t="shared" si="83"/>
        <v>0</v>
      </c>
      <c r="AZ221" s="298">
        <f t="shared" si="83"/>
        <v>0</v>
      </c>
      <c r="BA221" s="298">
        <f t="shared" si="83"/>
        <v>0</v>
      </c>
      <c r="BB221" s="298">
        <f t="shared" si="83"/>
        <v>0</v>
      </c>
    </row>
    <row r="222" spans="5:54">
      <c r="E222" s="268" t="s">
        <v>214</v>
      </c>
      <c r="G222" s="298">
        <f t="shared" si="79"/>
        <v>1274241.3400000001</v>
      </c>
      <c r="H222" s="298">
        <f t="shared" si="79"/>
        <v>1312743.67</v>
      </c>
      <c r="I222" s="298">
        <f t="shared" si="79"/>
        <v>1567401.17</v>
      </c>
      <c r="J222" s="298">
        <f t="shared" si="79"/>
        <v>1243106.71</v>
      </c>
      <c r="K222" s="298">
        <f t="shared" si="79"/>
        <v>1308979.23</v>
      </c>
      <c r="L222" s="298">
        <f t="shared" si="79"/>
        <v>1452570.54</v>
      </c>
      <c r="M222" s="298">
        <f t="shared" si="79"/>
        <v>1171641.03</v>
      </c>
      <c r="N222" s="298">
        <f t="shared" si="79"/>
        <v>1195255.45</v>
      </c>
      <c r="O222" s="298">
        <f t="shared" si="79"/>
        <v>1512164.57</v>
      </c>
      <c r="P222" s="298">
        <f t="shared" si="79"/>
        <v>1224745.6200000001</v>
      </c>
      <c r="Q222" s="298">
        <f t="shared" si="80"/>
        <v>1252165.06</v>
      </c>
      <c r="R222" s="298">
        <f t="shared" si="80"/>
        <v>1657367.41</v>
      </c>
      <c r="S222" s="298">
        <f t="shared" si="80"/>
        <v>1216909.74</v>
      </c>
      <c r="T222" s="298">
        <f t="shared" si="80"/>
        <v>1228901.6200000001</v>
      </c>
      <c r="U222" s="298">
        <f t="shared" si="80"/>
        <v>1513927.42</v>
      </c>
      <c r="V222" s="298">
        <f t="shared" si="80"/>
        <v>1279439.1100000001</v>
      </c>
      <c r="W222" s="298">
        <f t="shared" si="80"/>
        <v>1199273.6399999999</v>
      </c>
      <c r="X222" s="298">
        <f t="shared" si="80"/>
        <v>1498232.79</v>
      </c>
      <c r="Y222" s="298">
        <f t="shared" si="80"/>
        <v>1195352.46</v>
      </c>
      <c r="Z222" s="298">
        <f t="shared" si="80"/>
        <v>1139430.19</v>
      </c>
      <c r="AA222" s="298">
        <f t="shared" si="81"/>
        <v>1487090.66</v>
      </c>
      <c r="AB222" s="298">
        <f t="shared" si="81"/>
        <v>1221237.9099999999</v>
      </c>
      <c r="AC222" s="298">
        <f t="shared" si="81"/>
        <v>1212685.3700000001</v>
      </c>
      <c r="AD222" s="298">
        <f t="shared" si="81"/>
        <v>1562531.99</v>
      </c>
      <c r="AE222" s="298">
        <f t="shared" si="81"/>
        <v>1260674.8500000001</v>
      </c>
      <c r="AF222" s="298">
        <f t="shared" si="81"/>
        <v>1275530.8600000001</v>
      </c>
      <c r="AG222" s="298">
        <f t="shared" si="81"/>
        <v>1752302.68</v>
      </c>
      <c r="AH222" s="298">
        <f t="shared" si="81"/>
        <v>1161963.58</v>
      </c>
      <c r="AI222" s="298">
        <f t="shared" si="81"/>
        <v>1205048.71</v>
      </c>
      <c r="AJ222" s="298">
        <f t="shared" si="81"/>
        <v>1504089.01</v>
      </c>
      <c r="AK222" s="298">
        <f t="shared" si="82"/>
        <v>1176911.72</v>
      </c>
      <c r="AL222" s="298">
        <f t="shared" si="82"/>
        <v>1162244.77</v>
      </c>
      <c r="AM222" s="298">
        <f t="shared" si="82"/>
        <v>1652186.58</v>
      </c>
      <c r="AN222" s="298">
        <f t="shared" si="82"/>
        <v>1194267.02</v>
      </c>
      <c r="AO222" s="298">
        <f t="shared" si="82"/>
        <v>1183087.3799999999</v>
      </c>
      <c r="AP222" s="298">
        <f t="shared" si="82"/>
        <v>1636328.9</v>
      </c>
      <c r="AQ222" s="298">
        <f t="shared" si="82"/>
        <v>0</v>
      </c>
      <c r="AR222" s="298">
        <f t="shared" si="82"/>
        <v>0</v>
      </c>
      <c r="AS222" s="298">
        <f t="shared" si="82"/>
        <v>0</v>
      </c>
      <c r="AT222" s="298">
        <f t="shared" si="82"/>
        <v>0</v>
      </c>
      <c r="AU222" s="298">
        <f t="shared" si="83"/>
        <v>0</v>
      </c>
      <c r="AV222" s="298">
        <f t="shared" si="83"/>
        <v>0</v>
      </c>
      <c r="AW222" s="298">
        <f t="shared" si="83"/>
        <v>0</v>
      </c>
      <c r="AX222" s="298">
        <f t="shared" si="83"/>
        <v>0</v>
      </c>
      <c r="AY222" s="298">
        <f t="shared" si="83"/>
        <v>0</v>
      </c>
      <c r="AZ222" s="298">
        <f t="shared" si="83"/>
        <v>0</v>
      </c>
      <c r="BA222" s="298">
        <f t="shared" si="83"/>
        <v>0</v>
      </c>
      <c r="BB222" s="298">
        <f t="shared" si="83"/>
        <v>0</v>
      </c>
    </row>
    <row r="223" spans="5:54">
      <c r="E223" s="268" t="s">
        <v>216</v>
      </c>
      <c r="G223" s="298">
        <f t="shared" si="79"/>
        <v>82025</v>
      </c>
      <c r="H223" s="298">
        <f t="shared" si="79"/>
        <v>85980</v>
      </c>
      <c r="I223" s="298">
        <f t="shared" si="79"/>
        <v>110612.41</v>
      </c>
      <c r="J223" s="298">
        <f t="shared" si="79"/>
        <v>67625</v>
      </c>
      <c r="K223" s="298">
        <f t="shared" si="79"/>
        <v>65580</v>
      </c>
      <c r="L223" s="298">
        <f t="shared" si="79"/>
        <v>101896.78</v>
      </c>
      <c r="M223" s="298">
        <f t="shared" si="79"/>
        <v>89731</v>
      </c>
      <c r="N223" s="298">
        <f t="shared" si="79"/>
        <v>72299</v>
      </c>
      <c r="O223" s="298">
        <f t="shared" si="79"/>
        <v>108918.11</v>
      </c>
      <c r="P223" s="298">
        <f t="shared" si="79"/>
        <v>79745</v>
      </c>
      <c r="Q223" s="298">
        <f t="shared" si="80"/>
        <v>56575</v>
      </c>
      <c r="R223" s="298">
        <f t="shared" si="80"/>
        <v>118712.05</v>
      </c>
      <c r="S223" s="298">
        <f t="shared" si="80"/>
        <v>60440</v>
      </c>
      <c r="T223" s="298">
        <f t="shared" si="80"/>
        <v>62885</v>
      </c>
      <c r="U223" s="298">
        <f t="shared" si="80"/>
        <v>81491.820000000007</v>
      </c>
      <c r="V223" s="298">
        <f t="shared" si="80"/>
        <v>48970</v>
      </c>
      <c r="W223" s="298">
        <f t="shared" si="80"/>
        <v>51140</v>
      </c>
      <c r="X223" s="298">
        <f t="shared" si="80"/>
        <v>78474.84</v>
      </c>
      <c r="Y223" s="298">
        <f t="shared" si="80"/>
        <v>60495</v>
      </c>
      <c r="Z223" s="298">
        <f t="shared" si="80"/>
        <v>69880</v>
      </c>
      <c r="AA223" s="298">
        <f t="shared" si="81"/>
        <v>89176.14</v>
      </c>
      <c r="AB223" s="298">
        <f t="shared" si="81"/>
        <v>68240</v>
      </c>
      <c r="AC223" s="298">
        <f t="shared" si="81"/>
        <v>58525</v>
      </c>
      <c r="AD223" s="298">
        <f t="shared" si="81"/>
        <v>91190.13</v>
      </c>
      <c r="AE223" s="298">
        <f t="shared" si="81"/>
        <v>63110</v>
      </c>
      <c r="AF223" s="298">
        <f t="shared" si="81"/>
        <v>67952</v>
      </c>
      <c r="AG223" s="298">
        <f t="shared" si="81"/>
        <v>98062.23</v>
      </c>
      <c r="AH223" s="298">
        <f t="shared" si="81"/>
        <v>46550</v>
      </c>
      <c r="AI223" s="298">
        <f t="shared" si="81"/>
        <v>48420</v>
      </c>
      <c r="AJ223" s="298">
        <f t="shared" si="81"/>
        <v>72422.75</v>
      </c>
      <c r="AK223" s="298">
        <f t="shared" si="82"/>
        <v>46592</v>
      </c>
      <c r="AL223" s="298">
        <f t="shared" si="82"/>
        <v>0</v>
      </c>
      <c r="AM223" s="298">
        <f t="shared" si="82"/>
        <v>31821.52</v>
      </c>
      <c r="AN223" s="298">
        <f t="shared" si="82"/>
        <v>0</v>
      </c>
      <c r="AO223" s="298">
        <f t="shared" si="82"/>
        <v>0</v>
      </c>
      <c r="AP223" s="298">
        <f t="shared" si="82"/>
        <v>52149</v>
      </c>
      <c r="AQ223" s="298">
        <f t="shared" si="82"/>
        <v>31363</v>
      </c>
      <c r="AR223" s="298">
        <f t="shared" si="82"/>
        <v>30346</v>
      </c>
      <c r="AS223" s="298">
        <f t="shared" si="82"/>
        <v>32102</v>
      </c>
      <c r="AT223" s="298">
        <f t="shared" si="82"/>
        <v>30716</v>
      </c>
      <c r="AU223" s="298">
        <f t="shared" si="83"/>
        <v>0</v>
      </c>
      <c r="AV223" s="298">
        <f t="shared" si="83"/>
        <v>0</v>
      </c>
      <c r="AW223" s="298">
        <f t="shared" si="83"/>
        <v>0</v>
      </c>
      <c r="AX223" s="298">
        <f t="shared" si="83"/>
        <v>0</v>
      </c>
      <c r="AY223" s="298">
        <f t="shared" si="83"/>
        <v>0</v>
      </c>
      <c r="AZ223" s="298">
        <f t="shared" si="83"/>
        <v>0</v>
      </c>
      <c r="BA223" s="298">
        <f t="shared" si="83"/>
        <v>0</v>
      </c>
      <c r="BB223" s="298">
        <f t="shared" si="83"/>
        <v>0</v>
      </c>
    </row>
    <row r="224" spans="5:54">
      <c r="E224" s="268" t="s">
        <v>218</v>
      </c>
      <c r="G224" s="298">
        <f t="shared" si="79"/>
        <v>0</v>
      </c>
      <c r="H224" s="298">
        <f t="shared" si="79"/>
        <v>0</v>
      </c>
      <c r="I224" s="298">
        <f t="shared" si="79"/>
        <v>0</v>
      </c>
      <c r="J224" s="298">
        <f t="shared" si="79"/>
        <v>0</v>
      </c>
      <c r="K224" s="298">
        <f t="shared" si="79"/>
        <v>0</v>
      </c>
      <c r="L224" s="298">
        <f t="shared" si="79"/>
        <v>0</v>
      </c>
      <c r="M224" s="298">
        <f t="shared" si="79"/>
        <v>0</v>
      </c>
      <c r="N224" s="298">
        <f t="shared" si="79"/>
        <v>0</v>
      </c>
      <c r="O224" s="298">
        <f t="shared" si="79"/>
        <v>0</v>
      </c>
      <c r="P224" s="298">
        <f t="shared" si="79"/>
        <v>0</v>
      </c>
      <c r="Q224" s="298">
        <f t="shared" si="80"/>
        <v>0</v>
      </c>
      <c r="R224" s="298">
        <f t="shared" si="80"/>
        <v>0</v>
      </c>
      <c r="S224" s="298">
        <f t="shared" si="80"/>
        <v>80491.3</v>
      </c>
      <c r="T224" s="298">
        <f t="shared" si="80"/>
        <v>93432.59</v>
      </c>
      <c r="U224" s="298">
        <f t="shared" si="80"/>
        <v>111424.35</v>
      </c>
      <c r="V224" s="298">
        <f t="shared" si="80"/>
        <v>100615.26</v>
      </c>
      <c r="W224" s="298">
        <f t="shared" si="80"/>
        <v>98049.87</v>
      </c>
      <c r="X224" s="298">
        <f t="shared" si="80"/>
        <v>112709.32</v>
      </c>
      <c r="Y224" s="298">
        <f t="shared" si="80"/>
        <v>97442.96</v>
      </c>
      <c r="Z224" s="298">
        <f t="shared" si="80"/>
        <v>95613.17</v>
      </c>
      <c r="AA224" s="298">
        <f t="shared" si="81"/>
        <v>95263.11</v>
      </c>
      <c r="AB224" s="298">
        <f t="shared" si="81"/>
        <v>107242.77</v>
      </c>
      <c r="AC224" s="298">
        <f t="shared" si="81"/>
        <v>97749.84</v>
      </c>
      <c r="AD224" s="298">
        <f t="shared" si="81"/>
        <v>89626.94</v>
      </c>
      <c r="AE224" s="298">
        <f t="shared" si="81"/>
        <v>99619.1</v>
      </c>
      <c r="AF224" s="298">
        <f t="shared" si="81"/>
        <v>138322.57999999999</v>
      </c>
      <c r="AG224" s="298">
        <f t="shared" si="81"/>
        <v>124849.46</v>
      </c>
      <c r="AH224" s="298">
        <f t="shared" si="81"/>
        <v>358.25</v>
      </c>
      <c r="AI224" s="298">
        <f t="shared" si="81"/>
        <v>172.99</v>
      </c>
      <c r="AJ224" s="298">
        <f t="shared" si="81"/>
        <v>44961.37</v>
      </c>
      <c r="AK224" s="298">
        <f t="shared" si="82"/>
        <v>143139.28</v>
      </c>
      <c r="AL224" s="298">
        <f t="shared" si="82"/>
        <v>91968.72</v>
      </c>
      <c r="AM224" s="298">
        <f t="shared" si="82"/>
        <v>88454.67</v>
      </c>
      <c r="AN224" s="298">
        <f t="shared" si="82"/>
        <v>93250.19</v>
      </c>
      <c r="AO224" s="298">
        <f t="shared" si="82"/>
        <v>87951.15</v>
      </c>
      <c r="AP224" s="298">
        <f t="shared" si="82"/>
        <v>86343.32</v>
      </c>
      <c r="AQ224" s="298">
        <f t="shared" si="82"/>
        <v>85944.74</v>
      </c>
      <c r="AR224" s="298">
        <f t="shared" si="82"/>
        <v>90318.34</v>
      </c>
      <c r="AS224" s="298">
        <f t="shared" si="82"/>
        <v>112661.25</v>
      </c>
      <c r="AT224" s="298">
        <f t="shared" si="82"/>
        <v>0</v>
      </c>
      <c r="AU224" s="298">
        <f t="shared" si="83"/>
        <v>0</v>
      </c>
      <c r="AV224" s="298">
        <f t="shared" si="83"/>
        <v>0</v>
      </c>
      <c r="AW224" s="298">
        <f t="shared" si="83"/>
        <v>0</v>
      </c>
      <c r="AX224" s="298">
        <f t="shared" si="83"/>
        <v>0</v>
      </c>
      <c r="AY224" s="298">
        <f t="shared" si="83"/>
        <v>0</v>
      </c>
      <c r="AZ224" s="298">
        <f t="shared" si="83"/>
        <v>0</v>
      </c>
      <c r="BA224" s="298">
        <f t="shared" si="83"/>
        <v>0</v>
      </c>
      <c r="BB224" s="298">
        <f t="shared" si="83"/>
        <v>0</v>
      </c>
    </row>
    <row r="225" spans="3:54">
      <c r="E225" s="268" t="s">
        <v>191</v>
      </c>
      <c r="G225" s="298">
        <f t="shared" si="79"/>
        <v>69435</v>
      </c>
      <c r="H225" s="298">
        <f t="shared" si="79"/>
        <v>53556</v>
      </c>
      <c r="I225" s="298">
        <f t="shared" si="79"/>
        <v>81493</v>
      </c>
      <c r="J225" s="298">
        <f t="shared" si="79"/>
        <v>88355</v>
      </c>
      <c r="K225" s="298">
        <f t="shared" si="79"/>
        <v>75462</v>
      </c>
      <c r="L225" s="298">
        <f t="shared" si="79"/>
        <v>75296</v>
      </c>
      <c r="M225" s="298">
        <f t="shared" si="79"/>
        <v>124215</v>
      </c>
      <c r="N225" s="298">
        <f t="shared" si="79"/>
        <v>121465</v>
      </c>
      <c r="O225" s="298">
        <f t="shared" si="79"/>
        <v>100005</v>
      </c>
      <c r="P225" s="298">
        <f t="shared" si="79"/>
        <v>94490</v>
      </c>
      <c r="Q225" s="298">
        <f t="shared" si="80"/>
        <v>78963</v>
      </c>
      <c r="R225" s="298">
        <f t="shared" si="80"/>
        <v>76011</v>
      </c>
      <c r="S225" s="298">
        <f t="shared" si="80"/>
        <v>69584</v>
      </c>
      <c r="T225" s="298">
        <f t="shared" si="80"/>
        <v>48467</v>
      </c>
      <c r="U225" s="298">
        <f t="shared" si="80"/>
        <v>74630</v>
      </c>
      <c r="V225" s="298">
        <f t="shared" si="80"/>
        <v>84348</v>
      </c>
      <c r="W225" s="298">
        <f t="shared" si="80"/>
        <v>74683</v>
      </c>
      <c r="X225" s="298">
        <f t="shared" si="80"/>
        <v>72020</v>
      </c>
      <c r="Y225" s="298">
        <f t="shared" si="80"/>
        <v>98507</v>
      </c>
      <c r="Z225" s="298">
        <f t="shared" si="80"/>
        <v>331833</v>
      </c>
      <c r="AA225" s="298">
        <f t="shared" si="81"/>
        <v>341246</v>
      </c>
      <c r="AB225" s="298">
        <f t="shared" si="81"/>
        <v>280082</v>
      </c>
      <c r="AC225" s="298">
        <f t="shared" si="81"/>
        <v>228623</v>
      </c>
      <c r="AD225" s="298">
        <f t="shared" si="81"/>
        <v>236632</v>
      </c>
      <c r="AE225" s="298">
        <f t="shared" si="81"/>
        <v>227526</v>
      </c>
      <c r="AF225" s="298">
        <f t="shared" si="81"/>
        <v>264226.83999999997</v>
      </c>
      <c r="AG225" s="298">
        <f t="shared" si="81"/>
        <v>198692</v>
      </c>
      <c r="AH225" s="298">
        <f t="shared" si="81"/>
        <v>79527</v>
      </c>
      <c r="AI225" s="298">
        <f t="shared" si="81"/>
        <v>134011</v>
      </c>
      <c r="AJ225" s="298">
        <f t="shared" si="81"/>
        <v>235697</v>
      </c>
      <c r="AK225" s="298">
        <f t="shared" si="82"/>
        <v>236820</v>
      </c>
      <c r="AL225" s="298">
        <f t="shared" si="82"/>
        <v>263713</v>
      </c>
      <c r="AM225" s="298">
        <f t="shared" si="82"/>
        <v>274541</v>
      </c>
      <c r="AN225" s="298">
        <f t="shared" si="82"/>
        <v>231409</v>
      </c>
      <c r="AO225" s="298">
        <f t="shared" si="82"/>
        <v>202704</v>
      </c>
      <c r="AP225" s="298">
        <f t="shared" si="82"/>
        <v>223734.04</v>
      </c>
      <c r="AQ225" s="298">
        <f t="shared" si="82"/>
        <v>223014</v>
      </c>
      <c r="AR225" s="298">
        <f t="shared" si="82"/>
        <v>243344</v>
      </c>
      <c r="AS225" s="298">
        <f t="shared" si="82"/>
        <v>313691</v>
      </c>
      <c r="AT225" s="298">
        <f t="shared" si="82"/>
        <v>0</v>
      </c>
      <c r="AU225" s="298">
        <f t="shared" si="83"/>
        <v>0</v>
      </c>
      <c r="AV225" s="298">
        <f t="shared" si="83"/>
        <v>0</v>
      </c>
      <c r="AW225" s="298">
        <f t="shared" si="83"/>
        <v>0</v>
      </c>
      <c r="AX225" s="298">
        <f t="shared" si="83"/>
        <v>0</v>
      </c>
      <c r="AY225" s="298">
        <f t="shared" si="83"/>
        <v>0</v>
      </c>
      <c r="AZ225" s="298">
        <f t="shared" si="83"/>
        <v>0</v>
      </c>
      <c r="BA225" s="298">
        <f t="shared" si="83"/>
        <v>0</v>
      </c>
      <c r="BB225" s="298">
        <f t="shared" si="83"/>
        <v>0</v>
      </c>
    </row>
    <row r="226" spans="3:54">
      <c r="E226" s="268" t="s">
        <v>188</v>
      </c>
      <c r="G226" s="298">
        <f t="shared" si="79"/>
        <v>24959460.559999999</v>
      </c>
      <c r="H226" s="298">
        <f t="shared" si="79"/>
        <v>657630.89</v>
      </c>
      <c r="I226" s="298">
        <f t="shared" si="79"/>
        <v>728917.16</v>
      </c>
      <c r="J226" s="298">
        <f t="shared" si="79"/>
        <v>732510.33</v>
      </c>
      <c r="K226" s="298">
        <f t="shared" si="79"/>
        <v>732510.33</v>
      </c>
      <c r="L226" s="298">
        <f t="shared" si="79"/>
        <v>696320.32</v>
      </c>
      <c r="M226" s="298">
        <f t="shared" si="79"/>
        <v>707393.95</v>
      </c>
      <c r="N226" s="298">
        <f t="shared" si="79"/>
        <v>720152.84</v>
      </c>
      <c r="O226" s="298">
        <f t="shared" si="79"/>
        <v>690236.66</v>
      </c>
      <c r="P226" s="298">
        <f t="shared" si="79"/>
        <v>705069.2</v>
      </c>
      <c r="Q226" s="298">
        <f t="shared" si="80"/>
        <v>687167.08</v>
      </c>
      <c r="R226" s="298">
        <f t="shared" si="80"/>
        <v>714124.04</v>
      </c>
      <c r="S226" s="298">
        <f t="shared" si="80"/>
        <v>25288674.359999999</v>
      </c>
      <c r="T226" s="298">
        <f t="shared" si="80"/>
        <v>657764.47</v>
      </c>
      <c r="U226" s="298">
        <f t="shared" si="80"/>
        <v>735697.58</v>
      </c>
      <c r="V226" s="298">
        <f t="shared" si="80"/>
        <v>692501.1</v>
      </c>
      <c r="W226" s="298">
        <f t="shared" si="80"/>
        <v>730373.57</v>
      </c>
      <c r="X226" s="298">
        <f t="shared" si="80"/>
        <v>684917.86</v>
      </c>
      <c r="Y226" s="298">
        <f t="shared" si="80"/>
        <v>706969.48</v>
      </c>
      <c r="Z226" s="298">
        <f t="shared" si="80"/>
        <v>712008.36</v>
      </c>
      <c r="AA226" s="298">
        <f t="shared" si="81"/>
        <v>708727.03</v>
      </c>
      <c r="AB226" s="298">
        <f t="shared" si="81"/>
        <v>692107.33</v>
      </c>
      <c r="AC226" s="298">
        <f t="shared" si="81"/>
        <v>704482.02</v>
      </c>
      <c r="AD226" s="298">
        <f t="shared" si="81"/>
        <v>718476.51</v>
      </c>
      <c r="AE226" s="298">
        <f t="shared" si="81"/>
        <v>25204799.859999999</v>
      </c>
      <c r="AF226" s="298">
        <f t="shared" si="81"/>
        <v>678751.17</v>
      </c>
      <c r="AG226" s="298">
        <f t="shared" si="81"/>
        <v>1117545.68</v>
      </c>
      <c r="AH226" s="298">
        <f t="shared" si="81"/>
        <v>952946.93</v>
      </c>
      <c r="AI226" s="298">
        <f t="shared" si="81"/>
        <v>971310.03</v>
      </c>
      <c r="AJ226" s="298">
        <f t="shared" si="81"/>
        <v>831510.21</v>
      </c>
      <c r="AK226" s="298">
        <f t="shared" si="82"/>
        <v>893048.69</v>
      </c>
      <c r="AL226" s="298">
        <f t="shared" si="82"/>
        <v>889749.87</v>
      </c>
      <c r="AM226" s="298">
        <f t="shared" si="82"/>
        <v>812623.33</v>
      </c>
      <c r="AN226" s="298">
        <f t="shared" si="82"/>
        <v>842411.45</v>
      </c>
      <c r="AO226" s="298">
        <f t="shared" si="82"/>
        <v>827807.21</v>
      </c>
      <c r="AP226" s="298">
        <f t="shared" si="82"/>
        <v>936632.9</v>
      </c>
      <c r="AQ226" s="298">
        <f t="shared" si="82"/>
        <v>27835324.079999998</v>
      </c>
      <c r="AR226" s="298">
        <f t="shared" si="82"/>
        <v>784324.63</v>
      </c>
      <c r="AS226" s="298">
        <f t="shared" si="82"/>
        <v>855636.07</v>
      </c>
      <c r="AT226" s="298">
        <f t="shared" si="82"/>
        <v>819944.14</v>
      </c>
      <c r="AU226" s="298">
        <f t="shared" si="83"/>
        <v>0</v>
      </c>
      <c r="AV226" s="298">
        <f t="shared" si="83"/>
        <v>0</v>
      </c>
      <c r="AW226" s="298">
        <f t="shared" si="83"/>
        <v>0</v>
      </c>
      <c r="AX226" s="298">
        <f t="shared" si="83"/>
        <v>0</v>
      </c>
      <c r="AY226" s="298">
        <f t="shared" si="83"/>
        <v>0</v>
      </c>
      <c r="AZ226" s="298">
        <f t="shared" si="83"/>
        <v>0</v>
      </c>
      <c r="BA226" s="298">
        <f t="shared" si="83"/>
        <v>0</v>
      </c>
      <c r="BB226" s="298">
        <f t="shared" si="83"/>
        <v>0</v>
      </c>
    </row>
    <row r="227" spans="3:54">
      <c r="E227" s="268" t="s">
        <v>221</v>
      </c>
      <c r="G227" s="298">
        <f t="shared" si="79"/>
        <v>0</v>
      </c>
      <c r="H227" s="298">
        <f t="shared" si="79"/>
        <v>0</v>
      </c>
      <c r="I227" s="298">
        <f t="shared" si="79"/>
        <v>0</v>
      </c>
      <c r="J227" s="298">
        <f t="shared" si="79"/>
        <v>0</v>
      </c>
      <c r="K227" s="298">
        <f t="shared" si="79"/>
        <v>0</v>
      </c>
      <c r="L227" s="298">
        <f t="shared" si="79"/>
        <v>0</v>
      </c>
      <c r="M227" s="298">
        <f t="shared" si="79"/>
        <v>0</v>
      </c>
      <c r="N227" s="298">
        <f t="shared" si="79"/>
        <v>0</v>
      </c>
      <c r="O227" s="298">
        <f t="shared" si="79"/>
        <v>0</v>
      </c>
      <c r="P227" s="298">
        <f t="shared" si="79"/>
        <v>0</v>
      </c>
      <c r="Q227" s="298">
        <f t="shared" si="80"/>
        <v>0</v>
      </c>
      <c r="R227" s="298">
        <f t="shared" si="80"/>
        <v>123888.1</v>
      </c>
      <c r="S227" s="298">
        <f t="shared" si="80"/>
        <v>0</v>
      </c>
      <c r="T227" s="298">
        <f t="shared" si="80"/>
        <v>0</v>
      </c>
      <c r="U227" s="298">
        <f t="shared" si="80"/>
        <v>0</v>
      </c>
      <c r="V227" s="298">
        <f t="shared" si="80"/>
        <v>0</v>
      </c>
      <c r="W227" s="298">
        <f t="shared" si="80"/>
        <v>0</v>
      </c>
      <c r="X227" s="298">
        <f t="shared" si="80"/>
        <v>0</v>
      </c>
      <c r="Y227" s="298">
        <f t="shared" si="80"/>
        <v>0</v>
      </c>
      <c r="Z227" s="298">
        <f t="shared" si="80"/>
        <v>0</v>
      </c>
      <c r="AA227" s="298">
        <f t="shared" si="81"/>
        <v>0</v>
      </c>
      <c r="AB227" s="298">
        <f t="shared" si="81"/>
        <v>0</v>
      </c>
      <c r="AC227" s="298">
        <f t="shared" si="81"/>
        <v>0</v>
      </c>
      <c r="AD227" s="298">
        <f t="shared" si="81"/>
        <v>1054875.8799999999</v>
      </c>
      <c r="AE227" s="298">
        <f t="shared" si="81"/>
        <v>0</v>
      </c>
      <c r="AF227" s="298">
        <f t="shared" si="81"/>
        <v>0</v>
      </c>
      <c r="AG227" s="298">
        <f t="shared" si="81"/>
        <v>0</v>
      </c>
      <c r="AH227" s="298">
        <f t="shared" si="81"/>
        <v>0</v>
      </c>
      <c r="AI227" s="298">
        <f t="shared" si="81"/>
        <v>0</v>
      </c>
      <c r="AJ227" s="298">
        <f t="shared" si="81"/>
        <v>0</v>
      </c>
      <c r="AK227" s="298">
        <f t="shared" si="82"/>
        <v>0</v>
      </c>
      <c r="AL227" s="298">
        <f t="shared" si="82"/>
        <v>0</v>
      </c>
      <c r="AM227" s="298">
        <f t="shared" si="82"/>
        <v>0</v>
      </c>
      <c r="AN227" s="298">
        <f t="shared" si="82"/>
        <v>0</v>
      </c>
      <c r="AO227" s="298">
        <f t="shared" si="82"/>
        <v>0</v>
      </c>
      <c r="AP227" s="298">
        <f t="shared" si="82"/>
        <v>2105693.7599999998</v>
      </c>
      <c r="AQ227" s="298">
        <f t="shared" si="82"/>
        <v>0</v>
      </c>
      <c r="AR227" s="298">
        <f t="shared" si="82"/>
        <v>0</v>
      </c>
      <c r="AS227" s="298">
        <f t="shared" si="82"/>
        <v>0</v>
      </c>
      <c r="AT227" s="298">
        <f t="shared" si="82"/>
        <v>0</v>
      </c>
      <c r="AU227" s="298">
        <f t="shared" si="83"/>
        <v>0</v>
      </c>
      <c r="AV227" s="298">
        <f t="shared" si="83"/>
        <v>0</v>
      </c>
      <c r="AW227" s="298">
        <f t="shared" si="83"/>
        <v>0</v>
      </c>
      <c r="AX227" s="298">
        <f t="shared" si="83"/>
        <v>0</v>
      </c>
      <c r="AY227" s="298">
        <f t="shared" si="83"/>
        <v>0</v>
      </c>
      <c r="AZ227" s="298">
        <f t="shared" si="83"/>
        <v>0</v>
      </c>
      <c r="BA227" s="298">
        <f t="shared" si="83"/>
        <v>0</v>
      </c>
      <c r="BB227" s="298">
        <f t="shared" si="83"/>
        <v>0</v>
      </c>
    </row>
    <row r="228" spans="3:54">
      <c r="E228" s="268" t="s">
        <v>196</v>
      </c>
      <c r="G228" s="298">
        <f t="shared" si="79"/>
        <v>7920</v>
      </c>
      <c r="H228" s="298">
        <f t="shared" si="79"/>
        <v>15272</v>
      </c>
      <c r="I228" s="298">
        <f t="shared" si="79"/>
        <v>86341.26</v>
      </c>
      <c r="J228" s="298">
        <f t="shared" si="79"/>
        <v>16385</v>
      </c>
      <c r="K228" s="298">
        <f t="shared" si="79"/>
        <v>18505</v>
      </c>
      <c r="L228" s="298">
        <f t="shared" si="79"/>
        <v>60867.040000000001</v>
      </c>
      <c r="M228" s="298">
        <f t="shared" si="79"/>
        <v>13271</v>
      </c>
      <c r="N228" s="298">
        <f t="shared" si="79"/>
        <v>15835</v>
      </c>
      <c r="O228" s="298">
        <f t="shared" si="79"/>
        <v>66969.86</v>
      </c>
      <c r="P228" s="298">
        <f t="shared" si="79"/>
        <v>6761.25</v>
      </c>
      <c r="Q228" s="298">
        <f t="shared" si="80"/>
        <v>18340</v>
      </c>
      <c r="R228" s="298">
        <f t="shared" si="80"/>
        <v>111421.36</v>
      </c>
      <c r="S228" s="298">
        <f t="shared" si="80"/>
        <v>16849.23</v>
      </c>
      <c r="T228" s="298">
        <f t="shared" si="80"/>
        <v>27662.57</v>
      </c>
      <c r="U228" s="298">
        <f t="shared" si="80"/>
        <v>74967.91</v>
      </c>
      <c r="V228" s="298">
        <f t="shared" si="80"/>
        <v>15118.75</v>
      </c>
      <c r="W228" s="298">
        <f t="shared" si="80"/>
        <v>18615</v>
      </c>
      <c r="X228" s="298">
        <f t="shared" si="80"/>
        <v>77525</v>
      </c>
      <c r="Y228" s="298">
        <f t="shared" si="80"/>
        <v>17670</v>
      </c>
      <c r="Z228" s="298">
        <f t="shared" si="80"/>
        <v>16570</v>
      </c>
      <c r="AA228" s="298">
        <f t="shared" si="81"/>
        <v>73439.600000000006</v>
      </c>
      <c r="AB228" s="298">
        <f t="shared" si="81"/>
        <v>15400</v>
      </c>
      <c r="AC228" s="298">
        <f t="shared" si="81"/>
        <v>16260</v>
      </c>
      <c r="AD228" s="298">
        <f t="shared" si="81"/>
        <v>86883.43</v>
      </c>
      <c r="AE228" s="298">
        <f t="shared" si="81"/>
        <v>18478</v>
      </c>
      <c r="AF228" s="298">
        <f t="shared" si="81"/>
        <v>16720</v>
      </c>
      <c r="AG228" s="298">
        <f t="shared" si="81"/>
        <v>52123.39</v>
      </c>
      <c r="AH228" s="298">
        <f t="shared" si="81"/>
        <v>3670</v>
      </c>
      <c r="AI228" s="298">
        <f t="shared" si="81"/>
        <v>0</v>
      </c>
      <c r="AJ228" s="298">
        <f t="shared" si="81"/>
        <v>34302.259999999995</v>
      </c>
      <c r="AK228" s="298">
        <f t="shared" si="82"/>
        <v>6025</v>
      </c>
      <c r="AL228" s="298">
        <f t="shared" si="82"/>
        <v>15610</v>
      </c>
      <c r="AM228" s="298">
        <f t="shared" si="82"/>
        <v>58922.18</v>
      </c>
      <c r="AN228" s="298">
        <f t="shared" si="82"/>
        <v>16070</v>
      </c>
      <c r="AO228" s="298">
        <f t="shared" si="82"/>
        <v>18377</v>
      </c>
      <c r="AP228" s="298">
        <f t="shared" si="82"/>
        <v>76748.25</v>
      </c>
      <c r="AQ228" s="298">
        <f t="shared" si="82"/>
        <v>12955</v>
      </c>
      <c r="AR228" s="298">
        <f t="shared" si="82"/>
        <v>18090</v>
      </c>
      <c r="AS228" s="298">
        <f t="shared" si="82"/>
        <v>79241.53</v>
      </c>
      <c r="AT228" s="298">
        <f t="shared" si="82"/>
        <v>0</v>
      </c>
      <c r="AU228" s="298">
        <f t="shared" si="83"/>
        <v>0</v>
      </c>
      <c r="AV228" s="298">
        <f t="shared" si="83"/>
        <v>0</v>
      </c>
      <c r="AW228" s="298">
        <f t="shared" si="83"/>
        <v>0</v>
      </c>
      <c r="AX228" s="298">
        <f t="shared" si="83"/>
        <v>0</v>
      </c>
      <c r="AY228" s="298">
        <f t="shared" si="83"/>
        <v>0</v>
      </c>
      <c r="AZ228" s="298">
        <f t="shared" si="83"/>
        <v>0</v>
      </c>
      <c r="BA228" s="298">
        <f t="shared" si="83"/>
        <v>0</v>
      </c>
      <c r="BB228" s="298">
        <f t="shared" si="83"/>
        <v>0</v>
      </c>
    </row>
    <row r="229" spans="3:54">
      <c r="E229" s="268" t="s">
        <v>223</v>
      </c>
      <c r="G229" s="298">
        <f t="shared" ref="G229:P236" si="84">+SUMIF($C$6:$C$189,$E229,G$6:G$189)</f>
        <v>0</v>
      </c>
      <c r="H229" s="298">
        <f t="shared" si="84"/>
        <v>0</v>
      </c>
      <c r="I229" s="298">
        <f t="shared" si="84"/>
        <v>0</v>
      </c>
      <c r="J229" s="298">
        <f t="shared" si="84"/>
        <v>0</v>
      </c>
      <c r="K229" s="298">
        <f t="shared" si="84"/>
        <v>0</v>
      </c>
      <c r="L229" s="298">
        <f t="shared" si="84"/>
        <v>0</v>
      </c>
      <c r="M229" s="298">
        <f t="shared" si="84"/>
        <v>0</v>
      </c>
      <c r="N229" s="298">
        <f t="shared" si="84"/>
        <v>0</v>
      </c>
      <c r="O229" s="298">
        <f t="shared" si="84"/>
        <v>0</v>
      </c>
      <c r="P229" s="298">
        <f t="shared" si="84"/>
        <v>0</v>
      </c>
      <c r="Q229" s="298">
        <f t="shared" ref="Q229:Z236" si="85">+SUMIF($C$6:$C$189,$E229,Q$6:Q$189)</f>
        <v>0</v>
      </c>
      <c r="R229" s="298">
        <f t="shared" si="85"/>
        <v>0</v>
      </c>
      <c r="S229" s="298">
        <f t="shared" si="85"/>
        <v>46211</v>
      </c>
      <c r="T229" s="298">
        <f t="shared" si="85"/>
        <v>44149</v>
      </c>
      <c r="U229" s="298">
        <f t="shared" si="85"/>
        <v>45923</v>
      </c>
      <c r="V229" s="298">
        <f t="shared" si="85"/>
        <v>44040</v>
      </c>
      <c r="W229" s="298">
        <f t="shared" si="85"/>
        <v>44456</v>
      </c>
      <c r="X229" s="298">
        <f t="shared" si="85"/>
        <v>43928</v>
      </c>
      <c r="Y229" s="298">
        <f t="shared" si="85"/>
        <v>49688</v>
      </c>
      <c r="Z229" s="298">
        <f t="shared" si="85"/>
        <v>51486</v>
      </c>
      <c r="AA229" s="298">
        <f t="shared" ref="AA229:AJ236" si="86">+SUMIF($C$6:$C$189,$E229,AA$6:AA$189)</f>
        <v>104060</v>
      </c>
      <c r="AB229" s="298">
        <f t="shared" si="86"/>
        <v>49406</v>
      </c>
      <c r="AC229" s="298">
        <f t="shared" si="86"/>
        <v>55294</v>
      </c>
      <c r="AD229" s="298">
        <f t="shared" si="86"/>
        <v>167075</v>
      </c>
      <c r="AE229" s="298">
        <f t="shared" si="86"/>
        <v>54358</v>
      </c>
      <c r="AF229" s="298">
        <f t="shared" si="86"/>
        <v>48264</v>
      </c>
      <c r="AG229" s="298">
        <f t="shared" si="86"/>
        <v>152941</v>
      </c>
      <c r="AH229" s="298">
        <f t="shared" si="86"/>
        <v>48379</v>
      </c>
      <c r="AI229" s="298">
        <f t="shared" si="86"/>
        <v>53820</v>
      </c>
      <c r="AJ229" s="298">
        <f t="shared" si="86"/>
        <v>177680</v>
      </c>
      <c r="AK229" s="298">
        <f t="shared" ref="AK229:AT236" si="87">+SUMIF($C$6:$C$189,$E229,AK$6:AK$189)</f>
        <v>68653</v>
      </c>
      <c r="AL229" s="298">
        <f t="shared" si="87"/>
        <v>73813</v>
      </c>
      <c r="AM229" s="298">
        <f t="shared" si="87"/>
        <v>233114</v>
      </c>
      <c r="AN229" s="298">
        <f t="shared" si="87"/>
        <v>69780</v>
      </c>
      <c r="AO229" s="298">
        <f t="shared" si="87"/>
        <v>69768</v>
      </c>
      <c r="AP229" s="298">
        <f t="shared" si="87"/>
        <v>264837</v>
      </c>
      <c r="AQ229" s="298">
        <f t="shared" si="87"/>
        <v>66239</v>
      </c>
      <c r="AR229" s="298">
        <f t="shared" si="87"/>
        <v>63527</v>
      </c>
      <c r="AS229" s="298">
        <f t="shared" si="87"/>
        <v>65764</v>
      </c>
      <c r="AT229" s="298">
        <f t="shared" si="87"/>
        <v>0</v>
      </c>
      <c r="AU229" s="298">
        <f t="shared" ref="AU229:BB236" si="88">+SUMIF($C$6:$C$189,$E229,AU$6:AU$189)</f>
        <v>0</v>
      </c>
      <c r="AV229" s="298">
        <f t="shared" si="88"/>
        <v>0</v>
      </c>
      <c r="AW229" s="298">
        <f t="shared" si="88"/>
        <v>0</v>
      </c>
      <c r="AX229" s="298">
        <f t="shared" si="88"/>
        <v>0</v>
      </c>
      <c r="AY229" s="298">
        <f t="shared" si="88"/>
        <v>0</v>
      </c>
      <c r="AZ229" s="298">
        <f t="shared" si="88"/>
        <v>0</v>
      </c>
      <c r="BA229" s="298">
        <f t="shared" si="88"/>
        <v>0</v>
      </c>
      <c r="BB229" s="298">
        <f t="shared" si="88"/>
        <v>0</v>
      </c>
    </row>
    <row r="230" spans="3:54">
      <c r="E230" s="268" t="s">
        <v>197</v>
      </c>
      <c r="G230" s="298">
        <f t="shared" si="84"/>
        <v>746064.42000000016</v>
      </c>
      <c r="H230" s="298">
        <f t="shared" si="84"/>
        <v>703900.40999999992</v>
      </c>
      <c r="I230" s="298">
        <f t="shared" si="84"/>
        <v>892142.59</v>
      </c>
      <c r="J230" s="298">
        <f t="shared" si="84"/>
        <v>899586.75</v>
      </c>
      <c r="K230" s="298">
        <f t="shared" si="84"/>
        <v>992201.06</v>
      </c>
      <c r="L230" s="298">
        <f t="shared" si="84"/>
        <v>905560.29</v>
      </c>
      <c r="M230" s="298">
        <f t="shared" si="84"/>
        <v>863825.44</v>
      </c>
      <c r="N230" s="298">
        <f t="shared" si="84"/>
        <v>944373.9</v>
      </c>
      <c r="O230" s="298">
        <f t="shared" si="84"/>
        <v>848242.31</v>
      </c>
      <c r="P230" s="298">
        <f t="shared" si="84"/>
        <v>889011.23</v>
      </c>
      <c r="Q230" s="298">
        <f t="shared" si="85"/>
        <v>841095.15999999992</v>
      </c>
      <c r="R230" s="298">
        <f t="shared" si="85"/>
        <v>6369220.4100000011</v>
      </c>
      <c r="S230" s="298">
        <f t="shared" si="85"/>
        <v>926652.62000000011</v>
      </c>
      <c r="T230" s="298">
        <f t="shared" si="85"/>
        <v>938581.6100000001</v>
      </c>
      <c r="U230" s="298">
        <f t="shared" si="85"/>
        <v>1107239.0899999999</v>
      </c>
      <c r="V230" s="298">
        <f t="shared" si="85"/>
        <v>1125948.23</v>
      </c>
      <c r="W230" s="298">
        <f t="shared" si="85"/>
        <v>1194729.3099999998</v>
      </c>
      <c r="X230" s="298">
        <f t="shared" si="85"/>
        <v>1142888.6499999999</v>
      </c>
      <c r="Y230" s="298">
        <f t="shared" si="85"/>
        <v>1364356.2300000002</v>
      </c>
      <c r="Z230" s="298">
        <f t="shared" si="85"/>
        <v>1091967.02</v>
      </c>
      <c r="AA230" s="298">
        <f t="shared" si="86"/>
        <v>1030152.08</v>
      </c>
      <c r="AB230" s="298">
        <f t="shared" si="86"/>
        <v>1105375.19</v>
      </c>
      <c r="AC230" s="298">
        <f t="shared" si="86"/>
        <v>994493.65999999992</v>
      </c>
      <c r="AD230" s="298">
        <f t="shared" si="86"/>
        <v>3896700.5999999996</v>
      </c>
      <c r="AE230" s="298">
        <f t="shared" si="86"/>
        <v>900300.48</v>
      </c>
      <c r="AF230" s="298">
        <f t="shared" si="86"/>
        <v>919223.65</v>
      </c>
      <c r="AG230" s="298">
        <f t="shared" si="86"/>
        <v>1190366.6500000001</v>
      </c>
      <c r="AH230" s="298">
        <f t="shared" si="86"/>
        <v>637405.69000000006</v>
      </c>
      <c r="AI230" s="298">
        <f t="shared" si="86"/>
        <v>849001.3600000001</v>
      </c>
      <c r="AJ230" s="298">
        <f t="shared" si="86"/>
        <v>1263963.07</v>
      </c>
      <c r="AK230" s="298">
        <f t="shared" si="87"/>
        <v>1111383.79</v>
      </c>
      <c r="AL230" s="298">
        <f t="shared" si="87"/>
        <v>1004225</v>
      </c>
      <c r="AM230" s="298">
        <f t="shared" si="87"/>
        <v>1372700.0699999998</v>
      </c>
      <c r="AN230" s="298">
        <f t="shared" si="87"/>
        <v>1010760.9499999998</v>
      </c>
      <c r="AO230" s="298">
        <f t="shared" si="87"/>
        <v>1032194.5499999999</v>
      </c>
      <c r="AP230" s="298">
        <f t="shared" si="87"/>
        <v>2303078.79</v>
      </c>
      <c r="AQ230" s="298">
        <f t="shared" si="87"/>
        <v>875993.58000000007</v>
      </c>
      <c r="AR230" s="298">
        <f t="shared" si="87"/>
        <v>903189.77999999991</v>
      </c>
      <c r="AS230" s="298">
        <f t="shared" si="87"/>
        <v>1526157.91</v>
      </c>
      <c r="AT230" s="298">
        <f t="shared" si="87"/>
        <v>167443.69999999998</v>
      </c>
      <c r="AU230" s="298">
        <f t="shared" si="88"/>
        <v>0</v>
      </c>
      <c r="AV230" s="298">
        <f t="shared" si="88"/>
        <v>0</v>
      </c>
      <c r="AW230" s="298">
        <f t="shared" si="88"/>
        <v>0</v>
      </c>
      <c r="AX230" s="298">
        <f t="shared" si="88"/>
        <v>0</v>
      </c>
      <c r="AY230" s="298">
        <f t="shared" si="88"/>
        <v>0</v>
      </c>
      <c r="AZ230" s="298">
        <f t="shared" si="88"/>
        <v>0</v>
      </c>
      <c r="BA230" s="298">
        <f t="shared" si="88"/>
        <v>0</v>
      </c>
      <c r="BB230" s="298">
        <f t="shared" si="88"/>
        <v>0</v>
      </c>
    </row>
    <row r="231" spans="3:54">
      <c r="E231" s="268" t="s">
        <v>189</v>
      </c>
      <c r="G231" s="298">
        <f t="shared" si="84"/>
        <v>290338.84000000003</v>
      </c>
      <c r="H231" s="298">
        <f t="shared" si="84"/>
        <v>277143.54000000004</v>
      </c>
      <c r="I231" s="298">
        <f t="shared" si="84"/>
        <v>538960.69999999995</v>
      </c>
      <c r="J231" s="298">
        <f t="shared" si="84"/>
        <v>336651.02</v>
      </c>
      <c r="K231" s="298">
        <f t="shared" si="84"/>
        <v>319577.45999999996</v>
      </c>
      <c r="L231" s="298">
        <f t="shared" si="84"/>
        <v>613091.06000000006</v>
      </c>
      <c r="M231" s="298">
        <f t="shared" si="84"/>
        <v>359143.93</v>
      </c>
      <c r="N231" s="298">
        <f t="shared" si="84"/>
        <v>339621.66</v>
      </c>
      <c r="O231" s="298">
        <f t="shared" si="84"/>
        <v>601246.17999999993</v>
      </c>
      <c r="P231" s="298">
        <f t="shared" si="84"/>
        <v>308016.63</v>
      </c>
      <c r="Q231" s="298">
        <f t="shared" si="85"/>
        <v>319032.49</v>
      </c>
      <c r="R231" s="298">
        <f t="shared" si="85"/>
        <v>695801.09000000008</v>
      </c>
      <c r="S231" s="298">
        <f t="shared" si="85"/>
        <v>336087.13999999996</v>
      </c>
      <c r="T231" s="298">
        <f t="shared" si="85"/>
        <v>299216.00999999995</v>
      </c>
      <c r="U231" s="298">
        <f t="shared" si="85"/>
        <v>709270.15999999992</v>
      </c>
      <c r="V231" s="298">
        <f t="shared" si="85"/>
        <v>394193.74</v>
      </c>
      <c r="W231" s="298">
        <f t="shared" si="85"/>
        <v>380505.3</v>
      </c>
      <c r="X231" s="298">
        <f t="shared" si="85"/>
        <v>720889.29000000015</v>
      </c>
      <c r="Y231" s="298">
        <f t="shared" si="85"/>
        <v>379774.63</v>
      </c>
      <c r="Z231" s="298">
        <f t="shared" si="85"/>
        <v>390082.56</v>
      </c>
      <c r="AA231" s="298">
        <f t="shared" si="86"/>
        <v>715625.46</v>
      </c>
      <c r="AB231" s="298">
        <f t="shared" si="86"/>
        <v>372340.68</v>
      </c>
      <c r="AC231" s="298">
        <f t="shared" si="86"/>
        <v>372495.55000000005</v>
      </c>
      <c r="AD231" s="298">
        <f t="shared" si="86"/>
        <v>695855.64999999991</v>
      </c>
      <c r="AE231" s="298">
        <f t="shared" si="86"/>
        <v>397566.79</v>
      </c>
      <c r="AF231" s="298">
        <f t="shared" si="86"/>
        <v>374610.14999999997</v>
      </c>
      <c r="AG231" s="298">
        <f t="shared" si="86"/>
        <v>500621.24</v>
      </c>
      <c r="AH231" s="298">
        <f t="shared" si="86"/>
        <v>28394.04</v>
      </c>
      <c r="AI231" s="298">
        <f t="shared" si="86"/>
        <v>54165.32</v>
      </c>
      <c r="AJ231" s="298">
        <f t="shared" si="86"/>
        <v>289517.38</v>
      </c>
      <c r="AK231" s="298">
        <f t="shared" si="87"/>
        <v>157169.81</v>
      </c>
      <c r="AL231" s="298">
        <f t="shared" si="87"/>
        <v>134710.6</v>
      </c>
      <c r="AM231" s="298">
        <f t="shared" si="87"/>
        <v>486269.55999999994</v>
      </c>
      <c r="AN231" s="298">
        <f t="shared" si="87"/>
        <v>231333.28</v>
      </c>
      <c r="AO231" s="298">
        <f t="shared" si="87"/>
        <v>204555.83</v>
      </c>
      <c r="AP231" s="298">
        <f t="shared" si="87"/>
        <v>775701.95</v>
      </c>
      <c r="AQ231" s="298">
        <f t="shared" si="87"/>
        <v>200222.28</v>
      </c>
      <c r="AR231" s="298">
        <f t="shared" si="87"/>
        <v>238343.83</v>
      </c>
      <c r="AS231" s="298">
        <f t="shared" si="87"/>
        <v>523194.13000000006</v>
      </c>
      <c r="AT231" s="298">
        <f t="shared" si="87"/>
        <v>158349.72</v>
      </c>
      <c r="AU231" s="298">
        <f t="shared" si="88"/>
        <v>0</v>
      </c>
      <c r="AV231" s="298">
        <f t="shared" si="88"/>
        <v>0</v>
      </c>
      <c r="AW231" s="298">
        <f t="shared" si="88"/>
        <v>0</v>
      </c>
      <c r="AX231" s="298">
        <f t="shared" si="88"/>
        <v>0</v>
      </c>
      <c r="AY231" s="298">
        <f t="shared" si="88"/>
        <v>0</v>
      </c>
      <c r="AZ231" s="298">
        <f t="shared" si="88"/>
        <v>0</v>
      </c>
      <c r="BA231" s="298">
        <f t="shared" si="88"/>
        <v>0</v>
      </c>
      <c r="BB231" s="298">
        <f t="shared" si="88"/>
        <v>0</v>
      </c>
    </row>
    <row r="232" spans="3:54">
      <c r="E232" s="268" t="s">
        <v>193</v>
      </c>
      <c r="G232" s="298">
        <f t="shared" si="84"/>
        <v>483729.54000000004</v>
      </c>
      <c r="H232" s="298">
        <f t="shared" si="84"/>
        <v>474579.14999999997</v>
      </c>
      <c r="I232" s="298">
        <f t="shared" si="84"/>
        <v>727843.4</v>
      </c>
      <c r="J232" s="298">
        <f t="shared" si="84"/>
        <v>507158.58999999997</v>
      </c>
      <c r="K232" s="298">
        <f t="shared" si="84"/>
        <v>524292.99</v>
      </c>
      <c r="L232" s="298">
        <f t="shared" si="84"/>
        <v>1502038.63</v>
      </c>
      <c r="M232" s="298">
        <f t="shared" si="84"/>
        <v>510750.3</v>
      </c>
      <c r="N232" s="298">
        <f t="shared" si="84"/>
        <v>511456.14</v>
      </c>
      <c r="O232" s="298">
        <f t="shared" si="84"/>
        <v>682300.47</v>
      </c>
      <c r="P232" s="298">
        <f t="shared" si="84"/>
        <v>507091.51999999996</v>
      </c>
      <c r="Q232" s="298">
        <f t="shared" si="85"/>
        <v>483656.96000000002</v>
      </c>
      <c r="R232" s="298">
        <f t="shared" si="85"/>
        <v>6185899.5200000005</v>
      </c>
      <c r="S232" s="298">
        <f t="shared" si="85"/>
        <v>463981.56</v>
      </c>
      <c r="T232" s="298">
        <f t="shared" si="85"/>
        <v>440856.56999999995</v>
      </c>
      <c r="U232" s="298">
        <f t="shared" si="85"/>
        <v>719812.33</v>
      </c>
      <c r="V232" s="298">
        <f t="shared" si="85"/>
        <v>528498.06000000006</v>
      </c>
      <c r="W232" s="298">
        <f t="shared" si="85"/>
        <v>522050.94999999995</v>
      </c>
      <c r="X232" s="298">
        <f t="shared" si="85"/>
        <v>1493605.67</v>
      </c>
      <c r="Y232" s="298">
        <f t="shared" si="85"/>
        <v>541744.03</v>
      </c>
      <c r="Z232" s="298">
        <f t="shared" si="85"/>
        <v>624510.74</v>
      </c>
      <c r="AA232" s="298">
        <f t="shared" si="86"/>
        <v>758806.14</v>
      </c>
      <c r="AB232" s="298">
        <f t="shared" si="86"/>
        <v>557422.01</v>
      </c>
      <c r="AC232" s="298">
        <f t="shared" si="86"/>
        <v>544770.66999999993</v>
      </c>
      <c r="AD232" s="298">
        <f t="shared" si="86"/>
        <v>6629520.4199999999</v>
      </c>
      <c r="AE232" s="298">
        <f t="shared" si="86"/>
        <v>571842.66999999993</v>
      </c>
      <c r="AF232" s="298">
        <f t="shared" si="86"/>
        <v>578679.10000000009</v>
      </c>
      <c r="AG232" s="298">
        <f t="shared" si="86"/>
        <v>511688.92000000004</v>
      </c>
      <c r="AH232" s="298">
        <f t="shared" si="86"/>
        <v>356850.83999999997</v>
      </c>
      <c r="AI232" s="298">
        <f t="shared" si="86"/>
        <v>495721.43</v>
      </c>
      <c r="AJ232" s="298">
        <f t="shared" si="86"/>
        <v>1345781.4500000002</v>
      </c>
      <c r="AK232" s="298">
        <f t="shared" si="87"/>
        <v>589147.59</v>
      </c>
      <c r="AL232" s="298">
        <f t="shared" si="87"/>
        <v>660601.91999999993</v>
      </c>
      <c r="AM232" s="298">
        <f t="shared" si="87"/>
        <v>765106.31</v>
      </c>
      <c r="AN232" s="298">
        <f t="shared" si="87"/>
        <v>649943.94999999995</v>
      </c>
      <c r="AO232" s="298">
        <f t="shared" si="87"/>
        <v>548520.44999999995</v>
      </c>
      <c r="AP232" s="298">
        <f t="shared" si="87"/>
        <v>7072264.5099999998</v>
      </c>
      <c r="AQ232" s="298">
        <f t="shared" si="87"/>
        <v>713554.37</v>
      </c>
      <c r="AR232" s="298">
        <f t="shared" si="87"/>
        <v>666869.68999999994</v>
      </c>
      <c r="AS232" s="298">
        <f t="shared" si="87"/>
        <v>829892.15</v>
      </c>
      <c r="AT232" s="298">
        <f t="shared" si="87"/>
        <v>0</v>
      </c>
      <c r="AU232" s="298">
        <f t="shared" si="88"/>
        <v>0</v>
      </c>
      <c r="AV232" s="298">
        <f t="shared" si="88"/>
        <v>0</v>
      </c>
      <c r="AW232" s="298">
        <f t="shared" si="88"/>
        <v>0</v>
      </c>
      <c r="AX232" s="298">
        <f t="shared" si="88"/>
        <v>0</v>
      </c>
      <c r="AY232" s="298">
        <f t="shared" si="88"/>
        <v>0</v>
      </c>
      <c r="AZ232" s="298">
        <f t="shared" si="88"/>
        <v>0</v>
      </c>
      <c r="BA232" s="298">
        <f t="shared" si="88"/>
        <v>0</v>
      </c>
      <c r="BB232" s="298">
        <f t="shared" si="88"/>
        <v>0</v>
      </c>
    </row>
    <row r="233" spans="3:54">
      <c r="E233" s="268" t="s">
        <v>186</v>
      </c>
      <c r="G233" s="298">
        <f t="shared" si="84"/>
        <v>1664178.8</v>
      </c>
      <c r="H233" s="298">
        <f t="shared" si="84"/>
        <v>1413916.06</v>
      </c>
      <c r="I233" s="298">
        <f t="shared" si="84"/>
        <v>2328875.4299999997</v>
      </c>
      <c r="J233" s="298">
        <f t="shared" si="84"/>
        <v>1438940.3799999997</v>
      </c>
      <c r="K233" s="298">
        <f t="shared" si="84"/>
        <v>1563891.33</v>
      </c>
      <c r="L233" s="298">
        <f t="shared" si="84"/>
        <v>2313925.59</v>
      </c>
      <c r="M233" s="298">
        <f t="shared" si="84"/>
        <v>1760135.1800000002</v>
      </c>
      <c r="N233" s="298">
        <f t="shared" si="84"/>
        <v>1776172.5599999998</v>
      </c>
      <c r="O233" s="298">
        <f t="shared" si="84"/>
        <v>2277107.41</v>
      </c>
      <c r="P233" s="298">
        <f t="shared" si="84"/>
        <v>1493364.3099999998</v>
      </c>
      <c r="Q233" s="298">
        <f t="shared" si="85"/>
        <v>1524506.17</v>
      </c>
      <c r="R233" s="298">
        <f t="shared" si="85"/>
        <v>2592885.52</v>
      </c>
      <c r="S233" s="298">
        <f t="shared" si="85"/>
        <v>1464646.4799999997</v>
      </c>
      <c r="T233" s="298">
        <f t="shared" si="85"/>
        <v>1720180.31</v>
      </c>
      <c r="U233" s="298">
        <f t="shared" si="85"/>
        <v>2720755.9700000007</v>
      </c>
      <c r="V233" s="298">
        <f t="shared" si="85"/>
        <v>1639814.0999999999</v>
      </c>
      <c r="W233" s="298">
        <f t="shared" si="85"/>
        <v>1900106.0499999998</v>
      </c>
      <c r="X233" s="298">
        <f t="shared" si="85"/>
        <v>2550286.69</v>
      </c>
      <c r="Y233" s="298">
        <f t="shared" si="85"/>
        <v>1696728.7300000002</v>
      </c>
      <c r="Z233" s="298">
        <f t="shared" si="85"/>
        <v>2060730.31</v>
      </c>
      <c r="AA233" s="298">
        <f t="shared" si="86"/>
        <v>2508405.33</v>
      </c>
      <c r="AB233" s="298">
        <f t="shared" si="86"/>
        <v>1504448.0799999998</v>
      </c>
      <c r="AC233" s="298">
        <f t="shared" si="86"/>
        <v>1553685.19</v>
      </c>
      <c r="AD233" s="298">
        <f t="shared" si="86"/>
        <v>3265140.6100000003</v>
      </c>
      <c r="AE233" s="298">
        <f t="shared" si="86"/>
        <v>1585110.78</v>
      </c>
      <c r="AF233" s="298">
        <f t="shared" si="86"/>
        <v>1611990.6600000001</v>
      </c>
      <c r="AG233" s="298">
        <f t="shared" si="86"/>
        <v>2142884.5499999998</v>
      </c>
      <c r="AH233" s="298">
        <f t="shared" si="86"/>
        <v>390963.65</v>
      </c>
      <c r="AI233" s="298">
        <f t="shared" si="86"/>
        <v>595050.47000000009</v>
      </c>
      <c r="AJ233" s="298">
        <f t="shared" si="86"/>
        <v>1922281.1199999999</v>
      </c>
      <c r="AK233" s="298">
        <f t="shared" si="87"/>
        <v>1181615.06</v>
      </c>
      <c r="AL233" s="298">
        <f t="shared" si="87"/>
        <v>1318303</v>
      </c>
      <c r="AM233" s="298">
        <f t="shared" si="87"/>
        <v>2364527.3999999994</v>
      </c>
      <c r="AN233" s="298">
        <f t="shared" si="87"/>
        <v>1357958.1700000002</v>
      </c>
      <c r="AO233" s="298">
        <f t="shared" si="87"/>
        <v>1214616.01</v>
      </c>
      <c r="AP233" s="298">
        <f t="shared" si="87"/>
        <v>2598779.1999999997</v>
      </c>
      <c r="AQ233" s="298">
        <f t="shared" si="87"/>
        <v>1380375.96</v>
      </c>
      <c r="AR233" s="298">
        <f t="shared" si="87"/>
        <v>1801778.5400000003</v>
      </c>
      <c r="AS233" s="298">
        <f t="shared" si="87"/>
        <v>3501809.1699999995</v>
      </c>
      <c r="AT233" s="298">
        <f t="shared" si="87"/>
        <v>451955.69</v>
      </c>
      <c r="AU233" s="298">
        <f t="shared" si="88"/>
        <v>0</v>
      </c>
      <c r="AV233" s="298">
        <f t="shared" si="88"/>
        <v>0</v>
      </c>
      <c r="AW233" s="298">
        <f t="shared" si="88"/>
        <v>0</v>
      </c>
      <c r="AX233" s="298">
        <f t="shared" si="88"/>
        <v>0</v>
      </c>
      <c r="AY233" s="298">
        <f t="shared" si="88"/>
        <v>0</v>
      </c>
      <c r="AZ233" s="298">
        <f t="shared" si="88"/>
        <v>0</v>
      </c>
      <c r="BA233" s="298">
        <f t="shared" si="88"/>
        <v>0</v>
      </c>
      <c r="BB233" s="298">
        <f t="shared" si="88"/>
        <v>0</v>
      </c>
    </row>
    <row r="234" spans="3:54">
      <c r="E234" s="268" t="s">
        <v>190</v>
      </c>
      <c r="G234" s="298">
        <f t="shared" si="84"/>
        <v>0</v>
      </c>
      <c r="H234" s="298">
        <f t="shared" si="84"/>
        <v>0</v>
      </c>
      <c r="I234" s="298">
        <f t="shared" si="84"/>
        <v>0</v>
      </c>
      <c r="J234" s="298">
        <f t="shared" si="84"/>
        <v>0</v>
      </c>
      <c r="K234" s="298">
        <f t="shared" si="84"/>
        <v>0</v>
      </c>
      <c r="L234" s="298">
        <f t="shared" si="84"/>
        <v>0</v>
      </c>
      <c r="M234" s="298">
        <f t="shared" si="84"/>
        <v>0</v>
      </c>
      <c r="N234" s="298">
        <f t="shared" si="84"/>
        <v>0</v>
      </c>
      <c r="O234" s="298">
        <f t="shared" si="84"/>
        <v>1175161</v>
      </c>
      <c r="P234" s="298">
        <f t="shared" si="84"/>
        <v>0</v>
      </c>
      <c r="Q234" s="298">
        <f t="shared" si="85"/>
        <v>0</v>
      </c>
      <c r="R234" s="298">
        <f t="shared" si="85"/>
        <v>13223.08</v>
      </c>
      <c r="S234" s="298">
        <f t="shared" si="85"/>
        <v>0</v>
      </c>
      <c r="T234" s="298">
        <f t="shared" si="85"/>
        <v>0</v>
      </c>
      <c r="U234" s="298">
        <f t="shared" si="85"/>
        <v>0</v>
      </c>
      <c r="V234" s="298">
        <f t="shared" si="85"/>
        <v>0</v>
      </c>
      <c r="W234" s="298">
        <f t="shared" si="85"/>
        <v>0</v>
      </c>
      <c r="X234" s="298">
        <f t="shared" si="85"/>
        <v>0</v>
      </c>
      <c r="Y234" s="298">
        <f t="shared" si="85"/>
        <v>0</v>
      </c>
      <c r="Z234" s="298">
        <f t="shared" si="85"/>
        <v>0</v>
      </c>
      <c r="AA234" s="298">
        <f t="shared" si="86"/>
        <v>1418084</v>
      </c>
      <c r="AB234" s="298">
        <f t="shared" si="86"/>
        <v>0</v>
      </c>
      <c r="AC234" s="298">
        <f t="shared" si="86"/>
        <v>0</v>
      </c>
      <c r="AD234" s="298">
        <f t="shared" si="86"/>
        <v>19185.7</v>
      </c>
      <c r="AE234" s="298">
        <f t="shared" si="86"/>
        <v>0</v>
      </c>
      <c r="AF234" s="298">
        <f t="shared" si="86"/>
        <v>0</v>
      </c>
      <c r="AG234" s="298">
        <f t="shared" si="86"/>
        <v>0</v>
      </c>
      <c r="AH234" s="298">
        <f t="shared" si="86"/>
        <v>0</v>
      </c>
      <c r="AI234" s="298">
        <f t="shared" si="86"/>
        <v>0</v>
      </c>
      <c r="AJ234" s="298">
        <f t="shared" si="86"/>
        <v>0</v>
      </c>
      <c r="AK234" s="298">
        <f t="shared" si="87"/>
        <v>0</v>
      </c>
      <c r="AL234" s="298">
        <f t="shared" si="87"/>
        <v>0</v>
      </c>
      <c r="AM234" s="298">
        <f t="shared" si="87"/>
        <v>1788377</v>
      </c>
      <c r="AN234" s="298">
        <f t="shared" si="87"/>
        <v>0</v>
      </c>
      <c r="AO234" s="298">
        <f t="shared" si="87"/>
        <v>0</v>
      </c>
      <c r="AP234" s="298">
        <f t="shared" si="87"/>
        <v>7396.43</v>
      </c>
      <c r="AQ234" s="298">
        <f t="shared" si="87"/>
        <v>0</v>
      </c>
      <c r="AR234" s="298">
        <f t="shared" si="87"/>
        <v>0</v>
      </c>
      <c r="AS234" s="298">
        <f t="shared" si="87"/>
        <v>0</v>
      </c>
      <c r="AT234" s="298">
        <f t="shared" si="87"/>
        <v>0</v>
      </c>
      <c r="AU234" s="298">
        <f t="shared" si="88"/>
        <v>0</v>
      </c>
      <c r="AV234" s="298">
        <f t="shared" si="88"/>
        <v>0</v>
      </c>
      <c r="AW234" s="298">
        <f t="shared" si="88"/>
        <v>0</v>
      </c>
      <c r="AX234" s="298">
        <f t="shared" si="88"/>
        <v>0</v>
      </c>
      <c r="AY234" s="298">
        <f t="shared" si="88"/>
        <v>0</v>
      </c>
      <c r="AZ234" s="298">
        <f t="shared" si="88"/>
        <v>0</v>
      </c>
      <c r="BA234" s="298">
        <f t="shared" si="88"/>
        <v>0</v>
      </c>
      <c r="BB234" s="298">
        <f t="shared" si="88"/>
        <v>0</v>
      </c>
    </row>
    <row r="235" spans="3:54">
      <c r="E235" s="268" t="s">
        <v>728</v>
      </c>
      <c r="G235" s="298">
        <f t="shared" si="84"/>
        <v>176287.29</v>
      </c>
      <c r="H235" s="298">
        <f t="shared" si="84"/>
        <v>181176.49</v>
      </c>
      <c r="I235" s="298">
        <f t="shared" si="84"/>
        <v>646478.97000000009</v>
      </c>
      <c r="J235" s="298">
        <f t="shared" si="84"/>
        <v>178788.69</v>
      </c>
      <c r="K235" s="298">
        <f t="shared" si="84"/>
        <v>188500.49</v>
      </c>
      <c r="L235" s="298">
        <f t="shared" si="84"/>
        <v>607617.02</v>
      </c>
      <c r="M235" s="298">
        <f t="shared" si="84"/>
        <v>211091.07</v>
      </c>
      <c r="N235" s="298">
        <f t="shared" si="84"/>
        <v>207785.06</v>
      </c>
      <c r="O235" s="298">
        <f t="shared" si="84"/>
        <v>775527.96999999986</v>
      </c>
      <c r="P235" s="298">
        <f t="shared" si="84"/>
        <v>205466.04</v>
      </c>
      <c r="Q235" s="298">
        <f t="shared" si="85"/>
        <v>175842.12</v>
      </c>
      <c r="R235" s="298">
        <f t="shared" si="85"/>
        <v>1105745.78</v>
      </c>
      <c r="S235" s="298">
        <f t="shared" si="85"/>
        <v>186856.36</v>
      </c>
      <c r="T235" s="298">
        <f t="shared" si="85"/>
        <v>187901</v>
      </c>
      <c r="U235" s="298">
        <f t="shared" si="85"/>
        <v>951442.95</v>
      </c>
      <c r="V235" s="298">
        <f t="shared" si="85"/>
        <v>211063.18</v>
      </c>
      <c r="W235" s="298">
        <f t="shared" si="85"/>
        <v>210996.49</v>
      </c>
      <c r="X235" s="298">
        <f t="shared" si="85"/>
        <v>865535.24999999988</v>
      </c>
      <c r="Y235" s="298">
        <f t="shared" si="85"/>
        <v>229539.44</v>
      </c>
      <c r="Z235" s="298">
        <f t="shared" si="85"/>
        <v>210175.31999999998</v>
      </c>
      <c r="AA235" s="298">
        <f t="shared" si="86"/>
        <v>940737.32</v>
      </c>
      <c r="AB235" s="298">
        <f t="shared" si="86"/>
        <v>173934.68</v>
      </c>
      <c r="AC235" s="298">
        <f t="shared" si="86"/>
        <v>129079.75</v>
      </c>
      <c r="AD235" s="298">
        <f t="shared" si="86"/>
        <v>1305075.68</v>
      </c>
      <c r="AE235" s="298">
        <f t="shared" si="86"/>
        <v>183344.11000000002</v>
      </c>
      <c r="AF235" s="298">
        <f t="shared" si="86"/>
        <v>172540.79999999999</v>
      </c>
      <c r="AG235" s="298">
        <f t="shared" si="86"/>
        <v>782181.59</v>
      </c>
      <c r="AH235" s="298">
        <f t="shared" si="86"/>
        <v>64222.71</v>
      </c>
      <c r="AI235" s="298">
        <f t="shared" si="86"/>
        <v>145674.98000000001</v>
      </c>
      <c r="AJ235" s="298">
        <f t="shared" si="86"/>
        <v>800998.57000000007</v>
      </c>
      <c r="AK235" s="298">
        <f t="shared" si="87"/>
        <v>224083.84000000003</v>
      </c>
      <c r="AL235" s="298">
        <f t="shared" si="87"/>
        <v>205510.90000000002</v>
      </c>
      <c r="AM235" s="298">
        <f t="shared" si="87"/>
        <v>943912.49999999988</v>
      </c>
      <c r="AN235" s="298">
        <f t="shared" si="87"/>
        <v>209173.24</v>
      </c>
      <c r="AO235" s="298">
        <f t="shared" si="87"/>
        <v>194707.24</v>
      </c>
      <c r="AP235" s="298">
        <f t="shared" si="87"/>
        <v>1354528.5899999999</v>
      </c>
      <c r="AQ235" s="298">
        <f t="shared" si="87"/>
        <v>257298.12999999998</v>
      </c>
      <c r="AR235" s="298">
        <f t="shared" si="87"/>
        <v>227695.44</v>
      </c>
      <c r="AS235" s="298">
        <f t="shared" si="87"/>
        <v>793038.02</v>
      </c>
      <c r="AT235" s="298">
        <f t="shared" si="87"/>
        <v>70701.009999999995</v>
      </c>
      <c r="AU235" s="298">
        <f t="shared" si="88"/>
        <v>0</v>
      </c>
      <c r="AV235" s="298">
        <f t="shared" si="88"/>
        <v>0</v>
      </c>
      <c r="AW235" s="298">
        <f t="shared" si="88"/>
        <v>0</v>
      </c>
      <c r="AX235" s="298">
        <f t="shared" si="88"/>
        <v>0</v>
      </c>
      <c r="AY235" s="298">
        <f t="shared" si="88"/>
        <v>0</v>
      </c>
      <c r="AZ235" s="298">
        <f t="shared" si="88"/>
        <v>0</v>
      </c>
      <c r="BA235" s="298">
        <f t="shared" si="88"/>
        <v>0</v>
      </c>
      <c r="BB235" s="298">
        <f t="shared" si="88"/>
        <v>0</v>
      </c>
    </row>
    <row r="236" spans="3:54">
      <c r="E236" s="268" t="s">
        <v>187</v>
      </c>
      <c r="G236" s="298">
        <f t="shared" si="84"/>
        <v>145004.49</v>
      </c>
      <c r="H236" s="298">
        <f t="shared" si="84"/>
        <v>158743.44999999998</v>
      </c>
      <c r="I236" s="298">
        <f t="shared" si="84"/>
        <v>400708.77</v>
      </c>
      <c r="J236" s="298">
        <f t="shared" si="84"/>
        <v>189756.92</v>
      </c>
      <c r="K236" s="298">
        <f t="shared" si="84"/>
        <v>183675.02</v>
      </c>
      <c r="L236" s="298">
        <f t="shared" si="84"/>
        <v>400050.21</v>
      </c>
      <c r="M236" s="298">
        <f t="shared" si="84"/>
        <v>171316.69999999998</v>
      </c>
      <c r="N236" s="298">
        <f t="shared" si="84"/>
        <v>184958.89</v>
      </c>
      <c r="O236" s="298">
        <f t="shared" si="84"/>
        <v>364500.49</v>
      </c>
      <c r="P236" s="298">
        <f t="shared" si="84"/>
        <v>162242.74</v>
      </c>
      <c r="Q236" s="298">
        <f t="shared" si="85"/>
        <v>162183.09</v>
      </c>
      <c r="R236" s="298">
        <f t="shared" si="85"/>
        <v>2425013.34</v>
      </c>
      <c r="S236" s="298">
        <f t="shared" si="85"/>
        <v>148970.41000000003</v>
      </c>
      <c r="T236" s="298">
        <f t="shared" si="85"/>
        <v>140173.18</v>
      </c>
      <c r="U236" s="298">
        <f t="shared" si="85"/>
        <v>384276.76999999996</v>
      </c>
      <c r="V236" s="298">
        <f t="shared" si="85"/>
        <v>161720.69999999998</v>
      </c>
      <c r="W236" s="298">
        <f t="shared" si="85"/>
        <v>164579.19</v>
      </c>
      <c r="X236" s="298">
        <f t="shared" si="85"/>
        <v>385399.74</v>
      </c>
      <c r="Y236" s="298">
        <f t="shared" si="85"/>
        <v>164101.81999999998</v>
      </c>
      <c r="Z236" s="298">
        <f t="shared" si="85"/>
        <v>181405.07</v>
      </c>
      <c r="AA236" s="298">
        <f t="shared" si="86"/>
        <v>361853.19</v>
      </c>
      <c r="AB236" s="298">
        <f t="shared" si="86"/>
        <v>159619.80000000002</v>
      </c>
      <c r="AC236" s="298">
        <f t="shared" si="86"/>
        <v>163203.99999999997</v>
      </c>
      <c r="AD236" s="298">
        <f t="shared" si="86"/>
        <v>2788595.33</v>
      </c>
      <c r="AE236" s="298">
        <f t="shared" si="86"/>
        <v>148922.82</v>
      </c>
      <c r="AF236" s="298">
        <f t="shared" si="86"/>
        <v>143543.5</v>
      </c>
      <c r="AG236" s="298">
        <f t="shared" si="86"/>
        <v>295823.82999999996</v>
      </c>
      <c r="AH236" s="298">
        <f t="shared" si="86"/>
        <v>20042.2</v>
      </c>
      <c r="AI236" s="298">
        <f t="shared" si="86"/>
        <v>28366.07</v>
      </c>
      <c r="AJ236" s="298">
        <f t="shared" si="86"/>
        <v>251063.90000000002</v>
      </c>
      <c r="AK236" s="298">
        <f t="shared" si="87"/>
        <v>45234.64</v>
      </c>
      <c r="AL236" s="298">
        <f t="shared" si="87"/>
        <v>42310.97</v>
      </c>
      <c r="AM236" s="298">
        <f t="shared" si="87"/>
        <v>236734.40999999997</v>
      </c>
      <c r="AN236" s="298">
        <f t="shared" si="87"/>
        <v>56600.480000000003</v>
      </c>
      <c r="AO236" s="298">
        <f t="shared" si="87"/>
        <v>119280.07999999999</v>
      </c>
      <c r="AP236" s="298">
        <f t="shared" si="87"/>
        <v>3399218.6</v>
      </c>
      <c r="AQ236" s="298">
        <f t="shared" si="87"/>
        <v>98945.030000000013</v>
      </c>
      <c r="AR236" s="298">
        <f t="shared" si="87"/>
        <v>128666.26000000001</v>
      </c>
      <c r="AS236" s="298">
        <f t="shared" si="87"/>
        <v>381052.9</v>
      </c>
      <c r="AT236" s="298">
        <f t="shared" si="87"/>
        <v>34005.270000000004</v>
      </c>
      <c r="AU236" s="298">
        <f t="shared" si="88"/>
        <v>0</v>
      </c>
      <c r="AV236" s="298">
        <f t="shared" si="88"/>
        <v>0</v>
      </c>
      <c r="AW236" s="298">
        <f t="shared" si="88"/>
        <v>0</v>
      </c>
      <c r="AX236" s="298">
        <f t="shared" si="88"/>
        <v>0</v>
      </c>
      <c r="AY236" s="298">
        <f t="shared" si="88"/>
        <v>0</v>
      </c>
      <c r="AZ236" s="298">
        <f t="shared" si="88"/>
        <v>0</v>
      </c>
      <c r="BA236" s="298">
        <f t="shared" si="88"/>
        <v>0</v>
      </c>
      <c r="BB236" s="298">
        <f t="shared" si="88"/>
        <v>0</v>
      </c>
    </row>
    <row r="239" spans="3:54">
      <c r="C239" s="255" t="s">
        <v>774</v>
      </c>
      <c r="E239" s="299" t="str">
        <f>+Summary!M32</f>
        <v>Alpine</v>
      </c>
      <c r="G239" s="300"/>
      <c r="H239" s="300"/>
      <c r="I239" s="300"/>
      <c r="J239" s="300"/>
      <c r="K239" s="300"/>
      <c r="L239" s="300"/>
      <c r="M239" s="300"/>
      <c r="N239" s="300"/>
      <c r="O239" s="300"/>
      <c r="P239" s="300"/>
      <c r="Q239" s="300"/>
      <c r="R239" s="300"/>
      <c r="S239" s="300">
        <f t="shared" ref="S239:AD239" si="89">+(S219-G219)/G219</f>
        <v>-0.23143907639631262</v>
      </c>
      <c r="T239" s="300">
        <f t="shared" si="89"/>
        <v>-0.39404312968528149</v>
      </c>
      <c r="U239" s="300">
        <f t="shared" si="89"/>
        <v>-0.22846715823440059</v>
      </c>
      <c r="V239" s="300">
        <f t="shared" si="89"/>
        <v>-0.239418713398661</v>
      </c>
      <c r="W239" s="300">
        <f t="shared" si="89"/>
        <v>-0.18762539370580128</v>
      </c>
      <c r="X239" s="300">
        <f t="shared" si="89"/>
        <v>-0.30594654024314716</v>
      </c>
      <c r="Y239" s="300">
        <f t="shared" si="89"/>
        <v>-0.23582734967083033</v>
      </c>
      <c r="Z239" s="300">
        <f t="shared" si="89"/>
        <v>-7.8429258720705927E-2</v>
      </c>
      <c r="AA239" s="300">
        <f t="shared" si="89"/>
        <v>-0.17754643046917817</v>
      </c>
      <c r="AB239" s="300">
        <f t="shared" si="89"/>
        <v>-0.14495857180696292</v>
      </c>
      <c r="AC239" s="300">
        <f t="shared" si="89"/>
        <v>-0.31105844315610676</v>
      </c>
      <c r="AD239" s="300">
        <f t="shared" si="89"/>
        <v>-0.25901389673345598</v>
      </c>
    </row>
    <row r="240" spans="3:54">
      <c r="S240" s="301"/>
    </row>
    <row r="241" spans="5:54">
      <c r="E241" s="268" t="s">
        <v>202</v>
      </c>
      <c r="G241" s="302">
        <f t="shared" ref="G241:P250" si="90">+SUMIFS(G$6:G$187,$A$6:$A$187,$E$239,$C$6:$C$187,$E241)</f>
        <v>7811.55</v>
      </c>
      <c r="H241" s="302">
        <f t="shared" si="90"/>
        <v>7632.4</v>
      </c>
      <c r="I241" s="302">
        <f t="shared" si="90"/>
        <v>8446.4500000000007</v>
      </c>
      <c r="J241" s="302">
        <f t="shared" si="90"/>
        <v>9218.5</v>
      </c>
      <c r="K241" s="302">
        <f t="shared" si="90"/>
        <v>9121.6</v>
      </c>
      <c r="L241" s="302">
        <f t="shared" si="90"/>
        <v>10083.75</v>
      </c>
      <c r="M241" s="302">
        <f t="shared" si="90"/>
        <v>10400</v>
      </c>
      <c r="N241" s="302">
        <f t="shared" si="90"/>
        <v>8725</v>
      </c>
      <c r="O241" s="302">
        <f t="shared" si="90"/>
        <v>10699</v>
      </c>
      <c r="P241" s="302">
        <f t="shared" si="90"/>
        <v>12969.7</v>
      </c>
      <c r="Q241" s="302">
        <f t="shared" ref="Q241:Z250" si="91">+SUMIFS(Q$6:Q$187,$A$6:$A$187,$E$239,$C$6:$C$187,$E241)</f>
        <v>15464.5</v>
      </c>
      <c r="R241" s="302">
        <f t="shared" si="91"/>
        <v>14150.48</v>
      </c>
      <c r="S241" s="302">
        <f t="shared" si="91"/>
        <v>7769.64</v>
      </c>
      <c r="T241" s="302">
        <f t="shared" si="91"/>
        <v>7253.65</v>
      </c>
      <c r="U241" s="302">
        <f t="shared" si="91"/>
        <v>7415.35</v>
      </c>
      <c r="V241" s="302">
        <f t="shared" si="91"/>
        <v>0</v>
      </c>
      <c r="W241" s="302">
        <f t="shared" si="91"/>
        <v>0</v>
      </c>
      <c r="X241" s="302">
        <f t="shared" si="91"/>
        <v>0</v>
      </c>
      <c r="Y241" s="302">
        <f t="shared" si="91"/>
        <v>0</v>
      </c>
      <c r="Z241" s="302">
        <f t="shared" si="91"/>
        <v>0</v>
      </c>
      <c r="AA241" s="302">
        <f t="shared" ref="AA241:AJ250" si="92">+SUMIFS(AA$6:AA$187,$A$6:$A$187,$E$239,$C$6:$C$187,$E241)</f>
        <v>0</v>
      </c>
      <c r="AB241" s="302">
        <f t="shared" si="92"/>
        <v>0</v>
      </c>
      <c r="AC241" s="302">
        <f t="shared" si="92"/>
        <v>0</v>
      </c>
      <c r="AD241" s="302">
        <f t="shared" si="92"/>
        <v>0</v>
      </c>
      <c r="AE241" s="302">
        <f t="shared" si="92"/>
        <v>0</v>
      </c>
      <c r="AF241" s="302">
        <f t="shared" si="92"/>
        <v>0</v>
      </c>
      <c r="AG241" s="302">
        <f t="shared" si="92"/>
        <v>0</v>
      </c>
      <c r="AH241" s="302">
        <f t="shared" si="92"/>
        <v>0</v>
      </c>
      <c r="AI241" s="302">
        <f t="shared" si="92"/>
        <v>0</v>
      </c>
      <c r="AJ241" s="302">
        <f t="shared" si="92"/>
        <v>0</v>
      </c>
      <c r="AK241" s="302">
        <f t="shared" ref="AK241:AT250" si="93">+SUMIFS(AK$6:AK$187,$A$6:$A$187,$E$239,$C$6:$C$187,$E241)</f>
        <v>0</v>
      </c>
      <c r="AL241" s="302">
        <f t="shared" si="93"/>
        <v>0</v>
      </c>
      <c r="AM241" s="302">
        <f t="shared" si="93"/>
        <v>0</v>
      </c>
      <c r="AN241" s="302">
        <f t="shared" si="93"/>
        <v>0</v>
      </c>
      <c r="AO241" s="302">
        <f t="shared" si="93"/>
        <v>0</v>
      </c>
      <c r="AP241" s="302">
        <f t="shared" si="93"/>
        <v>0</v>
      </c>
      <c r="AQ241" s="302">
        <f t="shared" si="93"/>
        <v>0</v>
      </c>
      <c r="AR241" s="302">
        <f t="shared" si="93"/>
        <v>0</v>
      </c>
      <c r="AS241" s="302">
        <f t="shared" si="93"/>
        <v>0</v>
      </c>
      <c r="AT241" s="302">
        <f t="shared" si="93"/>
        <v>0</v>
      </c>
      <c r="AU241" s="302">
        <f t="shared" ref="AU241:BB250" si="94">+SUMIFS(AU$6:AU$187,$A$6:$A$187,$E$239,$C$6:$C$187,$E241)</f>
        <v>0</v>
      </c>
      <c r="AV241" s="302">
        <f t="shared" si="94"/>
        <v>0</v>
      </c>
      <c r="AW241" s="302">
        <f t="shared" si="94"/>
        <v>0</v>
      </c>
      <c r="AX241" s="302">
        <f t="shared" si="94"/>
        <v>0</v>
      </c>
      <c r="AY241" s="302">
        <f t="shared" si="94"/>
        <v>0</v>
      </c>
      <c r="AZ241" s="302">
        <f t="shared" si="94"/>
        <v>0</v>
      </c>
      <c r="BA241" s="302">
        <f t="shared" si="94"/>
        <v>0</v>
      </c>
      <c r="BB241" s="302">
        <f t="shared" si="94"/>
        <v>0</v>
      </c>
    </row>
    <row r="242" spans="5:54">
      <c r="E242" s="268" t="s">
        <v>192</v>
      </c>
      <c r="G242" s="302">
        <f t="shared" si="90"/>
        <v>243182</v>
      </c>
      <c r="H242" s="302">
        <f t="shared" si="90"/>
        <v>240023</v>
      </c>
      <c r="I242" s="302">
        <f t="shared" si="90"/>
        <v>274381</v>
      </c>
      <c r="J242" s="302">
        <f t="shared" si="90"/>
        <v>316892</v>
      </c>
      <c r="K242" s="302">
        <f t="shared" si="90"/>
        <v>325269</v>
      </c>
      <c r="L242" s="302">
        <f t="shared" si="90"/>
        <v>329109</v>
      </c>
      <c r="M242" s="302">
        <f t="shared" si="90"/>
        <v>335921</v>
      </c>
      <c r="N242" s="302">
        <f t="shared" si="90"/>
        <v>293725</v>
      </c>
      <c r="O242" s="302">
        <f t="shared" si="90"/>
        <v>276352</v>
      </c>
      <c r="P242" s="302">
        <f t="shared" si="90"/>
        <v>267409</v>
      </c>
      <c r="Q242" s="302">
        <f t="shared" si="91"/>
        <v>289686</v>
      </c>
      <c r="R242" s="302">
        <f t="shared" si="91"/>
        <v>289785</v>
      </c>
      <c r="S242" s="302">
        <f t="shared" si="91"/>
        <v>255791</v>
      </c>
      <c r="T242" s="302">
        <f t="shared" si="91"/>
        <v>236339</v>
      </c>
      <c r="U242" s="302">
        <f t="shared" si="91"/>
        <v>303901</v>
      </c>
      <c r="V242" s="302">
        <f t="shared" si="91"/>
        <v>338521</v>
      </c>
      <c r="W242" s="302">
        <f t="shared" si="91"/>
        <v>312291</v>
      </c>
      <c r="X242" s="302">
        <f t="shared" si="91"/>
        <v>387990</v>
      </c>
      <c r="Y242" s="302">
        <f t="shared" si="91"/>
        <v>333490</v>
      </c>
      <c r="Z242" s="302">
        <f t="shared" si="91"/>
        <v>324700</v>
      </c>
      <c r="AA242" s="302">
        <f t="shared" si="92"/>
        <v>285757</v>
      </c>
      <c r="AB242" s="302">
        <f t="shared" si="92"/>
        <v>307382</v>
      </c>
      <c r="AC242" s="302">
        <f t="shared" si="92"/>
        <v>301599</v>
      </c>
      <c r="AD242" s="302">
        <f t="shared" si="92"/>
        <v>312759</v>
      </c>
      <c r="AE242" s="302">
        <f t="shared" si="92"/>
        <v>264300</v>
      </c>
      <c r="AF242" s="302">
        <f t="shared" si="92"/>
        <v>271497</v>
      </c>
      <c r="AG242" s="302">
        <f t="shared" si="92"/>
        <v>383785</v>
      </c>
      <c r="AH242" s="302">
        <f t="shared" si="92"/>
        <v>556725</v>
      </c>
      <c r="AI242" s="302">
        <f t="shared" si="92"/>
        <v>697056</v>
      </c>
      <c r="AJ242" s="302">
        <f t="shared" si="92"/>
        <v>512539</v>
      </c>
      <c r="AK242" s="302">
        <f t="shared" si="93"/>
        <v>489906</v>
      </c>
      <c r="AL242" s="302">
        <f t="shared" si="93"/>
        <v>452897</v>
      </c>
      <c r="AM242" s="302">
        <f t="shared" si="93"/>
        <v>417002</v>
      </c>
      <c r="AN242" s="302">
        <f t="shared" si="93"/>
        <v>404831</v>
      </c>
      <c r="AO242" s="302">
        <f t="shared" si="93"/>
        <v>390677</v>
      </c>
      <c r="AP242" s="302">
        <f t="shared" si="93"/>
        <v>448373</v>
      </c>
      <c r="AQ242" s="302">
        <f t="shared" si="93"/>
        <v>380301</v>
      </c>
      <c r="AR242" s="302">
        <f t="shared" si="93"/>
        <v>348672</v>
      </c>
      <c r="AS242" s="302">
        <f t="shared" si="93"/>
        <v>404609</v>
      </c>
      <c r="AT242" s="302">
        <f t="shared" si="93"/>
        <v>478447</v>
      </c>
      <c r="AU242" s="302">
        <f t="shared" si="94"/>
        <v>0</v>
      </c>
      <c r="AV242" s="302">
        <f t="shared" si="94"/>
        <v>0</v>
      </c>
      <c r="AW242" s="302">
        <f t="shared" si="94"/>
        <v>0</v>
      </c>
      <c r="AX242" s="302">
        <f t="shared" si="94"/>
        <v>0</v>
      </c>
      <c r="AY242" s="302">
        <f t="shared" si="94"/>
        <v>0</v>
      </c>
      <c r="AZ242" s="302">
        <f t="shared" si="94"/>
        <v>0</v>
      </c>
      <c r="BA242" s="302">
        <f t="shared" si="94"/>
        <v>0</v>
      </c>
      <c r="BB242" s="302">
        <f t="shared" si="94"/>
        <v>0</v>
      </c>
    </row>
    <row r="243" spans="5:54">
      <c r="E243" s="268" t="s">
        <v>211</v>
      </c>
      <c r="G243" s="302">
        <f t="shared" si="90"/>
        <v>0</v>
      </c>
      <c r="H243" s="302">
        <f t="shared" si="90"/>
        <v>0</v>
      </c>
      <c r="I243" s="302">
        <f t="shared" si="90"/>
        <v>0</v>
      </c>
      <c r="J243" s="302">
        <f t="shared" si="90"/>
        <v>0</v>
      </c>
      <c r="K243" s="302">
        <f t="shared" si="90"/>
        <v>0</v>
      </c>
      <c r="L243" s="302">
        <f t="shared" si="90"/>
        <v>0</v>
      </c>
      <c r="M243" s="302">
        <f t="shared" si="90"/>
        <v>0</v>
      </c>
      <c r="N243" s="302">
        <f t="shared" si="90"/>
        <v>0</v>
      </c>
      <c r="O243" s="302">
        <f t="shared" si="90"/>
        <v>0</v>
      </c>
      <c r="P243" s="302">
        <f t="shared" si="90"/>
        <v>0</v>
      </c>
      <c r="Q243" s="302">
        <f t="shared" si="91"/>
        <v>0</v>
      </c>
      <c r="R243" s="302">
        <f t="shared" si="91"/>
        <v>0</v>
      </c>
      <c r="S243" s="302">
        <f t="shared" si="91"/>
        <v>0</v>
      </c>
      <c r="T243" s="302">
        <f t="shared" si="91"/>
        <v>0</v>
      </c>
      <c r="U243" s="302">
        <f t="shared" si="91"/>
        <v>0</v>
      </c>
      <c r="V243" s="302">
        <f t="shared" si="91"/>
        <v>0</v>
      </c>
      <c r="W243" s="302">
        <f t="shared" si="91"/>
        <v>0</v>
      </c>
      <c r="X243" s="302">
        <f t="shared" si="91"/>
        <v>0</v>
      </c>
      <c r="Y243" s="302">
        <f t="shared" si="91"/>
        <v>0</v>
      </c>
      <c r="Z243" s="302">
        <f t="shared" si="91"/>
        <v>0</v>
      </c>
      <c r="AA243" s="302">
        <f t="shared" si="92"/>
        <v>0</v>
      </c>
      <c r="AB243" s="302">
        <f t="shared" si="92"/>
        <v>0</v>
      </c>
      <c r="AC243" s="302">
        <f t="shared" si="92"/>
        <v>0</v>
      </c>
      <c r="AD243" s="302">
        <f t="shared" si="92"/>
        <v>0</v>
      </c>
      <c r="AE243" s="302">
        <f t="shared" si="92"/>
        <v>0</v>
      </c>
      <c r="AF243" s="302">
        <f t="shared" si="92"/>
        <v>0</v>
      </c>
      <c r="AG243" s="302">
        <f t="shared" si="92"/>
        <v>0</v>
      </c>
      <c r="AH243" s="302">
        <f t="shared" si="92"/>
        <v>0</v>
      </c>
      <c r="AI243" s="302">
        <f t="shared" si="92"/>
        <v>0</v>
      </c>
      <c r="AJ243" s="302">
        <f t="shared" si="92"/>
        <v>0</v>
      </c>
      <c r="AK243" s="302">
        <f t="shared" si="93"/>
        <v>0</v>
      </c>
      <c r="AL243" s="302">
        <f t="shared" si="93"/>
        <v>0</v>
      </c>
      <c r="AM243" s="302">
        <f t="shared" si="93"/>
        <v>0</v>
      </c>
      <c r="AN243" s="302">
        <f t="shared" si="93"/>
        <v>0</v>
      </c>
      <c r="AO243" s="302">
        <f t="shared" si="93"/>
        <v>0</v>
      </c>
      <c r="AP243" s="302">
        <f t="shared" si="93"/>
        <v>0</v>
      </c>
      <c r="AQ243" s="302">
        <f t="shared" si="93"/>
        <v>0</v>
      </c>
      <c r="AR243" s="302">
        <f t="shared" si="93"/>
        <v>0</v>
      </c>
      <c r="AS243" s="302">
        <f t="shared" si="93"/>
        <v>0</v>
      </c>
      <c r="AT243" s="302">
        <f t="shared" si="93"/>
        <v>0</v>
      </c>
      <c r="AU243" s="302">
        <f t="shared" si="94"/>
        <v>0</v>
      </c>
      <c r="AV243" s="302">
        <f t="shared" si="94"/>
        <v>0</v>
      </c>
      <c r="AW243" s="302">
        <f t="shared" si="94"/>
        <v>0</v>
      </c>
      <c r="AX243" s="302">
        <f t="shared" si="94"/>
        <v>0</v>
      </c>
      <c r="AY243" s="302">
        <f t="shared" si="94"/>
        <v>0</v>
      </c>
      <c r="AZ243" s="302">
        <f t="shared" si="94"/>
        <v>0</v>
      </c>
      <c r="BA243" s="302">
        <f t="shared" si="94"/>
        <v>0</v>
      </c>
      <c r="BB243" s="302">
        <f t="shared" si="94"/>
        <v>0</v>
      </c>
    </row>
    <row r="244" spans="5:54">
      <c r="E244" s="268" t="s">
        <v>214</v>
      </c>
      <c r="G244" s="302">
        <f t="shared" si="90"/>
        <v>0</v>
      </c>
      <c r="H244" s="302">
        <f t="shared" si="90"/>
        <v>0</v>
      </c>
      <c r="I244" s="302">
        <f t="shared" si="90"/>
        <v>0</v>
      </c>
      <c r="J244" s="302">
        <f t="shared" si="90"/>
        <v>0</v>
      </c>
      <c r="K244" s="302">
        <f t="shared" si="90"/>
        <v>0</v>
      </c>
      <c r="L244" s="302">
        <f t="shared" si="90"/>
        <v>0</v>
      </c>
      <c r="M244" s="302">
        <f t="shared" si="90"/>
        <v>0</v>
      </c>
      <c r="N244" s="302">
        <f t="shared" si="90"/>
        <v>0</v>
      </c>
      <c r="O244" s="302">
        <f t="shared" si="90"/>
        <v>0</v>
      </c>
      <c r="P244" s="302">
        <f t="shared" si="90"/>
        <v>0</v>
      </c>
      <c r="Q244" s="302">
        <f t="shared" si="91"/>
        <v>0</v>
      </c>
      <c r="R244" s="302">
        <f t="shared" si="91"/>
        <v>0</v>
      </c>
      <c r="S244" s="302">
        <f t="shared" si="91"/>
        <v>0</v>
      </c>
      <c r="T244" s="302">
        <f t="shared" si="91"/>
        <v>0</v>
      </c>
      <c r="U244" s="302">
        <f t="shared" si="91"/>
        <v>0</v>
      </c>
      <c r="V244" s="302">
        <f t="shared" si="91"/>
        <v>0</v>
      </c>
      <c r="W244" s="302">
        <f t="shared" si="91"/>
        <v>0</v>
      </c>
      <c r="X244" s="302">
        <f t="shared" si="91"/>
        <v>0</v>
      </c>
      <c r="Y244" s="302">
        <f t="shared" si="91"/>
        <v>0</v>
      </c>
      <c r="Z244" s="302">
        <f t="shared" si="91"/>
        <v>0</v>
      </c>
      <c r="AA244" s="302">
        <f t="shared" si="92"/>
        <v>0</v>
      </c>
      <c r="AB244" s="302">
        <f t="shared" si="92"/>
        <v>0</v>
      </c>
      <c r="AC244" s="302">
        <f t="shared" si="92"/>
        <v>0</v>
      </c>
      <c r="AD244" s="302">
        <f t="shared" si="92"/>
        <v>0</v>
      </c>
      <c r="AE244" s="302">
        <f t="shared" si="92"/>
        <v>0</v>
      </c>
      <c r="AF244" s="302">
        <f t="shared" si="92"/>
        <v>0</v>
      </c>
      <c r="AG244" s="302">
        <f t="shared" si="92"/>
        <v>0</v>
      </c>
      <c r="AH244" s="302">
        <f t="shared" si="92"/>
        <v>0</v>
      </c>
      <c r="AI244" s="302">
        <f t="shared" si="92"/>
        <v>0</v>
      </c>
      <c r="AJ244" s="302">
        <f t="shared" si="92"/>
        <v>0</v>
      </c>
      <c r="AK244" s="302">
        <f t="shared" si="93"/>
        <v>0</v>
      </c>
      <c r="AL244" s="302">
        <f t="shared" si="93"/>
        <v>0</v>
      </c>
      <c r="AM244" s="302">
        <f t="shared" si="93"/>
        <v>0</v>
      </c>
      <c r="AN244" s="302">
        <f t="shared" si="93"/>
        <v>0</v>
      </c>
      <c r="AO244" s="302">
        <f t="shared" si="93"/>
        <v>0</v>
      </c>
      <c r="AP244" s="302">
        <f t="shared" si="93"/>
        <v>0</v>
      </c>
      <c r="AQ244" s="302">
        <f t="shared" si="93"/>
        <v>0</v>
      </c>
      <c r="AR244" s="302">
        <f t="shared" si="93"/>
        <v>0</v>
      </c>
      <c r="AS244" s="302">
        <f t="shared" si="93"/>
        <v>0</v>
      </c>
      <c r="AT244" s="302">
        <f t="shared" si="93"/>
        <v>0</v>
      </c>
      <c r="AU244" s="302">
        <f t="shared" si="94"/>
        <v>0</v>
      </c>
      <c r="AV244" s="302">
        <f t="shared" si="94"/>
        <v>0</v>
      </c>
      <c r="AW244" s="302">
        <f t="shared" si="94"/>
        <v>0</v>
      </c>
      <c r="AX244" s="302">
        <f t="shared" si="94"/>
        <v>0</v>
      </c>
      <c r="AY244" s="302">
        <f t="shared" si="94"/>
        <v>0</v>
      </c>
      <c r="AZ244" s="302">
        <f t="shared" si="94"/>
        <v>0</v>
      </c>
      <c r="BA244" s="302">
        <f t="shared" si="94"/>
        <v>0</v>
      </c>
      <c r="BB244" s="302">
        <f t="shared" si="94"/>
        <v>0</v>
      </c>
    </row>
    <row r="245" spans="5:54">
      <c r="E245" s="268" t="s">
        <v>216</v>
      </c>
      <c r="G245" s="302">
        <f t="shared" si="90"/>
        <v>0</v>
      </c>
      <c r="H245" s="302">
        <f t="shared" si="90"/>
        <v>0</v>
      </c>
      <c r="I245" s="302">
        <f t="shared" si="90"/>
        <v>0</v>
      </c>
      <c r="J245" s="302">
        <f t="shared" si="90"/>
        <v>0</v>
      </c>
      <c r="K245" s="302">
        <f t="shared" si="90"/>
        <v>0</v>
      </c>
      <c r="L245" s="302">
        <f t="shared" si="90"/>
        <v>0</v>
      </c>
      <c r="M245" s="302">
        <f t="shared" si="90"/>
        <v>0</v>
      </c>
      <c r="N245" s="302">
        <f t="shared" si="90"/>
        <v>0</v>
      </c>
      <c r="O245" s="302">
        <f t="shared" si="90"/>
        <v>0</v>
      </c>
      <c r="P245" s="302">
        <f t="shared" si="90"/>
        <v>0</v>
      </c>
      <c r="Q245" s="302">
        <f t="shared" si="91"/>
        <v>0</v>
      </c>
      <c r="R245" s="302">
        <f t="shared" si="91"/>
        <v>0</v>
      </c>
      <c r="S245" s="302">
        <f t="shared" si="91"/>
        <v>0</v>
      </c>
      <c r="T245" s="302">
        <f t="shared" si="91"/>
        <v>0</v>
      </c>
      <c r="U245" s="302">
        <f t="shared" si="91"/>
        <v>0</v>
      </c>
      <c r="V245" s="302">
        <f t="shared" si="91"/>
        <v>0</v>
      </c>
      <c r="W245" s="302">
        <f t="shared" si="91"/>
        <v>0</v>
      </c>
      <c r="X245" s="302">
        <f t="shared" si="91"/>
        <v>0</v>
      </c>
      <c r="Y245" s="302">
        <f t="shared" si="91"/>
        <v>0</v>
      </c>
      <c r="Z245" s="302">
        <f t="shared" si="91"/>
        <v>0</v>
      </c>
      <c r="AA245" s="302">
        <f t="shared" si="92"/>
        <v>0</v>
      </c>
      <c r="AB245" s="302">
        <f t="shared" si="92"/>
        <v>0</v>
      </c>
      <c r="AC245" s="302">
        <f t="shared" si="92"/>
        <v>0</v>
      </c>
      <c r="AD245" s="302">
        <f t="shared" si="92"/>
        <v>0</v>
      </c>
      <c r="AE245" s="302">
        <f t="shared" si="92"/>
        <v>0</v>
      </c>
      <c r="AF245" s="302">
        <f t="shared" si="92"/>
        <v>0</v>
      </c>
      <c r="AG245" s="302">
        <f t="shared" si="92"/>
        <v>0</v>
      </c>
      <c r="AH245" s="302">
        <f t="shared" si="92"/>
        <v>0</v>
      </c>
      <c r="AI245" s="302">
        <f t="shared" si="92"/>
        <v>0</v>
      </c>
      <c r="AJ245" s="302">
        <f t="shared" si="92"/>
        <v>0</v>
      </c>
      <c r="AK245" s="302">
        <f t="shared" si="93"/>
        <v>0</v>
      </c>
      <c r="AL245" s="302">
        <f t="shared" si="93"/>
        <v>0</v>
      </c>
      <c r="AM245" s="302">
        <f t="shared" si="93"/>
        <v>0</v>
      </c>
      <c r="AN245" s="302">
        <f t="shared" si="93"/>
        <v>0</v>
      </c>
      <c r="AO245" s="302">
        <f t="shared" si="93"/>
        <v>0</v>
      </c>
      <c r="AP245" s="302">
        <f t="shared" si="93"/>
        <v>0</v>
      </c>
      <c r="AQ245" s="302">
        <f t="shared" si="93"/>
        <v>0</v>
      </c>
      <c r="AR245" s="302">
        <f t="shared" si="93"/>
        <v>0</v>
      </c>
      <c r="AS245" s="302">
        <f t="shared" si="93"/>
        <v>0</v>
      </c>
      <c r="AT245" s="302">
        <f t="shared" si="93"/>
        <v>0</v>
      </c>
      <c r="AU245" s="302">
        <f t="shared" si="94"/>
        <v>0</v>
      </c>
      <c r="AV245" s="302">
        <f t="shared" si="94"/>
        <v>0</v>
      </c>
      <c r="AW245" s="302">
        <f t="shared" si="94"/>
        <v>0</v>
      </c>
      <c r="AX245" s="302">
        <f t="shared" si="94"/>
        <v>0</v>
      </c>
      <c r="AY245" s="302">
        <f t="shared" si="94"/>
        <v>0</v>
      </c>
      <c r="AZ245" s="302">
        <f t="shared" si="94"/>
        <v>0</v>
      </c>
      <c r="BA245" s="302">
        <f t="shared" si="94"/>
        <v>0</v>
      </c>
      <c r="BB245" s="302">
        <f t="shared" si="94"/>
        <v>0</v>
      </c>
    </row>
    <row r="246" spans="5:54">
      <c r="E246" s="268" t="s">
        <v>218</v>
      </c>
      <c r="G246" s="302">
        <f t="shared" si="90"/>
        <v>0</v>
      </c>
      <c r="H246" s="302">
        <f t="shared" si="90"/>
        <v>0</v>
      </c>
      <c r="I246" s="302">
        <f t="shared" si="90"/>
        <v>0</v>
      </c>
      <c r="J246" s="302">
        <f t="shared" si="90"/>
        <v>0</v>
      </c>
      <c r="K246" s="302">
        <f t="shared" si="90"/>
        <v>0</v>
      </c>
      <c r="L246" s="302">
        <f t="shared" si="90"/>
        <v>0</v>
      </c>
      <c r="M246" s="302">
        <f t="shared" si="90"/>
        <v>0</v>
      </c>
      <c r="N246" s="302">
        <f t="shared" si="90"/>
        <v>0</v>
      </c>
      <c r="O246" s="302">
        <f t="shared" si="90"/>
        <v>0</v>
      </c>
      <c r="P246" s="302">
        <f t="shared" si="90"/>
        <v>0</v>
      </c>
      <c r="Q246" s="302">
        <f t="shared" si="91"/>
        <v>0</v>
      </c>
      <c r="R246" s="302">
        <f t="shared" si="91"/>
        <v>0</v>
      </c>
      <c r="S246" s="302">
        <f t="shared" si="91"/>
        <v>0</v>
      </c>
      <c r="T246" s="302">
        <f t="shared" si="91"/>
        <v>0</v>
      </c>
      <c r="U246" s="302">
        <f t="shared" si="91"/>
        <v>0</v>
      </c>
      <c r="V246" s="302">
        <f t="shared" si="91"/>
        <v>0</v>
      </c>
      <c r="W246" s="302">
        <f t="shared" si="91"/>
        <v>0</v>
      </c>
      <c r="X246" s="302">
        <f t="shared" si="91"/>
        <v>0</v>
      </c>
      <c r="Y246" s="302">
        <f t="shared" si="91"/>
        <v>0</v>
      </c>
      <c r="Z246" s="302">
        <f t="shared" si="91"/>
        <v>0</v>
      </c>
      <c r="AA246" s="302">
        <f t="shared" si="92"/>
        <v>0</v>
      </c>
      <c r="AB246" s="302">
        <f t="shared" si="92"/>
        <v>0</v>
      </c>
      <c r="AC246" s="302">
        <f t="shared" si="92"/>
        <v>0</v>
      </c>
      <c r="AD246" s="302">
        <f t="shared" si="92"/>
        <v>0</v>
      </c>
      <c r="AE246" s="302">
        <f t="shared" si="92"/>
        <v>0</v>
      </c>
      <c r="AF246" s="302">
        <f t="shared" si="92"/>
        <v>0</v>
      </c>
      <c r="AG246" s="302">
        <f t="shared" si="92"/>
        <v>0</v>
      </c>
      <c r="AH246" s="302">
        <f t="shared" si="92"/>
        <v>0</v>
      </c>
      <c r="AI246" s="302">
        <f t="shared" si="92"/>
        <v>0</v>
      </c>
      <c r="AJ246" s="302">
        <f t="shared" si="92"/>
        <v>0</v>
      </c>
      <c r="AK246" s="302">
        <f t="shared" si="93"/>
        <v>0</v>
      </c>
      <c r="AL246" s="302">
        <f t="shared" si="93"/>
        <v>0</v>
      </c>
      <c r="AM246" s="302">
        <f t="shared" si="93"/>
        <v>0</v>
      </c>
      <c r="AN246" s="302">
        <f t="shared" si="93"/>
        <v>0</v>
      </c>
      <c r="AO246" s="302">
        <f t="shared" si="93"/>
        <v>0</v>
      </c>
      <c r="AP246" s="302">
        <f t="shared" si="93"/>
        <v>0</v>
      </c>
      <c r="AQ246" s="302">
        <f t="shared" si="93"/>
        <v>0</v>
      </c>
      <c r="AR246" s="302">
        <f t="shared" si="93"/>
        <v>0</v>
      </c>
      <c r="AS246" s="302">
        <f t="shared" si="93"/>
        <v>0</v>
      </c>
      <c r="AT246" s="302">
        <f t="shared" si="93"/>
        <v>0</v>
      </c>
      <c r="AU246" s="302">
        <f t="shared" si="94"/>
        <v>0</v>
      </c>
      <c r="AV246" s="302">
        <f t="shared" si="94"/>
        <v>0</v>
      </c>
      <c r="AW246" s="302">
        <f t="shared" si="94"/>
        <v>0</v>
      </c>
      <c r="AX246" s="302">
        <f t="shared" si="94"/>
        <v>0</v>
      </c>
      <c r="AY246" s="302">
        <f t="shared" si="94"/>
        <v>0</v>
      </c>
      <c r="AZ246" s="302">
        <f t="shared" si="94"/>
        <v>0</v>
      </c>
      <c r="BA246" s="302">
        <f t="shared" si="94"/>
        <v>0</v>
      </c>
      <c r="BB246" s="302">
        <f t="shared" si="94"/>
        <v>0</v>
      </c>
    </row>
    <row r="247" spans="5:54">
      <c r="E247" s="268" t="s">
        <v>191</v>
      </c>
      <c r="G247" s="302">
        <f t="shared" si="90"/>
        <v>0</v>
      </c>
      <c r="H247" s="302">
        <f t="shared" si="90"/>
        <v>0</v>
      </c>
      <c r="I247" s="302">
        <f t="shared" si="90"/>
        <v>0</v>
      </c>
      <c r="J247" s="302">
        <f t="shared" si="90"/>
        <v>0</v>
      </c>
      <c r="K247" s="302">
        <f t="shared" si="90"/>
        <v>0</v>
      </c>
      <c r="L247" s="302">
        <f t="shared" si="90"/>
        <v>0</v>
      </c>
      <c r="M247" s="302">
        <f t="shared" si="90"/>
        <v>0</v>
      </c>
      <c r="N247" s="302">
        <f t="shared" si="90"/>
        <v>0</v>
      </c>
      <c r="O247" s="302">
        <f t="shared" si="90"/>
        <v>0</v>
      </c>
      <c r="P247" s="302">
        <f t="shared" si="90"/>
        <v>0</v>
      </c>
      <c r="Q247" s="302">
        <f t="shared" si="91"/>
        <v>0</v>
      </c>
      <c r="R247" s="302">
        <f t="shared" si="91"/>
        <v>0</v>
      </c>
      <c r="S247" s="302">
        <f t="shared" si="91"/>
        <v>0</v>
      </c>
      <c r="T247" s="302">
        <f t="shared" si="91"/>
        <v>0</v>
      </c>
      <c r="U247" s="302">
        <f t="shared" si="91"/>
        <v>0</v>
      </c>
      <c r="V247" s="302">
        <f t="shared" si="91"/>
        <v>0</v>
      </c>
      <c r="W247" s="302">
        <f t="shared" si="91"/>
        <v>0</v>
      </c>
      <c r="X247" s="302">
        <f t="shared" si="91"/>
        <v>0</v>
      </c>
      <c r="Y247" s="302">
        <f t="shared" si="91"/>
        <v>0</v>
      </c>
      <c r="Z247" s="302">
        <f t="shared" si="91"/>
        <v>0</v>
      </c>
      <c r="AA247" s="302">
        <f t="shared" si="92"/>
        <v>0</v>
      </c>
      <c r="AB247" s="302">
        <f t="shared" si="92"/>
        <v>0</v>
      </c>
      <c r="AC247" s="302">
        <f t="shared" si="92"/>
        <v>0</v>
      </c>
      <c r="AD247" s="302">
        <f t="shared" si="92"/>
        <v>0</v>
      </c>
      <c r="AE247" s="302">
        <f t="shared" si="92"/>
        <v>2800</v>
      </c>
      <c r="AF247" s="302">
        <f t="shared" si="92"/>
        <v>6530.84</v>
      </c>
      <c r="AG247" s="302">
        <f t="shared" si="92"/>
        <v>2187</v>
      </c>
      <c r="AH247" s="302">
        <f t="shared" si="92"/>
        <v>0</v>
      </c>
      <c r="AI247" s="302">
        <f t="shared" si="92"/>
        <v>4271</v>
      </c>
      <c r="AJ247" s="302">
        <f t="shared" si="92"/>
        <v>0</v>
      </c>
      <c r="AK247" s="302">
        <f t="shared" si="93"/>
        <v>0</v>
      </c>
      <c r="AL247" s="302">
        <f t="shared" si="93"/>
        <v>0</v>
      </c>
      <c r="AM247" s="302">
        <f t="shared" si="93"/>
        <v>0</v>
      </c>
      <c r="AN247" s="302">
        <f t="shared" si="93"/>
        <v>0</v>
      </c>
      <c r="AO247" s="302">
        <f t="shared" si="93"/>
        <v>9439</v>
      </c>
      <c r="AP247" s="302">
        <f t="shared" si="93"/>
        <v>9955.0400000000009</v>
      </c>
      <c r="AQ247" s="302">
        <f t="shared" si="93"/>
        <v>14000</v>
      </c>
      <c r="AR247" s="302">
        <f t="shared" si="93"/>
        <v>21000</v>
      </c>
      <c r="AS247" s="302">
        <f t="shared" si="93"/>
        <v>23000</v>
      </c>
      <c r="AT247" s="302">
        <f t="shared" si="93"/>
        <v>0</v>
      </c>
      <c r="AU247" s="302">
        <f t="shared" si="94"/>
        <v>0</v>
      </c>
      <c r="AV247" s="302">
        <f t="shared" si="94"/>
        <v>0</v>
      </c>
      <c r="AW247" s="302">
        <f t="shared" si="94"/>
        <v>0</v>
      </c>
      <c r="AX247" s="302">
        <f t="shared" si="94"/>
        <v>0</v>
      </c>
      <c r="AY247" s="302">
        <f t="shared" si="94"/>
        <v>0</v>
      </c>
      <c r="AZ247" s="302">
        <f t="shared" si="94"/>
        <v>0</v>
      </c>
      <c r="BA247" s="302">
        <f t="shared" si="94"/>
        <v>0</v>
      </c>
      <c r="BB247" s="302">
        <f t="shared" si="94"/>
        <v>0</v>
      </c>
    </row>
    <row r="248" spans="5:54">
      <c r="E248" s="268" t="s">
        <v>188</v>
      </c>
      <c r="G248" s="302">
        <f t="shared" si="90"/>
        <v>721240.91</v>
      </c>
      <c r="H248" s="302">
        <f t="shared" si="90"/>
        <v>657630.89</v>
      </c>
      <c r="I248" s="302">
        <f t="shared" si="90"/>
        <v>728917.16</v>
      </c>
      <c r="J248" s="302">
        <f t="shared" si="90"/>
        <v>732510.33</v>
      </c>
      <c r="K248" s="302">
        <f t="shared" si="90"/>
        <v>732510.33</v>
      </c>
      <c r="L248" s="302">
        <f t="shared" si="90"/>
        <v>696320.32</v>
      </c>
      <c r="M248" s="302">
        <f t="shared" si="90"/>
        <v>707393.95</v>
      </c>
      <c r="N248" s="302">
        <f t="shared" si="90"/>
        <v>720152.84</v>
      </c>
      <c r="O248" s="302">
        <f t="shared" si="90"/>
        <v>690236.66</v>
      </c>
      <c r="P248" s="302">
        <f t="shared" si="90"/>
        <v>705069.2</v>
      </c>
      <c r="Q248" s="302">
        <f t="shared" si="91"/>
        <v>687167.08</v>
      </c>
      <c r="R248" s="302">
        <f t="shared" si="91"/>
        <v>714124.04</v>
      </c>
      <c r="S248" s="302">
        <f t="shared" si="91"/>
        <v>712435.36</v>
      </c>
      <c r="T248" s="302">
        <f t="shared" si="91"/>
        <v>657764.47</v>
      </c>
      <c r="U248" s="302">
        <f t="shared" si="91"/>
        <v>735697.58</v>
      </c>
      <c r="V248" s="302">
        <f t="shared" si="91"/>
        <v>692501.1</v>
      </c>
      <c r="W248" s="302">
        <f t="shared" si="91"/>
        <v>730373.57</v>
      </c>
      <c r="X248" s="302">
        <f t="shared" si="91"/>
        <v>684917.86</v>
      </c>
      <c r="Y248" s="302">
        <f t="shared" si="91"/>
        <v>706969.48</v>
      </c>
      <c r="Z248" s="302">
        <f t="shared" si="91"/>
        <v>712008.36</v>
      </c>
      <c r="AA248" s="302">
        <f t="shared" si="92"/>
        <v>708727.03</v>
      </c>
      <c r="AB248" s="302">
        <f t="shared" si="92"/>
        <v>692107.33</v>
      </c>
      <c r="AC248" s="302">
        <f t="shared" si="92"/>
        <v>704482.02</v>
      </c>
      <c r="AD248" s="302">
        <f t="shared" si="92"/>
        <v>718476.51</v>
      </c>
      <c r="AE248" s="302">
        <f t="shared" si="92"/>
        <v>712367.86</v>
      </c>
      <c r="AF248" s="302">
        <f t="shared" si="92"/>
        <v>678751.17</v>
      </c>
      <c r="AG248" s="302">
        <f t="shared" si="92"/>
        <v>1117545.68</v>
      </c>
      <c r="AH248" s="302">
        <f t="shared" si="92"/>
        <v>952946.93</v>
      </c>
      <c r="AI248" s="302">
        <f t="shared" si="92"/>
        <v>971310.03</v>
      </c>
      <c r="AJ248" s="302">
        <f t="shared" si="92"/>
        <v>831510.21</v>
      </c>
      <c r="AK248" s="302">
        <f t="shared" si="93"/>
        <v>893048.69</v>
      </c>
      <c r="AL248" s="302">
        <f t="shared" si="93"/>
        <v>889749.87</v>
      </c>
      <c r="AM248" s="302">
        <f t="shared" si="93"/>
        <v>812623.33</v>
      </c>
      <c r="AN248" s="302">
        <f t="shared" si="93"/>
        <v>842411.45</v>
      </c>
      <c r="AO248" s="302">
        <f t="shared" si="93"/>
        <v>827807.21</v>
      </c>
      <c r="AP248" s="302">
        <f t="shared" si="93"/>
        <v>936632.9</v>
      </c>
      <c r="AQ248" s="302">
        <f t="shared" si="93"/>
        <v>880217.31</v>
      </c>
      <c r="AR248" s="302">
        <f t="shared" si="93"/>
        <v>784324.63</v>
      </c>
      <c r="AS248" s="302">
        <f t="shared" si="93"/>
        <v>855636.07</v>
      </c>
      <c r="AT248" s="302">
        <f t="shared" si="93"/>
        <v>819944.14</v>
      </c>
      <c r="AU248" s="302">
        <f t="shared" si="94"/>
        <v>0</v>
      </c>
      <c r="AV248" s="302">
        <f t="shared" si="94"/>
        <v>0</v>
      </c>
      <c r="AW248" s="302">
        <f t="shared" si="94"/>
        <v>0</v>
      </c>
      <c r="AX248" s="302">
        <f t="shared" si="94"/>
        <v>0</v>
      </c>
      <c r="AY248" s="302">
        <f t="shared" si="94"/>
        <v>0</v>
      </c>
      <c r="AZ248" s="302">
        <f t="shared" si="94"/>
        <v>0</v>
      </c>
      <c r="BA248" s="302">
        <f t="shared" si="94"/>
        <v>0</v>
      </c>
      <c r="BB248" s="302">
        <f t="shared" si="94"/>
        <v>0</v>
      </c>
    </row>
    <row r="249" spans="5:54">
      <c r="E249" s="268" t="s">
        <v>221</v>
      </c>
      <c r="G249" s="302">
        <f t="shared" si="90"/>
        <v>0</v>
      </c>
      <c r="H249" s="302">
        <f t="shared" si="90"/>
        <v>0</v>
      </c>
      <c r="I249" s="302">
        <f t="shared" si="90"/>
        <v>0</v>
      </c>
      <c r="J249" s="302">
        <f t="shared" si="90"/>
        <v>0</v>
      </c>
      <c r="K249" s="302">
        <f t="shared" si="90"/>
        <v>0</v>
      </c>
      <c r="L249" s="302">
        <f t="shared" si="90"/>
        <v>0</v>
      </c>
      <c r="M249" s="302">
        <f t="shared" si="90"/>
        <v>0</v>
      </c>
      <c r="N249" s="302">
        <f t="shared" si="90"/>
        <v>0</v>
      </c>
      <c r="O249" s="302">
        <f t="shared" si="90"/>
        <v>0</v>
      </c>
      <c r="P249" s="302">
        <f t="shared" si="90"/>
        <v>0</v>
      </c>
      <c r="Q249" s="302">
        <f t="shared" si="91"/>
        <v>0</v>
      </c>
      <c r="R249" s="302">
        <f t="shared" si="91"/>
        <v>0</v>
      </c>
      <c r="S249" s="302">
        <f t="shared" si="91"/>
        <v>0</v>
      </c>
      <c r="T249" s="302">
        <f t="shared" si="91"/>
        <v>0</v>
      </c>
      <c r="U249" s="302">
        <f t="shared" si="91"/>
        <v>0</v>
      </c>
      <c r="V249" s="302">
        <f t="shared" si="91"/>
        <v>0</v>
      </c>
      <c r="W249" s="302">
        <f t="shared" si="91"/>
        <v>0</v>
      </c>
      <c r="X249" s="302">
        <f t="shared" si="91"/>
        <v>0</v>
      </c>
      <c r="Y249" s="302">
        <f t="shared" si="91"/>
        <v>0</v>
      </c>
      <c r="Z249" s="302">
        <f t="shared" si="91"/>
        <v>0</v>
      </c>
      <c r="AA249" s="302">
        <f t="shared" si="92"/>
        <v>0</v>
      </c>
      <c r="AB249" s="302">
        <f t="shared" si="92"/>
        <v>0</v>
      </c>
      <c r="AC249" s="302">
        <f t="shared" si="92"/>
        <v>0</v>
      </c>
      <c r="AD249" s="302">
        <f t="shared" si="92"/>
        <v>0</v>
      </c>
      <c r="AE249" s="302">
        <f t="shared" si="92"/>
        <v>0</v>
      </c>
      <c r="AF249" s="302">
        <f t="shared" si="92"/>
        <v>0</v>
      </c>
      <c r="AG249" s="302">
        <f t="shared" si="92"/>
        <v>0</v>
      </c>
      <c r="AH249" s="302">
        <f t="shared" si="92"/>
        <v>0</v>
      </c>
      <c r="AI249" s="302">
        <f t="shared" si="92"/>
        <v>0</v>
      </c>
      <c r="AJ249" s="302">
        <f t="shared" si="92"/>
        <v>0</v>
      </c>
      <c r="AK249" s="302">
        <f t="shared" si="93"/>
        <v>0</v>
      </c>
      <c r="AL249" s="302">
        <f t="shared" si="93"/>
        <v>0</v>
      </c>
      <c r="AM249" s="302">
        <f t="shared" si="93"/>
        <v>0</v>
      </c>
      <c r="AN249" s="302">
        <f t="shared" si="93"/>
        <v>0</v>
      </c>
      <c r="AO249" s="302">
        <f t="shared" si="93"/>
        <v>0</v>
      </c>
      <c r="AP249" s="302">
        <f t="shared" si="93"/>
        <v>0</v>
      </c>
      <c r="AQ249" s="302">
        <f t="shared" si="93"/>
        <v>0</v>
      </c>
      <c r="AR249" s="302">
        <f t="shared" si="93"/>
        <v>0</v>
      </c>
      <c r="AS249" s="302">
        <f t="shared" si="93"/>
        <v>0</v>
      </c>
      <c r="AT249" s="302">
        <f t="shared" si="93"/>
        <v>0</v>
      </c>
      <c r="AU249" s="302">
        <f t="shared" si="94"/>
        <v>0</v>
      </c>
      <c r="AV249" s="302">
        <f t="shared" si="94"/>
        <v>0</v>
      </c>
      <c r="AW249" s="302">
        <f t="shared" si="94"/>
        <v>0</v>
      </c>
      <c r="AX249" s="302">
        <f t="shared" si="94"/>
        <v>0</v>
      </c>
      <c r="AY249" s="302">
        <f t="shared" si="94"/>
        <v>0</v>
      </c>
      <c r="AZ249" s="302">
        <f t="shared" si="94"/>
        <v>0</v>
      </c>
      <c r="BA249" s="302">
        <f t="shared" si="94"/>
        <v>0</v>
      </c>
      <c r="BB249" s="302">
        <f t="shared" si="94"/>
        <v>0</v>
      </c>
    </row>
    <row r="250" spans="5:54">
      <c r="E250" s="268" t="s">
        <v>196</v>
      </c>
      <c r="G250" s="302">
        <f t="shared" si="90"/>
        <v>0</v>
      </c>
      <c r="H250" s="302">
        <f t="shared" si="90"/>
        <v>0</v>
      </c>
      <c r="I250" s="302">
        <f t="shared" si="90"/>
        <v>0</v>
      </c>
      <c r="J250" s="302">
        <f t="shared" si="90"/>
        <v>0</v>
      </c>
      <c r="K250" s="302">
        <f t="shared" si="90"/>
        <v>0</v>
      </c>
      <c r="L250" s="302">
        <f t="shared" si="90"/>
        <v>0</v>
      </c>
      <c r="M250" s="302">
        <f t="shared" si="90"/>
        <v>0</v>
      </c>
      <c r="N250" s="302">
        <f t="shared" si="90"/>
        <v>0</v>
      </c>
      <c r="O250" s="302">
        <f t="shared" si="90"/>
        <v>0</v>
      </c>
      <c r="P250" s="302">
        <f t="shared" si="90"/>
        <v>0</v>
      </c>
      <c r="Q250" s="302">
        <f t="shared" si="91"/>
        <v>0</v>
      </c>
      <c r="R250" s="302">
        <f t="shared" si="91"/>
        <v>0</v>
      </c>
      <c r="S250" s="302">
        <f t="shared" si="91"/>
        <v>0</v>
      </c>
      <c r="T250" s="302">
        <f t="shared" si="91"/>
        <v>0</v>
      </c>
      <c r="U250" s="302">
        <f t="shared" si="91"/>
        <v>0</v>
      </c>
      <c r="V250" s="302">
        <f t="shared" si="91"/>
        <v>0</v>
      </c>
      <c r="W250" s="302">
        <f t="shared" si="91"/>
        <v>0</v>
      </c>
      <c r="X250" s="302">
        <f t="shared" si="91"/>
        <v>0</v>
      </c>
      <c r="Y250" s="302">
        <f t="shared" si="91"/>
        <v>0</v>
      </c>
      <c r="Z250" s="302">
        <f t="shared" si="91"/>
        <v>0</v>
      </c>
      <c r="AA250" s="302">
        <f t="shared" si="92"/>
        <v>0</v>
      </c>
      <c r="AB250" s="302">
        <f t="shared" si="92"/>
        <v>0</v>
      </c>
      <c r="AC250" s="302">
        <f t="shared" si="92"/>
        <v>0</v>
      </c>
      <c r="AD250" s="302">
        <f t="shared" si="92"/>
        <v>0</v>
      </c>
      <c r="AE250" s="302">
        <f t="shared" si="92"/>
        <v>0</v>
      </c>
      <c r="AF250" s="302">
        <f t="shared" si="92"/>
        <v>0</v>
      </c>
      <c r="AG250" s="302">
        <f t="shared" si="92"/>
        <v>0</v>
      </c>
      <c r="AH250" s="302">
        <f t="shared" si="92"/>
        <v>0</v>
      </c>
      <c r="AI250" s="302">
        <f t="shared" si="92"/>
        <v>0</v>
      </c>
      <c r="AJ250" s="302">
        <f t="shared" si="92"/>
        <v>0</v>
      </c>
      <c r="AK250" s="302">
        <f t="shared" si="93"/>
        <v>0</v>
      </c>
      <c r="AL250" s="302">
        <f t="shared" si="93"/>
        <v>0</v>
      </c>
      <c r="AM250" s="302">
        <f t="shared" si="93"/>
        <v>0</v>
      </c>
      <c r="AN250" s="302">
        <f t="shared" si="93"/>
        <v>0</v>
      </c>
      <c r="AO250" s="302">
        <f t="shared" si="93"/>
        <v>0</v>
      </c>
      <c r="AP250" s="302">
        <f t="shared" si="93"/>
        <v>0</v>
      </c>
      <c r="AQ250" s="302">
        <f t="shared" si="93"/>
        <v>0</v>
      </c>
      <c r="AR250" s="302">
        <f t="shared" si="93"/>
        <v>0</v>
      </c>
      <c r="AS250" s="302">
        <f t="shared" si="93"/>
        <v>0</v>
      </c>
      <c r="AT250" s="302">
        <f t="shared" si="93"/>
        <v>0</v>
      </c>
      <c r="AU250" s="302">
        <f t="shared" si="94"/>
        <v>0</v>
      </c>
      <c r="AV250" s="302">
        <f t="shared" si="94"/>
        <v>0</v>
      </c>
      <c r="AW250" s="302">
        <f t="shared" si="94"/>
        <v>0</v>
      </c>
      <c r="AX250" s="302">
        <f t="shared" si="94"/>
        <v>0</v>
      </c>
      <c r="AY250" s="302">
        <f t="shared" si="94"/>
        <v>0</v>
      </c>
      <c r="AZ250" s="302">
        <f t="shared" si="94"/>
        <v>0</v>
      </c>
      <c r="BA250" s="302">
        <f t="shared" si="94"/>
        <v>0</v>
      </c>
      <c r="BB250" s="302">
        <f t="shared" si="94"/>
        <v>0</v>
      </c>
    </row>
    <row r="251" spans="5:54">
      <c r="E251" s="268" t="s">
        <v>223</v>
      </c>
      <c r="G251" s="302">
        <f t="shared" ref="G251:P257" si="95">+SUMIFS(G$6:G$187,$A$6:$A$187,$E$239,$C$6:$C$187,$E251)</f>
        <v>0</v>
      </c>
      <c r="H251" s="302">
        <f t="shared" si="95"/>
        <v>0</v>
      </c>
      <c r="I251" s="302">
        <f t="shared" si="95"/>
        <v>0</v>
      </c>
      <c r="J251" s="302">
        <f t="shared" si="95"/>
        <v>0</v>
      </c>
      <c r="K251" s="302">
        <f t="shared" si="95"/>
        <v>0</v>
      </c>
      <c r="L251" s="302">
        <f t="shared" si="95"/>
        <v>0</v>
      </c>
      <c r="M251" s="302">
        <f t="shared" si="95"/>
        <v>0</v>
      </c>
      <c r="N251" s="302">
        <f t="shared" si="95"/>
        <v>0</v>
      </c>
      <c r="O251" s="302">
        <f t="shared" si="95"/>
        <v>0</v>
      </c>
      <c r="P251" s="302">
        <f t="shared" si="95"/>
        <v>0</v>
      </c>
      <c r="Q251" s="302">
        <f t="shared" ref="Q251:Z257" si="96">+SUMIFS(Q$6:Q$187,$A$6:$A$187,$E$239,$C$6:$C$187,$E251)</f>
        <v>0</v>
      </c>
      <c r="R251" s="302">
        <f t="shared" si="96"/>
        <v>0</v>
      </c>
      <c r="S251" s="302">
        <f t="shared" si="96"/>
        <v>0</v>
      </c>
      <c r="T251" s="302">
        <f t="shared" si="96"/>
        <v>0</v>
      </c>
      <c r="U251" s="302">
        <f t="shared" si="96"/>
        <v>0</v>
      </c>
      <c r="V251" s="302">
        <f t="shared" si="96"/>
        <v>0</v>
      </c>
      <c r="W251" s="302">
        <f t="shared" si="96"/>
        <v>0</v>
      </c>
      <c r="X251" s="302">
        <f t="shared" si="96"/>
        <v>0</v>
      </c>
      <c r="Y251" s="302">
        <f t="shared" si="96"/>
        <v>0</v>
      </c>
      <c r="Z251" s="302">
        <f t="shared" si="96"/>
        <v>0</v>
      </c>
      <c r="AA251" s="302">
        <f t="shared" ref="AA251:AJ257" si="97">+SUMIFS(AA$6:AA$187,$A$6:$A$187,$E$239,$C$6:$C$187,$E251)</f>
        <v>0</v>
      </c>
      <c r="AB251" s="302">
        <f t="shared" si="97"/>
        <v>0</v>
      </c>
      <c r="AC251" s="302">
        <f t="shared" si="97"/>
        <v>0</v>
      </c>
      <c r="AD251" s="302">
        <f t="shared" si="97"/>
        <v>0</v>
      </c>
      <c r="AE251" s="302">
        <f t="shared" si="97"/>
        <v>0</v>
      </c>
      <c r="AF251" s="302">
        <f t="shared" si="97"/>
        <v>0</v>
      </c>
      <c r="AG251" s="302">
        <f t="shared" si="97"/>
        <v>0</v>
      </c>
      <c r="AH251" s="302">
        <f t="shared" si="97"/>
        <v>0</v>
      </c>
      <c r="AI251" s="302">
        <f t="shared" si="97"/>
        <v>0</v>
      </c>
      <c r="AJ251" s="302">
        <f t="shared" si="97"/>
        <v>0</v>
      </c>
      <c r="AK251" s="302">
        <f t="shared" ref="AK251:AT257" si="98">+SUMIFS(AK$6:AK$187,$A$6:$A$187,$E$239,$C$6:$C$187,$E251)</f>
        <v>0</v>
      </c>
      <c r="AL251" s="302">
        <f t="shared" si="98"/>
        <v>0</v>
      </c>
      <c r="AM251" s="302">
        <f t="shared" si="98"/>
        <v>0</v>
      </c>
      <c r="AN251" s="302">
        <f t="shared" si="98"/>
        <v>0</v>
      </c>
      <c r="AO251" s="302">
        <f t="shared" si="98"/>
        <v>0</v>
      </c>
      <c r="AP251" s="302">
        <f t="shared" si="98"/>
        <v>0</v>
      </c>
      <c r="AQ251" s="302">
        <f t="shared" si="98"/>
        <v>0</v>
      </c>
      <c r="AR251" s="302">
        <f t="shared" si="98"/>
        <v>0</v>
      </c>
      <c r="AS251" s="302">
        <f t="shared" si="98"/>
        <v>0</v>
      </c>
      <c r="AT251" s="302">
        <f t="shared" si="98"/>
        <v>0</v>
      </c>
      <c r="AU251" s="302">
        <f t="shared" ref="AU251:BB257" si="99">+SUMIFS(AU$6:AU$187,$A$6:$A$187,$E$239,$C$6:$C$187,$E251)</f>
        <v>0</v>
      </c>
      <c r="AV251" s="302">
        <f t="shared" si="99"/>
        <v>0</v>
      </c>
      <c r="AW251" s="302">
        <f t="shared" si="99"/>
        <v>0</v>
      </c>
      <c r="AX251" s="302">
        <f t="shared" si="99"/>
        <v>0</v>
      </c>
      <c r="AY251" s="302">
        <f t="shared" si="99"/>
        <v>0</v>
      </c>
      <c r="AZ251" s="302">
        <f t="shared" si="99"/>
        <v>0</v>
      </c>
      <c r="BA251" s="302">
        <f t="shared" si="99"/>
        <v>0</v>
      </c>
      <c r="BB251" s="302">
        <f t="shared" si="99"/>
        <v>0</v>
      </c>
    </row>
    <row r="252" spans="5:54">
      <c r="E252" s="268" t="s">
        <v>197</v>
      </c>
      <c r="G252" s="302">
        <f t="shared" si="95"/>
        <v>0</v>
      </c>
      <c r="H252" s="302">
        <f t="shared" si="95"/>
        <v>0</v>
      </c>
      <c r="I252" s="302">
        <f t="shared" si="95"/>
        <v>0</v>
      </c>
      <c r="J252" s="302">
        <f t="shared" si="95"/>
        <v>0</v>
      </c>
      <c r="K252" s="302">
        <f t="shared" si="95"/>
        <v>0</v>
      </c>
      <c r="L252" s="302">
        <f t="shared" si="95"/>
        <v>0</v>
      </c>
      <c r="M252" s="302">
        <f t="shared" si="95"/>
        <v>0</v>
      </c>
      <c r="N252" s="302">
        <f t="shared" si="95"/>
        <v>0</v>
      </c>
      <c r="O252" s="302">
        <f t="shared" si="95"/>
        <v>0</v>
      </c>
      <c r="P252" s="302">
        <f t="shared" si="95"/>
        <v>0</v>
      </c>
      <c r="Q252" s="302">
        <f t="shared" si="96"/>
        <v>0</v>
      </c>
      <c r="R252" s="302">
        <f t="shared" si="96"/>
        <v>0</v>
      </c>
      <c r="S252" s="302">
        <f t="shared" si="96"/>
        <v>0</v>
      </c>
      <c r="T252" s="302">
        <f t="shared" si="96"/>
        <v>0</v>
      </c>
      <c r="U252" s="302">
        <f t="shared" si="96"/>
        <v>0</v>
      </c>
      <c r="V252" s="302">
        <f t="shared" si="96"/>
        <v>0</v>
      </c>
      <c r="W252" s="302">
        <f t="shared" si="96"/>
        <v>0</v>
      </c>
      <c r="X252" s="302">
        <f t="shared" si="96"/>
        <v>0</v>
      </c>
      <c r="Y252" s="302">
        <f t="shared" si="96"/>
        <v>0</v>
      </c>
      <c r="Z252" s="302">
        <f t="shared" si="96"/>
        <v>0</v>
      </c>
      <c r="AA252" s="302">
        <f t="shared" si="97"/>
        <v>0</v>
      </c>
      <c r="AB252" s="302">
        <f t="shared" si="97"/>
        <v>0</v>
      </c>
      <c r="AC252" s="302">
        <f t="shared" si="97"/>
        <v>0</v>
      </c>
      <c r="AD252" s="302">
        <f t="shared" si="97"/>
        <v>0</v>
      </c>
      <c r="AE252" s="302">
        <f t="shared" si="97"/>
        <v>0</v>
      </c>
      <c r="AF252" s="302">
        <f t="shared" si="97"/>
        <v>0</v>
      </c>
      <c r="AG252" s="302">
        <f t="shared" si="97"/>
        <v>0</v>
      </c>
      <c r="AH252" s="302">
        <f t="shared" si="97"/>
        <v>0</v>
      </c>
      <c r="AI252" s="302">
        <f t="shared" si="97"/>
        <v>0</v>
      </c>
      <c r="AJ252" s="302">
        <f t="shared" si="97"/>
        <v>0</v>
      </c>
      <c r="AK252" s="302">
        <f t="shared" si="98"/>
        <v>0</v>
      </c>
      <c r="AL252" s="302">
        <f t="shared" si="98"/>
        <v>0</v>
      </c>
      <c r="AM252" s="302">
        <f t="shared" si="98"/>
        <v>0</v>
      </c>
      <c r="AN252" s="302">
        <f t="shared" si="98"/>
        <v>0</v>
      </c>
      <c r="AO252" s="302">
        <f t="shared" si="98"/>
        <v>0</v>
      </c>
      <c r="AP252" s="302">
        <f t="shared" si="98"/>
        <v>0</v>
      </c>
      <c r="AQ252" s="302">
        <f t="shared" si="98"/>
        <v>0</v>
      </c>
      <c r="AR252" s="302">
        <f t="shared" si="98"/>
        <v>0</v>
      </c>
      <c r="AS252" s="302">
        <f t="shared" si="98"/>
        <v>0</v>
      </c>
      <c r="AT252" s="302">
        <f t="shared" si="98"/>
        <v>0</v>
      </c>
      <c r="AU252" s="302">
        <f t="shared" si="99"/>
        <v>0</v>
      </c>
      <c r="AV252" s="302">
        <f t="shared" si="99"/>
        <v>0</v>
      </c>
      <c r="AW252" s="302">
        <f t="shared" si="99"/>
        <v>0</v>
      </c>
      <c r="AX252" s="302">
        <f t="shared" si="99"/>
        <v>0</v>
      </c>
      <c r="AY252" s="302">
        <f t="shared" si="99"/>
        <v>0</v>
      </c>
      <c r="AZ252" s="302">
        <f t="shared" si="99"/>
        <v>0</v>
      </c>
      <c r="BA252" s="302">
        <f t="shared" si="99"/>
        <v>0</v>
      </c>
      <c r="BB252" s="302">
        <f t="shared" si="99"/>
        <v>0</v>
      </c>
    </row>
    <row r="253" spans="5:54">
      <c r="E253" s="268" t="s">
        <v>189</v>
      </c>
      <c r="G253" s="302">
        <f t="shared" si="95"/>
        <v>21839.93</v>
      </c>
      <c r="H253" s="302">
        <f t="shared" si="95"/>
        <v>19829.29</v>
      </c>
      <c r="I253" s="302">
        <f t="shared" si="95"/>
        <v>23924.54</v>
      </c>
      <c r="J253" s="302">
        <f t="shared" si="95"/>
        <v>25226.15</v>
      </c>
      <c r="K253" s="302">
        <f t="shared" si="95"/>
        <v>25547.32</v>
      </c>
      <c r="L253" s="302">
        <f t="shared" si="95"/>
        <v>26785.71</v>
      </c>
      <c r="M253" s="302">
        <f t="shared" si="95"/>
        <v>23686.34</v>
      </c>
      <c r="N253" s="302">
        <f t="shared" si="95"/>
        <v>25640.769999999997</v>
      </c>
      <c r="O253" s="302">
        <f t="shared" si="95"/>
        <v>23193.4</v>
      </c>
      <c r="P253" s="302">
        <f t="shared" si="95"/>
        <v>28459.55</v>
      </c>
      <c r="Q253" s="302">
        <f t="shared" si="96"/>
        <v>25160.469999999998</v>
      </c>
      <c r="R253" s="302">
        <f t="shared" si="96"/>
        <v>26792.120000000003</v>
      </c>
      <c r="S253" s="302">
        <f t="shared" si="96"/>
        <v>26821.87</v>
      </c>
      <c r="T253" s="302">
        <f t="shared" si="96"/>
        <v>21250.84</v>
      </c>
      <c r="U253" s="302">
        <f t="shared" si="96"/>
        <v>27411.11</v>
      </c>
      <c r="V253" s="302">
        <f t="shared" si="96"/>
        <v>25736.76</v>
      </c>
      <c r="W253" s="302">
        <f t="shared" si="96"/>
        <v>26188.29</v>
      </c>
      <c r="X253" s="302">
        <f t="shared" si="96"/>
        <v>26034.69</v>
      </c>
      <c r="Y253" s="302">
        <f t="shared" si="96"/>
        <v>24149.39</v>
      </c>
      <c r="Z253" s="302">
        <f t="shared" si="96"/>
        <v>31394.400000000001</v>
      </c>
      <c r="AA253" s="302">
        <f t="shared" si="97"/>
        <v>31807.33</v>
      </c>
      <c r="AB253" s="302">
        <f t="shared" si="97"/>
        <v>32803.82</v>
      </c>
      <c r="AC253" s="302">
        <f t="shared" si="97"/>
        <v>29076.84</v>
      </c>
      <c r="AD253" s="302">
        <f t="shared" si="97"/>
        <v>29043.41</v>
      </c>
      <c r="AE253" s="302">
        <f t="shared" si="97"/>
        <v>32555</v>
      </c>
      <c r="AF253" s="302">
        <f t="shared" si="97"/>
        <v>28608.74</v>
      </c>
      <c r="AG253" s="302">
        <f t="shared" si="97"/>
        <v>21376.71</v>
      </c>
      <c r="AH253" s="302">
        <f t="shared" si="97"/>
        <v>7503.16</v>
      </c>
      <c r="AI253" s="302">
        <f t="shared" si="97"/>
        <v>9965.42</v>
      </c>
      <c r="AJ253" s="302">
        <f t="shared" si="97"/>
        <v>16351.980000000001</v>
      </c>
      <c r="AK253" s="302">
        <f t="shared" si="98"/>
        <v>17291.29</v>
      </c>
      <c r="AL253" s="302">
        <f t="shared" si="98"/>
        <v>12992.869999999999</v>
      </c>
      <c r="AM253" s="302">
        <f t="shared" si="98"/>
        <v>17146.66</v>
      </c>
      <c r="AN253" s="302">
        <f t="shared" si="98"/>
        <v>18581.84</v>
      </c>
      <c r="AO253" s="302">
        <f t="shared" si="98"/>
        <v>16785.990000000002</v>
      </c>
      <c r="AP253" s="302">
        <f t="shared" si="98"/>
        <v>16608.7</v>
      </c>
      <c r="AQ253" s="302">
        <f t="shared" si="98"/>
        <v>14796.95</v>
      </c>
      <c r="AR253" s="302">
        <f t="shared" si="98"/>
        <v>15547.15</v>
      </c>
      <c r="AS253" s="302">
        <f t="shared" si="98"/>
        <v>19721.3</v>
      </c>
      <c r="AT253" s="302">
        <f t="shared" si="98"/>
        <v>0</v>
      </c>
      <c r="AU253" s="302">
        <f t="shared" si="99"/>
        <v>0</v>
      </c>
      <c r="AV253" s="302">
        <f t="shared" si="99"/>
        <v>0</v>
      </c>
      <c r="AW253" s="302">
        <f t="shared" si="99"/>
        <v>0</v>
      </c>
      <c r="AX253" s="302">
        <f t="shared" si="99"/>
        <v>0</v>
      </c>
      <c r="AY253" s="302">
        <f t="shared" si="99"/>
        <v>0</v>
      </c>
      <c r="AZ253" s="302">
        <f t="shared" si="99"/>
        <v>0</v>
      </c>
      <c r="BA253" s="302">
        <f t="shared" si="99"/>
        <v>0</v>
      </c>
      <c r="BB253" s="302">
        <f t="shared" si="99"/>
        <v>0</v>
      </c>
    </row>
    <row r="254" spans="5:54">
      <c r="E254" s="268" t="s">
        <v>193</v>
      </c>
      <c r="G254" s="302">
        <f t="shared" si="95"/>
        <v>0</v>
      </c>
      <c r="H254" s="302">
        <f t="shared" si="95"/>
        <v>0</v>
      </c>
      <c r="I254" s="302">
        <f t="shared" si="95"/>
        <v>0</v>
      </c>
      <c r="J254" s="302">
        <f t="shared" si="95"/>
        <v>0</v>
      </c>
      <c r="K254" s="302">
        <f t="shared" si="95"/>
        <v>0</v>
      </c>
      <c r="L254" s="302">
        <f t="shared" si="95"/>
        <v>0</v>
      </c>
      <c r="M254" s="302">
        <f t="shared" si="95"/>
        <v>0</v>
      </c>
      <c r="N254" s="302">
        <f t="shared" si="95"/>
        <v>0</v>
      </c>
      <c r="O254" s="302">
        <f t="shared" si="95"/>
        <v>0</v>
      </c>
      <c r="P254" s="302">
        <f t="shared" si="95"/>
        <v>0</v>
      </c>
      <c r="Q254" s="302">
        <f t="shared" si="96"/>
        <v>0</v>
      </c>
      <c r="R254" s="302">
        <f t="shared" si="96"/>
        <v>0</v>
      </c>
      <c r="S254" s="302">
        <f t="shared" si="96"/>
        <v>0</v>
      </c>
      <c r="T254" s="302">
        <f t="shared" si="96"/>
        <v>0</v>
      </c>
      <c r="U254" s="302">
        <f t="shared" si="96"/>
        <v>0</v>
      </c>
      <c r="V254" s="302">
        <f t="shared" si="96"/>
        <v>0</v>
      </c>
      <c r="W254" s="302">
        <f t="shared" si="96"/>
        <v>0</v>
      </c>
      <c r="X254" s="302">
        <f t="shared" si="96"/>
        <v>0</v>
      </c>
      <c r="Y254" s="302">
        <f t="shared" si="96"/>
        <v>0</v>
      </c>
      <c r="Z254" s="302">
        <f t="shared" si="96"/>
        <v>0</v>
      </c>
      <c r="AA254" s="302">
        <f t="shared" si="97"/>
        <v>0</v>
      </c>
      <c r="AB254" s="302">
        <f t="shared" si="97"/>
        <v>0</v>
      </c>
      <c r="AC254" s="302">
        <f t="shared" si="97"/>
        <v>0</v>
      </c>
      <c r="AD254" s="302">
        <f t="shared" si="97"/>
        <v>0</v>
      </c>
      <c r="AE254" s="302">
        <f t="shared" si="97"/>
        <v>0</v>
      </c>
      <c r="AF254" s="302">
        <f t="shared" si="97"/>
        <v>0</v>
      </c>
      <c r="AG254" s="302">
        <f t="shared" si="97"/>
        <v>0</v>
      </c>
      <c r="AH254" s="302">
        <f t="shared" si="97"/>
        <v>0</v>
      </c>
      <c r="AI254" s="302">
        <f t="shared" si="97"/>
        <v>0</v>
      </c>
      <c r="AJ254" s="302">
        <f t="shared" si="97"/>
        <v>0</v>
      </c>
      <c r="AK254" s="302">
        <f t="shared" si="98"/>
        <v>0</v>
      </c>
      <c r="AL254" s="302">
        <f t="shared" si="98"/>
        <v>0</v>
      </c>
      <c r="AM254" s="302">
        <f t="shared" si="98"/>
        <v>0</v>
      </c>
      <c r="AN254" s="302">
        <f t="shared" si="98"/>
        <v>0</v>
      </c>
      <c r="AO254" s="302">
        <f t="shared" si="98"/>
        <v>0</v>
      </c>
      <c r="AP254" s="302">
        <f t="shared" si="98"/>
        <v>0</v>
      </c>
      <c r="AQ254" s="302">
        <f t="shared" si="98"/>
        <v>0</v>
      </c>
      <c r="AR254" s="302">
        <f t="shared" si="98"/>
        <v>0</v>
      </c>
      <c r="AS254" s="302">
        <f t="shared" si="98"/>
        <v>0</v>
      </c>
      <c r="AT254" s="302">
        <f t="shared" si="98"/>
        <v>0</v>
      </c>
      <c r="AU254" s="302">
        <f t="shared" si="99"/>
        <v>0</v>
      </c>
      <c r="AV254" s="302">
        <f t="shared" si="99"/>
        <v>0</v>
      </c>
      <c r="AW254" s="302">
        <f t="shared" si="99"/>
        <v>0</v>
      </c>
      <c r="AX254" s="302">
        <f t="shared" si="99"/>
        <v>0</v>
      </c>
      <c r="AY254" s="302">
        <f t="shared" si="99"/>
        <v>0</v>
      </c>
      <c r="AZ254" s="302">
        <f t="shared" si="99"/>
        <v>0</v>
      </c>
      <c r="BA254" s="302">
        <f t="shared" si="99"/>
        <v>0</v>
      </c>
      <c r="BB254" s="302">
        <f t="shared" si="99"/>
        <v>0</v>
      </c>
    </row>
    <row r="255" spans="5:54">
      <c r="E255" s="268" t="s">
        <v>186</v>
      </c>
      <c r="G255" s="302">
        <f t="shared" si="95"/>
        <v>157008.59</v>
      </c>
      <c r="H255" s="302">
        <f t="shared" si="95"/>
        <v>139074.92000000001</v>
      </c>
      <c r="I255" s="302">
        <f t="shared" si="95"/>
        <v>163742.22</v>
      </c>
      <c r="J255" s="302">
        <f t="shared" si="95"/>
        <v>157231.38</v>
      </c>
      <c r="K255" s="302">
        <f t="shared" si="95"/>
        <v>156594.65</v>
      </c>
      <c r="L255" s="302">
        <f t="shared" si="95"/>
        <v>163838.82999999999</v>
      </c>
      <c r="M255" s="302">
        <f t="shared" si="95"/>
        <v>149995.83000000002</v>
      </c>
      <c r="N255" s="302">
        <f t="shared" si="95"/>
        <v>156241.18</v>
      </c>
      <c r="O255" s="302">
        <f t="shared" si="95"/>
        <v>140705.96</v>
      </c>
      <c r="P255" s="302">
        <f t="shared" si="95"/>
        <v>155761.94</v>
      </c>
      <c r="Q255" s="302">
        <f t="shared" si="96"/>
        <v>144129.18</v>
      </c>
      <c r="R255" s="302">
        <f t="shared" si="96"/>
        <v>55949.1</v>
      </c>
      <c r="S255" s="302">
        <f t="shared" si="96"/>
        <v>50388.92</v>
      </c>
      <c r="T255" s="302">
        <f t="shared" si="96"/>
        <v>336661.8</v>
      </c>
      <c r="U255" s="302">
        <f t="shared" si="96"/>
        <v>52018.29</v>
      </c>
      <c r="V255" s="302">
        <f t="shared" si="96"/>
        <v>50995.69</v>
      </c>
      <c r="W255" s="302">
        <f t="shared" si="96"/>
        <v>322369.09999999998</v>
      </c>
      <c r="X255" s="302">
        <f t="shared" si="96"/>
        <v>57097.25</v>
      </c>
      <c r="Y255" s="302">
        <f t="shared" si="96"/>
        <v>52284.3</v>
      </c>
      <c r="Z255" s="302">
        <f t="shared" si="96"/>
        <v>348481.13</v>
      </c>
      <c r="AA255" s="302">
        <f t="shared" si="97"/>
        <v>51979.56</v>
      </c>
      <c r="AB255" s="302">
        <f t="shared" si="97"/>
        <v>53192.75</v>
      </c>
      <c r="AC255" s="302">
        <f t="shared" si="97"/>
        <v>50910.25</v>
      </c>
      <c r="AD255" s="302">
        <f t="shared" si="97"/>
        <v>502730.83999999997</v>
      </c>
      <c r="AE255" s="302">
        <f t="shared" si="97"/>
        <v>56095.08</v>
      </c>
      <c r="AF255" s="302">
        <f t="shared" si="97"/>
        <v>54782.99</v>
      </c>
      <c r="AG255" s="302">
        <f t="shared" si="97"/>
        <v>353422.78</v>
      </c>
      <c r="AH255" s="302">
        <f t="shared" si="97"/>
        <v>21509.35</v>
      </c>
      <c r="AI255" s="302">
        <f t="shared" si="97"/>
        <v>32066.06</v>
      </c>
      <c r="AJ255" s="302">
        <f t="shared" si="97"/>
        <v>313759.06</v>
      </c>
      <c r="AK255" s="302">
        <f t="shared" si="98"/>
        <v>34643.71</v>
      </c>
      <c r="AL255" s="302">
        <f t="shared" si="98"/>
        <v>41826.07</v>
      </c>
      <c r="AM255" s="302">
        <f t="shared" si="98"/>
        <v>413846</v>
      </c>
      <c r="AN255" s="302">
        <f t="shared" si="98"/>
        <v>42574.29</v>
      </c>
      <c r="AO255" s="302">
        <f t="shared" si="98"/>
        <v>43250.19</v>
      </c>
      <c r="AP255" s="302">
        <f t="shared" si="98"/>
        <v>408921.5</v>
      </c>
      <c r="AQ255" s="302">
        <f t="shared" si="98"/>
        <v>41763.57</v>
      </c>
      <c r="AR255" s="302">
        <f t="shared" si="98"/>
        <v>39984.339999999997</v>
      </c>
      <c r="AS255" s="302">
        <f t="shared" si="98"/>
        <v>519354.07</v>
      </c>
      <c r="AT255" s="302">
        <f t="shared" si="98"/>
        <v>0</v>
      </c>
      <c r="AU255" s="302">
        <f t="shared" si="99"/>
        <v>0</v>
      </c>
      <c r="AV255" s="302">
        <f t="shared" si="99"/>
        <v>0</v>
      </c>
      <c r="AW255" s="302">
        <f t="shared" si="99"/>
        <v>0</v>
      </c>
      <c r="AX255" s="302">
        <f t="shared" si="99"/>
        <v>0</v>
      </c>
      <c r="AY255" s="302">
        <f t="shared" si="99"/>
        <v>0</v>
      </c>
      <c r="AZ255" s="302">
        <f t="shared" si="99"/>
        <v>0</v>
      </c>
      <c r="BA255" s="302">
        <f t="shared" si="99"/>
        <v>0</v>
      </c>
      <c r="BB255" s="302">
        <f t="shared" si="99"/>
        <v>0</v>
      </c>
    </row>
    <row r="256" spans="5:54">
      <c r="E256" s="268" t="s">
        <v>190</v>
      </c>
      <c r="G256" s="302">
        <f t="shared" si="95"/>
        <v>0</v>
      </c>
      <c r="H256" s="302">
        <f t="shared" si="95"/>
        <v>0</v>
      </c>
      <c r="I256" s="302">
        <f t="shared" si="95"/>
        <v>0</v>
      </c>
      <c r="J256" s="302">
        <f t="shared" si="95"/>
        <v>0</v>
      </c>
      <c r="K256" s="302">
        <f t="shared" si="95"/>
        <v>0</v>
      </c>
      <c r="L256" s="302">
        <f t="shared" si="95"/>
        <v>0</v>
      </c>
      <c r="M256" s="302">
        <f t="shared" si="95"/>
        <v>0</v>
      </c>
      <c r="N256" s="302">
        <f t="shared" si="95"/>
        <v>0</v>
      </c>
      <c r="O256" s="302">
        <f t="shared" si="95"/>
        <v>1175161</v>
      </c>
      <c r="P256" s="302">
        <f t="shared" si="95"/>
        <v>0</v>
      </c>
      <c r="Q256" s="302">
        <f t="shared" si="96"/>
        <v>0</v>
      </c>
      <c r="R256" s="302">
        <f t="shared" si="96"/>
        <v>0</v>
      </c>
      <c r="S256" s="302">
        <f t="shared" si="96"/>
        <v>0</v>
      </c>
      <c r="T256" s="302">
        <f t="shared" si="96"/>
        <v>0</v>
      </c>
      <c r="U256" s="302">
        <f t="shared" si="96"/>
        <v>0</v>
      </c>
      <c r="V256" s="302">
        <f t="shared" si="96"/>
        <v>0</v>
      </c>
      <c r="W256" s="302">
        <f t="shared" si="96"/>
        <v>0</v>
      </c>
      <c r="X256" s="302">
        <f t="shared" si="96"/>
        <v>0</v>
      </c>
      <c r="Y256" s="302">
        <f t="shared" si="96"/>
        <v>0</v>
      </c>
      <c r="Z256" s="302">
        <f t="shared" si="96"/>
        <v>0</v>
      </c>
      <c r="AA256" s="302">
        <f t="shared" si="97"/>
        <v>1418084</v>
      </c>
      <c r="AB256" s="302">
        <f t="shared" si="97"/>
        <v>0</v>
      </c>
      <c r="AC256" s="302">
        <f t="shared" si="97"/>
        <v>0</v>
      </c>
      <c r="AD256" s="302">
        <f t="shared" si="97"/>
        <v>0</v>
      </c>
      <c r="AE256" s="302">
        <f t="shared" si="97"/>
        <v>0</v>
      </c>
      <c r="AF256" s="302">
        <f t="shared" si="97"/>
        <v>0</v>
      </c>
      <c r="AG256" s="302">
        <f t="shared" si="97"/>
        <v>0</v>
      </c>
      <c r="AH256" s="302">
        <f t="shared" si="97"/>
        <v>0</v>
      </c>
      <c r="AI256" s="302">
        <f t="shared" si="97"/>
        <v>0</v>
      </c>
      <c r="AJ256" s="302">
        <f t="shared" si="97"/>
        <v>0</v>
      </c>
      <c r="AK256" s="302">
        <f t="shared" si="98"/>
        <v>0</v>
      </c>
      <c r="AL256" s="302">
        <f t="shared" si="98"/>
        <v>0</v>
      </c>
      <c r="AM256" s="302">
        <f t="shared" si="98"/>
        <v>1788377</v>
      </c>
      <c r="AN256" s="302">
        <f t="shared" si="98"/>
        <v>0</v>
      </c>
      <c r="AO256" s="302">
        <f t="shared" si="98"/>
        <v>0</v>
      </c>
      <c r="AP256" s="302">
        <f t="shared" si="98"/>
        <v>0</v>
      </c>
      <c r="AQ256" s="302">
        <f t="shared" si="98"/>
        <v>0</v>
      </c>
      <c r="AR256" s="302">
        <f t="shared" si="98"/>
        <v>0</v>
      </c>
      <c r="AS256" s="302">
        <f t="shared" si="98"/>
        <v>0</v>
      </c>
      <c r="AT256" s="302">
        <f t="shared" si="98"/>
        <v>0</v>
      </c>
      <c r="AU256" s="302">
        <f t="shared" si="99"/>
        <v>0</v>
      </c>
      <c r="AV256" s="302">
        <f t="shared" si="99"/>
        <v>0</v>
      </c>
      <c r="AW256" s="302">
        <f t="shared" si="99"/>
        <v>0</v>
      </c>
      <c r="AX256" s="302">
        <f t="shared" si="99"/>
        <v>0</v>
      </c>
      <c r="AY256" s="302">
        <f t="shared" si="99"/>
        <v>0</v>
      </c>
      <c r="AZ256" s="302">
        <f t="shared" si="99"/>
        <v>0</v>
      </c>
      <c r="BA256" s="302">
        <f t="shared" si="99"/>
        <v>0</v>
      </c>
      <c r="BB256" s="302">
        <f t="shared" si="99"/>
        <v>0</v>
      </c>
    </row>
    <row r="257" spans="3:54">
      <c r="E257" s="268" t="s">
        <v>728</v>
      </c>
      <c r="G257" s="302">
        <f t="shared" si="95"/>
        <v>0</v>
      </c>
      <c r="H257" s="302">
        <f t="shared" si="95"/>
        <v>0</v>
      </c>
      <c r="I257" s="302">
        <f t="shared" si="95"/>
        <v>0</v>
      </c>
      <c r="J257" s="302">
        <f t="shared" si="95"/>
        <v>0</v>
      </c>
      <c r="K257" s="302">
        <f t="shared" si="95"/>
        <v>0</v>
      </c>
      <c r="L257" s="302">
        <f t="shared" si="95"/>
        <v>0</v>
      </c>
      <c r="M257" s="302">
        <f t="shared" si="95"/>
        <v>0</v>
      </c>
      <c r="N257" s="302">
        <f t="shared" si="95"/>
        <v>0</v>
      </c>
      <c r="O257" s="302">
        <f t="shared" si="95"/>
        <v>0</v>
      </c>
      <c r="P257" s="302">
        <f t="shared" si="95"/>
        <v>0</v>
      </c>
      <c r="Q257" s="302">
        <f t="shared" si="96"/>
        <v>0</v>
      </c>
      <c r="R257" s="302">
        <f t="shared" si="96"/>
        <v>0</v>
      </c>
      <c r="S257" s="302">
        <f t="shared" si="96"/>
        <v>0</v>
      </c>
      <c r="T257" s="302">
        <f t="shared" si="96"/>
        <v>0</v>
      </c>
      <c r="U257" s="302">
        <f t="shared" si="96"/>
        <v>0</v>
      </c>
      <c r="V257" s="302">
        <f t="shared" si="96"/>
        <v>0</v>
      </c>
      <c r="W257" s="302">
        <f t="shared" si="96"/>
        <v>0</v>
      </c>
      <c r="X257" s="302">
        <f t="shared" si="96"/>
        <v>0</v>
      </c>
      <c r="Y257" s="302">
        <f t="shared" si="96"/>
        <v>0</v>
      </c>
      <c r="Z257" s="302">
        <f t="shared" si="96"/>
        <v>0</v>
      </c>
      <c r="AA257" s="302">
        <f t="shared" si="97"/>
        <v>0</v>
      </c>
      <c r="AB257" s="302">
        <f t="shared" si="97"/>
        <v>0</v>
      </c>
      <c r="AC257" s="302">
        <f t="shared" si="97"/>
        <v>0</v>
      </c>
      <c r="AD257" s="302">
        <f t="shared" si="97"/>
        <v>0</v>
      </c>
      <c r="AE257" s="302">
        <f t="shared" si="97"/>
        <v>0</v>
      </c>
      <c r="AF257" s="302">
        <f t="shared" si="97"/>
        <v>0</v>
      </c>
      <c r="AG257" s="302">
        <f t="shared" si="97"/>
        <v>0</v>
      </c>
      <c r="AH257" s="302">
        <f t="shared" si="97"/>
        <v>0</v>
      </c>
      <c r="AI257" s="302">
        <f t="shared" si="97"/>
        <v>0</v>
      </c>
      <c r="AJ257" s="302">
        <f t="shared" si="97"/>
        <v>0</v>
      </c>
      <c r="AK257" s="302">
        <f t="shared" si="98"/>
        <v>0</v>
      </c>
      <c r="AL257" s="302">
        <f t="shared" si="98"/>
        <v>0</v>
      </c>
      <c r="AM257" s="302">
        <f t="shared" si="98"/>
        <v>0</v>
      </c>
      <c r="AN257" s="302">
        <f t="shared" si="98"/>
        <v>0</v>
      </c>
      <c r="AO257" s="302">
        <f t="shared" si="98"/>
        <v>0</v>
      </c>
      <c r="AP257" s="302">
        <f t="shared" si="98"/>
        <v>0</v>
      </c>
      <c r="AQ257" s="302">
        <f t="shared" si="98"/>
        <v>0</v>
      </c>
      <c r="AR257" s="302">
        <f t="shared" si="98"/>
        <v>0</v>
      </c>
      <c r="AS257" s="302">
        <f t="shared" si="98"/>
        <v>0</v>
      </c>
      <c r="AT257" s="302">
        <f t="shared" si="98"/>
        <v>0</v>
      </c>
      <c r="AU257" s="302">
        <f t="shared" si="99"/>
        <v>0</v>
      </c>
      <c r="AV257" s="302">
        <f t="shared" si="99"/>
        <v>0</v>
      </c>
      <c r="AW257" s="302">
        <f t="shared" si="99"/>
        <v>0</v>
      </c>
      <c r="AX257" s="302">
        <f t="shared" si="99"/>
        <v>0</v>
      </c>
      <c r="AY257" s="302">
        <f t="shared" si="99"/>
        <v>0</v>
      </c>
      <c r="AZ257" s="302">
        <f t="shared" si="99"/>
        <v>0</v>
      </c>
      <c r="BA257" s="302">
        <f t="shared" si="99"/>
        <v>0</v>
      </c>
      <c r="BB257" s="302">
        <f t="shared" si="99"/>
        <v>0</v>
      </c>
    </row>
    <row r="258" spans="3:54">
      <c r="E258" s="268" t="s">
        <v>187</v>
      </c>
      <c r="G258" s="302">
        <f t="shared" ref="G258:V258" si="100">+SUMIFS(G$6:G$187,$A$6:$A$187,$E$239,$C$6:$C$187,$E258)</f>
        <v>103064.06</v>
      </c>
      <c r="H258" s="302">
        <f t="shared" si="100"/>
        <v>125154.5</v>
      </c>
      <c r="I258" s="302">
        <f t="shared" si="100"/>
        <v>357594.61</v>
      </c>
      <c r="J258" s="302">
        <f t="shared" si="100"/>
        <v>151441.57</v>
      </c>
      <c r="K258" s="302">
        <f t="shared" si="100"/>
        <v>143294.35</v>
      </c>
      <c r="L258" s="302">
        <f t="shared" si="100"/>
        <v>358506.83</v>
      </c>
      <c r="M258" s="302">
        <f t="shared" si="100"/>
        <v>125910.32</v>
      </c>
      <c r="N258" s="302">
        <f t="shared" si="100"/>
        <v>147009.44</v>
      </c>
      <c r="O258" s="302">
        <f t="shared" si="100"/>
        <v>332190.34999999998</v>
      </c>
      <c r="P258" s="302">
        <f t="shared" si="100"/>
        <v>134464.25</v>
      </c>
      <c r="Q258" s="302">
        <f t="shared" si="100"/>
        <v>134719.75</v>
      </c>
      <c r="R258" s="302">
        <f t="shared" si="100"/>
        <v>334231.65999999997</v>
      </c>
      <c r="S258" s="302">
        <f t="shared" si="100"/>
        <v>119741.32</v>
      </c>
      <c r="T258" s="302">
        <f t="shared" si="100"/>
        <v>113318.59</v>
      </c>
      <c r="U258" s="302">
        <f t="shared" si="100"/>
        <v>350003.72</v>
      </c>
      <c r="V258" s="302">
        <f t="shared" si="100"/>
        <v>133113.99</v>
      </c>
      <c r="W258" s="302">
        <f t="shared" ref="W258:BB258" si="101">+SUMIFS(W$6:W$187,$A$6:$A$187,$E$239,$C$6:$C$187,$E258)</f>
        <v>132223.51999999999</v>
      </c>
      <c r="X258" s="302">
        <f t="shared" si="101"/>
        <v>348686.39</v>
      </c>
      <c r="Y258" s="302">
        <f t="shared" si="101"/>
        <v>121642.37</v>
      </c>
      <c r="Z258" s="302">
        <f t="shared" si="101"/>
        <v>124767.25</v>
      </c>
      <c r="AA258" s="302">
        <f t="shared" si="101"/>
        <v>311424.71999999997</v>
      </c>
      <c r="AB258" s="302">
        <f t="shared" si="101"/>
        <v>111459.23</v>
      </c>
      <c r="AC258" s="302">
        <f t="shared" si="101"/>
        <v>114960.22</v>
      </c>
      <c r="AD258" s="302">
        <f t="shared" si="101"/>
        <v>305523.95</v>
      </c>
      <c r="AE258" s="302">
        <f t="shared" si="101"/>
        <v>97848</v>
      </c>
      <c r="AF258" s="302">
        <f t="shared" si="101"/>
        <v>93328</v>
      </c>
      <c r="AG258" s="302">
        <f t="shared" si="101"/>
        <v>250453</v>
      </c>
      <c r="AH258" s="302">
        <f t="shared" si="101"/>
        <v>0</v>
      </c>
      <c r="AI258" s="302">
        <f t="shared" si="101"/>
        <v>0</v>
      </c>
      <c r="AJ258" s="302">
        <f t="shared" si="101"/>
        <v>207934</v>
      </c>
      <c r="AK258" s="302">
        <f t="shared" si="101"/>
        <v>0</v>
      </c>
      <c r="AL258" s="302">
        <f t="shared" si="101"/>
        <v>0</v>
      </c>
      <c r="AM258" s="302">
        <f t="shared" si="101"/>
        <v>193625</v>
      </c>
      <c r="AN258" s="302">
        <f t="shared" si="101"/>
        <v>0</v>
      </c>
      <c r="AO258" s="302">
        <f t="shared" si="101"/>
        <v>81139.42</v>
      </c>
      <c r="AP258" s="302">
        <f t="shared" si="101"/>
        <v>247200.1</v>
      </c>
      <c r="AQ258" s="302">
        <f t="shared" si="101"/>
        <v>41511.46</v>
      </c>
      <c r="AR258" s="302">
        <f t="shared" si="101"/>
        <v>63361.599999999999</v>
      </c>
      <c r="AS258" s="302">
        <f t="shared" si="101"/>
        <v>298990.32</v>
      </c>
      <c r="AT258" s="302">
        <f t="shared" si="101"/>
        <v>0</v>
      </c>
      <c r="AU258" s="302">
        <f t="shared" si="101"/>
        <v>0</v>
      </c>
      <c r="AV258" s="302">
        <f t="shared" si="101"/>
        <v>0</v>
      </c>
      <c r="AW258" s="302">
        <f t="shared" si="101"/>
        <v>0</v>
      </c>
      <c r="AX258" s="302">
        <f t="shared" si="101"/>
        <v>0</v>
      </c>
      <c r="AY258" s="302">
        <f t="shared" si="101"/>
        <v>0</v>
      </c>
      <c r="AZ258" s="302">
        <f t="shared" si="101"/>
        <v>0</v>
      </c>
      <c r="BA258" s="302">
        <f t="shared" si="101"/>
        <v>0</v>
      </c>
      <c r="BB258" s="302">
        <f t="shared" si="101"/>
        <v>0</v>
      </c>
    </row>
    <row r="263" spans="3:54">
      <c r="C263" s="255" t="s">
        <v>728</v>
      </c>
    </row>
    <row r="264" spans="3:54">
      <c r="C264" s="255" t="s">
        <v>189</v>
      </c>
    </row>
    <row r="265" spans="3:54">
      <c r="C265" s="255" t="s">
        <v>187</v>
      </c>
    </row>
    <row r="266" spans="3:54">
      <c r="C266" s="255" t="s">
        <v>211</v>
      </c>
    </row>
    <row r="267" spans="3:54">
      <c r="C267" s="255" t="s">
        <v>186</v>
      </c>
    </row>
    <row r="268" spans="3:54">
      <c r="C268" s="255" t="s">
        <v>197</v>
      </c>
    </row>
    <row r="269" spans="3:54">
      <c r="C269" s="255" t="s">
        <v>193</v>
      </c>
    </row>
    <row r="270" spans="3:54">
      <c r="C270" s="255" t="s">
        <v>188</v>
      </c>
    </row>
    <row r="271" spans="3:54">
      <c r="C271" s="255" t="s">
        <v>216</v>
      </c>
    </row>
  </sheetData>
  <sortState ref="E219:E236">
    <sortCondition ref="E219:E236"/>
  </sortState>
  <phoneticPr fontId="42" type="noConversion"/>
  <pageMargins left="0.7" right="0.7" top="0.7" bottom="0.7" header="0.5" footer="0.5"/>
  <pageSetup scale="18" fitToHeight="990" orientation="landscape" useFirstPageNumber="1" r:id="rId1"/>
  <headerFooter alignWithMargins="0">
    <oddHeader>&amp;R&amp;B&amp;D &amp;T</oddHeader>
    <oddFooter>&amp;C&amp;B Page &amp;P of &amp;N</oddFooter>
  </headerFooter>
  <rowBreaks count="1" manualBreakCount="1">
    <brk id="45" max="16383" man="1"/>
  </rowBreak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CA1E3929-EA6A-47DF-AFDC-87A924E0350B}">
          <x14:formula1>
            <xm:f>'Index List'!$I$3:$I$6</xm:f>
          </x14:formula1>
          <xm:sqref>D6:D20 D24:D30 D34:D38 D42:D47 D51:D53 D57:D58 D62:D65 D69:D85 D89:D113 D117:D119 D123 D127:D153 D157:D160 D164:D175 D179:D186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291E-6081-4905-AC31-448D0A2E9578}">
  <sheetPr codeName="Sheet6"/>
  <dimension ref="A1"/>
  <sheetViews>
    <sheetView workbookViewId="0">
      <selection activeCell="H48" sqref="H48"/>
    </sheetView>
  </sheetViews>
  <sheetFormatPr baseColWidth="10" defaultColWidth="8.83203125" defaultRowHeight="13"/>
  <sheetData>
    <row r="1" spans="1:1">
      <c r="A1" t="s">
        <v>736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27EA8B-7531-4A85-8E45-A0501F574451}">
  <sheetPr codeName="Sheet7"/>
  <dimension ref="A1:N166"/>
  <sheetViews>
    <sheetView topLeftCell="A3" zoomScale="130" zoomScaleNormal="130" workbookViewId="0">
      <pane xSplit="2" ySplit="2" topLeftCell="C5" activePane="bottomRight" state="frozen"/>
      <selection activeCell="A3" sqref="A3"/>
      <selection pane="topRight" activeCell="C3" sqref="C3"/>
      <selection pane="bottomLeft" activeCell="A5" sqref="A5"/>
      <selection pane="bottomRight" activeCell="F27" sqref="F27"/>
    </sheetView>
  </sheetViews>
  <sheetFormatPr baseColWidth="10" defaultColWidth="9" defaultRowHeight="13"/>
  <cols>
    <col min="1" max="1" width="42.83203125" customWidth="1"/>
    <col min="2" max="2" width="8.1640625" customWidth="1"/>
    <col min="3" max="15" width="11.83203125" customWidth="1"/>
  </cols>
  <sheetData>
    <row r="1" spans="1:14" ht="16.25" customHeight="1">
      <c r="A1" s="107" t="s">
        <v>0</v>
      </c>
      <c r="B1" s="107"/>
      <c r="C1" s="107"/>
      <c r="D1" s="107"/>
      <c r="E1" s="107"/>
      <c r="F1" s="107"/>
      <c r="G1" s="107"/>
      <c r="H1" s="107"/>
      <c r="I1" s="107"/>
      <c r="J1" s="107"/>
      <c r="K1" s="107"/>
      <c r="L1" s="107"/>
      <c r="M1" s="107"/>
      <c r="N1" s="107"/>
    </row>
    <row r="2" spans="1:14" ht="15.25" customHeight="1">
      <c r="A2" s="108" t="s">
        <v>751</v>
      </c>
      <c r="B2" s="108"/>
      <c r="C2" s="108"/>
      <c r="D2" s="108"/>
      <c r="E2" s="108"/>
      <c r="F2" s="108"/>
      <c r="G2" s="108"/>
      <c r="H2" s="108"/>
      <c r="I2" s="108"/>
      <c r="J2" s="108"/>
      <c r="K2" s="108"/>
      <c r="L2" s="108"/>
      <c r="M2" s="108"/>
      <c r="N2" s="108"/>
    </row>
    <row r="3" spans="1:14" ht="15.25" customHeight="1">
      <c r="A3" s="6" t="s">
        <v>2</v>
      </c>
      <c r="B3" s="6" t="s">
        <v>3</v>
      </c>
      <c r="C3" s="24">
        <v>43131</v>
      </c>
      <c r="D3" s="24">
        <f>+EOMONTH(C3,1)</f>
        <v>43159</v>
      </c>
      <c r="E3" s="24">
        <f t="shared" ref="E3:N3" si="0">+EOMONTH(D3,1)</f>
        <v>43190</v>
      </c>
      <c r="F3" s="24">
        <f t="shared" si="0"/>
        <v>43220</v>
      </c>
      <c r="G3" s="24">
        <f t="shared" si="0"/>
        <v>43251</v>
      </c>
      <c r="H3" s="24">
        <f t="shared" si="0"/>
        <v>43281</v>
      </c>
      <c r="I3" s="24">
        <f t="shared" si="0"/>
        <v>43312</v>
      </c>
      <c r="J3" s="24">
        <f t="shared" si="0"/>
        <v>43343</v>
      </c>
      <c r="K3" s="24">
        <f t="shared" si="0"/>
        <v>43373</v>
      </c>
      <c r="L3" s="24">
        <f t="shared" si="0"/>
        <v>43404</v>
      </c>
      <c r="M3" s="24">
        <f t="shared" si="0"/>
        <v>43434</v>
      </c>
      <c r="N3" s="24">
        <f t="shared" si="0"/>
        <v>43465</v>
      </c>
    </row>
    <row r="4" spans="1:14" ht="15.25" customHeight="1">
      <c r="A4" s="7"/>
      <c r="B4" s="7" t="s">
        <v>4</v>
      </c>
      <c r="C4" s="7"/>
      <c r="D4" s="7"/>
      <c r="E4" s="7"/>
      <c r="F4" s="7"/>
      <c r="G4" s="7"/>
      <c r="H4" s="7"/>
      <c r="I4" s="7"/>
      <c r="J4" s="7"/>
      <c r="K4" s="7"/>
      <c r="L4" s="7"/>
      <c r="M4" s="7"/>
      <c r="N4" s="7"/>
    </row>
    <row r="5" spans="1:14" ht="15.25" customHeight="1">
      <c r="A5" s="2" t="s">
        <v>5</v>
      </c>
      <c r="B5" s="2"/>
      <c r="C5" s="2"/>
      <c r="D5" s="2"/>
      <c r="E5" s="2"/>
      <c r="F5" s="2"/>
      <c r="G5" s="2"/>
      <c r="H5" s="2"/>
      <c r="I5" s="2"/>
      <c r="J5" s="2"/>
      <c r="K5" s="2"/>
      <c r="L5" s="2"/>
      <c r="M5" s="2"/>
      <c r="N5" s="2"/>
    </row>
    <row r="6" spans="1:14" ht="15.25" customHeight="1">
      <c r="A6" s="8" t="s">
        <v>6</v>
      </c>
      <c r="B6" s="9" t="s">
        <v>7</v>
      </c>
      <c r="C6" s="10">
        <v>17911.93</v>
      </c>
      <c r="D6" s="10">
        <v>16268.22</v>
      </c>
      <c r="E6" s="10">
        <v>18287.54</v>
      </c>
      <c r="F6" s="10">
        <v>19977.98</v>
      </c>
      <c r="G6" s="10">
        <v>20124.849999999999</v>
      </c>
      <c r="H6" s="10">
        <v>20858.41</v>
      </c>
      <c r="I6" s="10">
        <v>18470.89</v>
      </c>
      <c r="J6" s="10">
        <v>20188.099999999999</v>
      </c>
      <c r="K6" s="10">
        <v>17169.740000000002</v>
      </c>
      <c r="L6" s="10">
        <v>21665.62</v>
      </c>
      <c r="M6" s="10">
        <v>18980.349999999999</v>
      </c>
      <c r="N6" s="10">
        <v>19804.490000000002</v>
      </c>
    </row>
    <row r="7" spans="1:14" ht="15.25" customHeight="1">
      <c r="A7" s="8" t="s">
        <v>8</v>
      </c>
      <c r="B7" s="9" t="s">
        <v>7</v>
      </c>
      <c r="C7" s="10">
        <v>52112.95</v>
      </c>
      <c r="D7" s="10">
        <v>50049.57</v>
      </c>
      <c r="E7" s="10">
        <v>55735.35</v>
      </c>
      <c r="F7" s="10">
        <v>53331.38</v>
      </c>
      <c r="G7" s="10">
        <v>59218.07</v>
      </c>
      <c r="H7" s="10">
        <v>57999.519999999997</v>
      </c>
      <c r="I7" s="10">
        <v>53484.87</v>
      </c>
      <c r="J7" s="10">
        <v>55114.38</v>
      </c>
      <c r="K7" s="10">
        <v>51887.21</v>
      </c>
      <c r="L7" s="10">
        <v>53068.85</v>
      </c>
      <c r="M7" s="10">
        <v>49728.37</v>
      </c>
      <c r="N7" s="10">
        <v>55949.1</v>
      </c>
    </row>
    <row r="8" spans="1:14" ht="15.25" customHeight="1">
      <c r="A8" s="8" t="s">
        <v>9</v>
      </c>
      <c r="B8" s="9" t="s">
        <v>7</v>
      </c>
      <c r="C8" s="10">
        <v>104895.64</v>
      </c>
      <c r="D8" s="10">
        <v>89025.35</v>
      </c>
      <c r="E8" s="10">
        <v>108006.87</v>
      </c>
      <c r="F8" s="10">
        <v>103900</v>
      </c>
      <c r="G8" s="10">
        <v>97376.58</v>
      </c>
      <c r="H8" s="10">
        <v>105839.31</v>
      </c>
      <c r="I8" s="10">
        <v>96510.96</v>
      </c>
      <c r="J8" s="10">
        <v>101126.8</v>
      </c>
      <c r="K8" s="10">
        <v>88818.75</v>
      </c>
      <c r="L8" s="10">
        <v>102693.09</v>
      </c>
      <c r="M8" s="10">
        <v>94400.81</v>
      </c>
      <c r="N8" s="10">
        <v>0</v>
      </c>
    </row>
    <row r="9" spans="1:14" ht="15.25" customHeight="1">
      <c r="A9" s="8" t="s">
        <v>10</v>
      </c>
      <c r="B9" s="9" t="s">
        <v>7</v>
      </c>
      <c r="C9" s="10">
        <v>0</v>
      </c>
      <c r="D9" s="10">
        <v>0</v>
      </c>
      <c r="E9" s="10">
        <v>193971</v>
      </c>
      <c r="F9" s="10">
        <v>0</v>
      </c>
      <c r="G9" s="10">
        <v>0</v>
      </c>
      <c r="H9" s="10">
        <v>202503</v>
      </c>
      <c r="I9" s="10">
        <v>0</v>
      </c>
      <c r="J9" s="10">
        <v>0</v>
      </c>
      <c r="K9" s="10">
        <v>191890</v>
      </c>
      <c r="L9" s="10">
        <v>0</v>
      </c>
      <c r="M9" s="10">
        <v>0</v>
      </c>
      <c r="N9" s="10">
        <v>189661</v>
      </c>
    </row>
    <row r="10" spans="1:14" ht="15.25" customHeight="1">
      <c r="A10" s="109" t="s">
        <v>752</v>
      </c>
      <c r="B10" s="9" t="s">
        <v>7</v>
      </c>
      <c r="C10" s="10">
        <v>7811.55</v>
      </c>
      <c r="D10" s="10">
        <v>7632.4</v>
      </c>
      <c r="E10" s="10">
        <v>8446.4500000000007</v>
      </c>
      <c r="F10" s="10">
        <v>9218.5</v>
      </c>
      <c r="G10" s="10">
        <v>9121.6</v>
      </c>
      <c r="H10" s="10">
        <v>10083.75</v>
      </c>
      <c r="I10" s="10">
        <v>10400</v>
      </c>
      <c r="J10" s="10">
        <v>8725</v>
      </c>
      <c r="K10" s="10">
        <v>10699</v>
      </c>
      <c r="L10" s="10">
        <v>12969.7</v>
      </c>
      <c r="M10" s="10">
        <v>15464.5</v>
      </c>
      <c r="N10" s="10">
        <v>14150.48</v>
      </c>
    </row>
    <row r="11" spans="1:14" ht="15.25" customHeight="1">
      <c r="A11" s="8" t="s">
        <v>11</v>
      </c>
      <c r="B11" s="9" t="s">
        <v>7</v>
      </c>
      <c r="C11" s="10">
        <v>721240.91</v>
      </c>
      <c r="D11" s="10">
        <v>657630.89</v>
      </c>
      <c r="E11" s="10">
        <v>728917.16</v>
      </c>
      <c r="F11" s="10">
        <v>732510.33</v>
      </c>
      <c r="G11" s="10">
        <v>732510.33</v>
      </c>
      <c r="H11" s="10">
        <v>696320.32</v>
      </c>
      <c r="I11" s="10">
        <v>707393.95</v>
      </c>
      <c r="J11" s="10">
        <v>720152.84</v>
      </c>
      <c r="K11" s="10">
        <v>690236.66</v>
      </c>
      <c r="L11" s="10">
        <v>705069.2</v>
      </c>
      <c r="M11" s="10">
        <v>687167.08</v>
      </c>
      <c r="N11" s="10">
        <v>714124.04</v>
      </c>
    </row>
    <row r="12" spans="1:14" ht="15.25" customHeight="1">
      <c r="A12" s="8" t="s">
        <v>12</v>
      </c>
      <c r="B12" s="9" t="s">
        <v>7</v>
      </c>
      <c r="C12" s="10">
        <v>92723</v>
      </c>
      <c r="D12" s="10">
        <v>117055</v>
      </c>
      <c r="E12" s="10">
        <v>154631</v>
      </c>
      <c r="F12" s="10">
        <v>141621</v>
      </c>
      <c r="G12" s="10">
        <v>132402</v>
      </c>
      <c r="H12" s="10">
        <v>142346</v>
      </c>
      <c r="I12" s="10">
        <v>113613</v>
      </c>
      <c r="J12" s="10">
        <v>134405</v>
      </c>
      <c r="K12" s="10">
        <v>126556</v>
      </c>
      <c r="L12" s="10">
        <v>124434</v>
      </c>
      <c r="M12" s="10">
        <v>124943</v>
      </c>
      <c r="N12" s="10">
        <v>136513</v>
      </c>
    </row>
    <row r="13" spans="1:14" ht="15.25" customHeight="1">
      <c r="A13" s="109" t="s">
        <v>13</v>
      </c>
      <c r="B13" s="9" t="s">
        <v>7</v>
      </c>
      <c r="C13" s="10">
        <v>10341.06</v>
      </c>
      <c r="D13" s="10">
        <v>8099.5</v>
      </c>
      <c r="E13" s="10">
        <v>8992.61</v>
      </c>
      <c r="F13" s="10">
        <v>9820.57</v>
      </c>
      <c r="G13" s="10">
        <v>10892.35</v>
      </c>
      <c r="H13" s="10">
        <v>13657.83</v>
      </c>
      <c r="I13" s="10">
        <v>12297.32</v>
      </c>
      <c r="J13" s="10">
        <v>12604.44</v>
      </c>
      <c r="K13" s="10">
        <v>13744.35</v>
      </c>
      <c r="L13" s="10">
        <v>10030.25</v>
      </c>
      <c r="M13" s="10">
        <v>9776.75</v>
      </c>
      <c r="N13" s="10">
        <v>8057.66</v>
      </c>
    </row>
    <row r="14" spans="1:14" ht="15.25" customHeight="1">
      <c r="A14" s="8" t="s">
        <v>14</v>
      </c>
      <c r="B14" s="9" t="s">
        <v>7</v>
      </c>
      <c r="C14" s="10">
        <v>0</v>
      </c>
      <c r="D14" s="10">
        <v>0</v>
      </c>
      <c r="E14" s="10">
        <v>0</v>
      </c>
      <c r="F14" s="10">
        <v>0</v>
      </c>
      <c r="G14" s="10">
        <v>0</v>
      </c>
      <c r="H14" s="10">
        <v>0</v>
      </c>
      <c r="I14" s="10">
        <v>0</v>
      </c>
      <c r="J14" s="10">
        <v>0</v>
      </c>
      <c r="K14" s="10">
        <v>1175161</v>
      </c>
      <c r="L14" s="10">
        <v>0</v>
      </c>
      <c r="M14" s="10">
        <v>0</v>
      </c>
      <c r="N14" s="10">
        <v>0</v>
      </c>
    </row>
    <row r="15" spans="1:14" ht="15.25" customHeight="1">
      <c r="A15" s="8" t="s">
        <v>15</v>
      </c>
      <c r="B15" s="9" t="s">
        <v>7</v>
      </c>
      <c r="C15" s="10">
        <v>3928</v>
      </c>
      <c r="D15" s="10">
        <v>3561.07</v>
      </c>
      <c r="E15" s="10">
        <v>5637</v>
      </c>
      <c r="F15" s="10">
        <v>5248.17</v>
      </c>
      <c r="G15" s="10">
        <v>5422.47</v>
      </c>
      <c r="H15" s="10">
        <v>5927.3</v>
      </c>
      <c r="I15" s="10">
        <v>5215.45</v>
      </c>
      <c r="J15" s="10">
        <v>5452.67</v>
      </c>
      <c r="K15" s="10">
        <v>6023.66</v>
      </c>
      <c r="L15" s="10">
        <v>6793.93</v>
      </c>
      <c r="M15" s="10">
        <v>6180.12</v>
      </c>
      <c r="N15" s="10">
        <v>6987.63</v>
      </c>
    </row>
    <row r="16" spans="1:14" ht="15.25" customHeight="1">
      <c r="A16" s="8" t="s">
        <v>16</v>
      </c>
      <c r="B16" s="9" t="s">
        <v>7</v>
      </c>
      <c r="C16" s="10">
        <v>0</v>
      </c>
      <c r="D16" s="10">
        <v>0</v>
      </c>
      <c r="E16" s="10">
        <v>0</v>
      </c>
      <c r="F16" s="10">
        <v>0</v>
      </c>
      <c r="G16" s="10">
        <v>0</v>
      </c>
      <c r="H16" s="10">
        <v>0</v>
      </c>
      <c r="I16" s="10">
        <v>0</v>
      </c>
      <c r="J16" s="10">
        <v>0</v>
      </c>
      <c r="K16" s="10">
        <v>0</v>
      </c>
      <c r="L16" s="10">
        <v>0</v>
      </c>
      <c r="M16" s="10">
        <v>0</v>
      </c>
      <c r="N16" s="10">
        <v>0</v>
      </c>
    </row>
    <row r="17" spans="1:14" ht="15.25" customHeight="1">
      <c r="A17" s="8" t="s">
        <v>18</v>
      </c>
      <c r="B17" s="9" t="s">
        <v>7</v>
      </c>
      <c r="C17" s="10">
        <v>243182</v>
      </c>
      <c r="D17" s="10">
        <v>240023</v>
      </c>
      <c r="E17" s="10">
        <v>274381</v>
      </c>
      <c r="F17" s="10">
        <v>316892</v>
      </c>
      <c r="G17" s="10">
        <v>325269</v>
      </c>
      <c r="H17" s="10">
        <v>329109</v>
      </c>
      <c r="I17" s="10">
        <v>335921</v>
      </c>
      <c r="J17" s="10">
        <v>293725</v>
      </c>
      <c r="K17" s="10">
        <v>276352</v>
      </c>
      <c r="L17" s="10">
        <v>267409</v>
      </c>
      <c r="M17" s="10">
        <v>289686</v>
      </c>
      <c r="N17" s="10">
        <v>289785</v>
      </c>
    </row>
    <row r="18" spans="1:14" ht="15.25" customHeight="1">
      <c r="A18" s="9" t="s">
        <v>19</v>
      </c>
      <c r="B18" s="11"/>
      <c r="C18" s="10">
        <v>1254147.04</v>
      </c>
      <c r="D18" s="10">
        <v>1189345</v>
      </c>
      <c r="E18" s="10">
        <v>1557005.98</v>
      </c>
      <c r="F18" s="10">
        <v>1392519.93</v>
      </c>
      <c r="G18" s="10">
        <v>1392337.25</v>
      </c>
      <c r="H18" s="10">
        <v>1584644.44</v>
      </c>
      <c r="I18" s="10">
        <v>1353307.44</v>
      </c>
      <c r="J18" s="10">
        <v>1351494.23</v>
      </c>
      <c r="K18" s="10">
        <v>2648538.37</v>
      </c>
      <c r="L18" s="10">
        <v>1304133.6399999999</v>
      </c>
      <c r="M18" s="10">
        <v>1296326.98</v>
      </c>
      <c r="N18" s="10">
        <v>1435032.4</v>
      </c>
    </row>
    <row r="19" spans="1:14" ht="15.25" customHeight="1">
      <c r="A19" s="8"/>
      <c r="B19" s="8"/>
      <c r="C19" s="8"/>
      <c r="D19" s="8"/>
      <c r="E19" s="8"/>
      <c r="F19" s="8"/>
      <c r="G19" s="8"/>
      <c r="H19" s="8"/>
      <c r="I19" s="8"/>
      <c r="J19" s="8"/>
      <c r="K19" s="8"/>
      <c r="L19" s="8"/>
      <c r="M19" s="8"/>
      <c r="N19" s="8"/>
    </row>
    <row r="20" spans="1:14" ht="15.25" customHeight="1">
      <c r="A20" s="1" t="s">
        <v>20</v>
      </c>
      <c r="B20" s="1"/>
      <c r="C20" s="1"/>
      <c r="D20" s="1"/>
      <c r="E20" s="1"/>
      <c r="F20" s="1"/>
      <c r="G20" s="1"/>
      <c r="H20" s="1"/>
      <c r="I20" s="1"/>
      <c r="J20" s="1"/>
      <c r="K20" s="1"/>
      <c r="L20" s="1"/>
      <c r="M20" s="1"/>
      <c r="N20" s="1"/>
    </row>
    <row r="21" spans="1:14" s="161" customFormat="1" ht="15.25" customHeight="1">
      <c r="A21" s="165" t="s">
        <v>753</v>
      </c>
      <c r="B21" s="160" t="s">
        <v>7</v>
      </c>
      <c r="C21" s="153">
        <v>164000</v>
      </c>
      <c r="D21" s="153">
        <v>146921</v>
      </c>
      <c r="E21" s="153">
        <v>158757</v>
      </c>
      <c r="F21" s="153">
        <v>133075</v>
      </c>
      <c r="G21" s="153">
        <v>150200</v>
      </c>
      <c r="H21" s="153">
        <v>0</v>
      </c>
      <c r="I21" s="153">
        <v>0</v>
      </c>
      <c r="J21" s="153">
        <v>0</v>
      </c>
      <c r="K21" s="153">
        <v>0</v>
      </c>
      <c r="L21" s="153">
        <v>0</v>
      </c>
      <c r="M21" s="153">
        <v>0</v>
      </c>
      <c r="N21" s="153">
        <v>0</v>
      </c>
    </row>
    <row r="22" spans="1:14" s="161" customFormat="1" ht="15.25" customHeight="1">
      <c r="A22" s="159" t="s">
        <v>21</v>
      </c>
      <c r="B22" s="160" t="s">
        <v>7</v>
      </c>
      <c r="C22" s="153">
        <v>43146.83</v>
      </c>
      <c r="D22" s="153">
        <v>33718.800000000003</v>
      </c>
      <c r="E22" s="153">
        <v>38575.599999999999</v>
      </c>
      <c r="F22" s="153">
        <v>37823</v>
      </c>
      <c r="G22" s="153">
        <v>41816.33</v>
      </c>
      <c r="H22" s="153">
        <v>43147.8</v>
      </c>
      <c r="I22" s="153">
        <v>45423.9</v>
      </c>
      <c r="J22" s="153">
        <v>42090.9</v>
      </c>
      <c r="K22" s="153">
        <v>37419.629999999997</v>
      </c>
      <c r="L22" s="153">
        <v>38789.339999999997</v>
      </c>
      <c r="M22" s="153">
        <v>35545.31</v>
      </c>
      <c r="N22" s="153">
        <v>34070.620000000003</v>
      </c>
    </row>
    <row r="23" spans="1:14" s="161" customFormat="1" ht="15.25" customHeight="1">
      <c r="A23" s="159" t="s">
        <v>22</v>
      </c>
      <c r="B23" s="160" t="s">
        <v>7</v>
      </c>
      <c r="C23" s="153">
        <v>4124.08</v>
      </c>
      <c r="D23" s="153">
        <v>3647</v>
      </c>
      <c r="E23" s="153">
        <v>3062.68</v>
      </c>
      <c r="F23" s="153">
        <v>0</v>
      </c>
      <c r="G23" s="153">
        <v>0</v>
      </c>
      <c r="H23" s="153">
        <v>649</v>
      </c>
      <c r="I23" s="153">
        <v>3479</v>
      </c>
      <c r="J23" s="153">
        <v>2161</v>
      </c>
      <c r="K23" s="153">
        <v>2330</v>
      </c>
      <c r="L23" s="153">
        <v>2280</v>
      </c>
      <c r="M23" s="153">
        <v>2250</v>
      </c>
      <c r="N23" s="153">
        <v>1050</v>
      </c>
    </row>
    <row r="24" spans="1:14" s="161" customFormat="1" ht="15.25" customHeight="1">
      <c r="A24" s="159" t="s">
        <v>23</v>
      </c>
      <c r="B24" s="160" t="s">
        <v>7</v>
      </c>
      <c r="C24" s="153">
        <v>145177.22</v>
      </c>
      <c r="D24" s="153">
        <v>141670.48000000001</v>
      </c>
      <c r="E24" s="153">
        <v>165860.16</v>
      </c>
      <c r="F24" s="153">
        <v>154481.5</v>
      </c>
      <c r="G24" s="153">
        <v>155176.1</v>
      </c>
      <c r="H24" s="153">
        <v>171234.44</v>
      </c>
      <c r="I24" s="153">
        <v>161667.64000000001</v>
      </c>
      <c r="J24" s="153">
        <v>159650.17000000001</v>
      </c>
      <c r="K24" s="153">
        <v>150527.01999999999</v>
      </c>
      <c r="L24" s="153">
        <v>142889.23000000001</v>
      </c>
      <c r="M24" s="153">
        <v>142556.25</v>
      </c>
      <c r="N24" s="153">
        <v>147025.1</v>
      </c>
    </row>
    <row r="25" spans="1:14" s="161" customFormat="1" ht="15.25" customHeight="1">
      <c r="A25" s="159" t="s">
        <v>24</v>
      </c>
      <c r="B25" s="160" t="s">
        <v>7</v>
      </c>
      <c r="C25" s="153">
        <v>37906.19</v>
      </c>
      <c r="D25" s="153">
        <v>30520.37</v>
      </c>
      <c r="E25" s="153">
        <v>37915.51</v>
      </c>
      <c r="F25" s="153">
        <v>33301.32</v>
      </c>
      <c r="G25" s="153">
        <v>34341.589999999997</v>
      </c>
      <c r="H25" s="153">
        <v>36112.46</v>
      </c>
      <c r="I25" s="153">
        <v>39396.519999999997</v>
      </c>
      <c r="J25" s="153">
        <v>32016.73</v>
      </c>
      <c r="K25" s="153">
        <v>27270.9</v>
      </c>
      <c r="L25" s="153">
        <v>22782.93</v>
      </c>
      <c r="M25" s="153">
        <v>23661.040000000001</v>
      </c>
      <c r="N25" s="153">
        <v>21714.11</v>
      </c>
    </row>
    <row r="26" spans="1:14" s="161" customFormat="1" ht="15.25" customHeight="1">
      <c r="A26" s="159" t="s">
        <v>25</v>
      </c>
      <c r="B26" s="160" t="s">
        <v>7</v>
      </c>
      <c r="C26" s="153">
        <v>8508.32</v>
      </c>
      <c r="D26" s="153">
        <v>10248.370000000001</v>
      </c>
      <c r="E26" s="153">
        <v>11119.87</v>
      </c>
      <c r="F26" s="153">
        <v>10118.25</v>
      </c>
      <c r="G26" s="153">
        <v>10841.53</v>
      </c>
      <c r="H26" s="153">
        <v>9717.77</v>
      </c>
      <c r="I26" s="153">
        <v>9928.4599999999991</v>
      </c>
      <c r="J26" s="153">
        <v>10374.74</v>
      </c>
      <c r="K26" s="153">
        <v>9495.32</v>
      </c>
      <c r="L26" s="153">
        <v>10147.370000000001</v>
      </c>
      <c r="M26" s="153">
        <v>9789.7000000000007</v>
      </c>
      <c r="N26" s="153">
        <v>11121.66</v>
      </c>
    </row>
    <row r="27" spans="1:14" s="161" customFormat="1" ht="15.25" customHeight="1">
      <c r="A27" s="159" t="s">
        <v>26</v>
      </c>
      <c r="B27" s="160" t="s">
        <v>7</v>
      </c>
      <c r="C27" s="162">
        <v>136500</v>
      </c>
      <c r="D27" s="162">
        <v>120000</v>
      </c>
      <c r="E27" s="162">
        <v>132000</v>
      </c>
      <c r="F27" s="163">
        <v>105000</v>
      </c>
      <c r="G27" s="163">
        <v>120000</v>
      </c>
      <c r="H27" s="153">
        <v>115000</v>
      </c>
      <c r="I27" s="153">
        <v>92000</v>
      </c>
      <c r="J27" s="153">
        <v>90000</v>
      </c>
      <c r="K27" s="153">
        <v>110000</v>
      </c>
      <c r="L27" s="153">
        <v>118500</v>
      </c>
      <c r="M27" s="153">
        <v>115000</v>
      </c>
      <c r="N27" s="153">
        <v>100000</v>
      </c>
    </row>
    <row r="28" spans="1:14" s="161" customFormat="1" ht="15.25" customHeight="1">
      <c r="A28" s="159" t="s">
        <v>27</v>
      </c>
      <c r="B28" s="160" t="s">
        <v>7</v>
      </c>
      <c r="C28" s="162">
        <v>28476</v>
      </c>
      <c r="D28" s="162">
        <v>26921</v>
      </c>
      <c r="E28" s="162">
        <v>26757</v>
      </c>
      <c r="F28" s="163">
        <v>28075</v>
      </c>
      <c r="G28" s="163">
        <v>30200</v>
      </c>
      <c r="H28" s="153">
        <v>28485</v>
      </c>
      <c r="I28" s="153">
        <v>27244</v>
      </c>
      <c r="J28" s="153">
        <v>29052</v>
      </c>
      <c r="K28" s="153">
        <v>24863</v>
      </c>
      <c r="L28" s="153">
        <v>23000</v>
      </c>
      <c r="M28" s="153">
        <v>23200</v>
      </c>
      <c r="N28" s="153">
        <v>21300</v>
      </c>
    </row>
    <row r="29" spans="1:14" s="161" customFormat="1" ht="15.25" customHeight="1">
      <c r="A29" s="160" t="s">
        <v>19</v>
      </c>
      <c r="B29" s="164"/>
      <c r="C29" s="153">
        <v>402862.64</v>
      </c>
      <c r="D29" s="153">
        <v>366726.02</v>
      </c>
      <c r="E29" s="153">
        <v>415290.82</v>
      </c>
      <c r="F29" s="153">
        <v>368799.07</v>
      </c>
      <c r="G29" s="153">
        <v>392375.55</v>
      </c>
      <c r="H29" s="153">
        <v>404346.47</v>
      </c>
      <c r="I29" s="153">
        <v>379139.52</v>
      </c>
      <c r="J29" s="153">
        <v>365345.54</v>
      </c>
      <c r="K29" s="153">
        <v>361905.87</v>
      </c>
      <c r="L29" s="153">
        <v>358388.87</v>
      </c>
      <c r="M29" s="153">
        <v>352002.3</v>
      </c>
      <c r="N29" s="153">
        <v>336281.49</v>
      </c>
    </row>
    <row r="30" spans="1:14" ht="15.25" customHeight="1">
      <c r="A30" s="8"/>
      <c r="B30" s="8"/>
      <c r="C30" s="8"/>
      <c r="D30" s="8"/>
      <c r="E30" s="8"/>
      <c r="F30" s="8"/>
      <c r="G30" s="8"/>
      <c r="H30" s="8"/>
      <c r="I30" s="8"/>
      <c r="J30" s="8"/>
      <c r="K30" s="8"/>
      <c r="L30" s="8"/>
      <c r="M30" s="8"/>
      <c r="N30" s="8"/>
    </row>
    <row r="31" spans="1:14" ht="15.25" customHeight="1">
      <c r="A31" s="1" t="s">
        <v>28</v>
      </c>
      <c r="B31" s="1"/>
      <c r="C31" s="1"/>
      <c r="D31" s="1"/>
      <c r="E31" s="1"/>
      <c r="F31" s="1"/>
      <c r="G31" s="1"/>
      <c r="H31" s="1"/>
      <c r="I31" s="1"/>
      <c r="J31" s="1"/>
      <c r="K31" s="1"/>
      <c r="L31" s="1"/>
      <c r="M31" s="1"/>
      <c r="N31" s="1"/>
    </row>
    <row r="32" spans="1:14" ht="15.25" customHeight="1">
      <c r="A32" s="8" t="s">
        <v>29</v>
      </c>
      <c r="B32" s="9" t="s">
        <v>7</v>
      </c>
      <c r="C32" s="10">
        <v>0</v>
      </c>
      <c r="D32" s="10">
        <v>0</v>
      </c>
      <c r="E32" s="10">
        <v>0</v>
      </c>
      <c r="F32" s="10">
        <v>0</v>
      </c>
      <c r="G32" s="10">
        <v>0</v>
      </c>
      <c r="H32" s="10">
        <v>0</v>
      </c>
      <c r="I32" s="10">
        <v>0</v>
      </c>
      <c r="J32" s="10">
        <v>0</v>
      </c>
      <c r="K32" s="10">
        <v>0</v>
      </c>
      <c r="L32" s="10">
        <v>0</v>
      </c>
      <c r="M32" s="10">
        <v>0</v>
      </c>
      <c r="N32" s="10">
        <v>13223.08</v>
      </c>
    </row>
    <row r="33" spans="1:14" ht="15.25" customHeight="1">
      <c r="A33" s="8" t="s">
        <v>30</v>
      </c>
      <c r="B33" s="9" t="s">
        <v>7</v>
      </c>
      <c r="C33" s="10">
        <v>0</v>
      </c>
      <c r="D33" s="10">
        <v>0</v>
      </c>
      <c r="E33" s="10">
        <v>303507.7</v>
      </c>
      <c r="F33" s="10">
        <v>0</v>
      </c>
      <c r="G33" s="10">
        <v>0</v>
      </c>
      <c r="H33" s="10">
        <v>257700.3</v>
      </c>
      <c r="I33" s="10">
        <v>0</v>
      </c>
      <c r="J33" s="10">
        <v>0</v>
      </c>
      <c r="K33" s="10">
        <v>239247.06</v>
      </c>
      <c r="L33" s="10">
        <v>0</v>
      </c>
      <c r="M33" s="10">
        <v>0</v>
      </c>
      <c r="N33" s="10">
        <v>301292.82</v>
      </c>
    </row>
    <row r="34" spans="1:14" ht="15.25" customHeight="1">
      <c r="A34" s="8" t="s">
        <v>31</v>
      </c>
      <c r="B34" s="9" t="s">
        <v>7</v>
      </c>
      <c r="C34" s="10">
        <v>0</v>
      </c>
      <c r="D34" s="10">
        <v>0</v>
      </c>
      <c r="E34" s="10">
        <v>0</v>
      </c>
      <c r="F34" s="10">
        <v>0</v>
      </c>
      <c r="G34" s="10">
        <v>0</v>
      </c>
      <c r="H34" s="10">
        <v>0</v>
      </c>
      <c r="I34" s="10">
        <v>0</v>
      </c>
      <c r="J34" s="10">
        <v>0</v>
      </c>
      <c r="K34" s="10">
        <v>0</v>
      </c>
      <c r="L34" s="10">
        <v>0</v>
      </c>
      <c r="M34" s="10">
        <v>0</v>
      </c>
      <c r="N34" s="10">
        <v>0</v>
      </c>
    </row>
    <row r="35" spans="1:14" ht="15.25" customHeight="1">
      <c r="A35" s="8" t="s">
        <v>32</v>
      </c>
      <c r="B35" s="9" t="s">
        <v>7</v>
      </c>
      <c r="C35" s="10">
        <v>0</v>
      </c>
      <c r="D35" s="10">
        <v>0</v>
      </c>
      <c r="E35" s="10">
        <v>0</v>
      </c>
      <c r="F35" s="10">
        <v>0</v>
      </c>
      <c r="G35" s="10">
        <v>0</v>
      </c>
      <c r="H35" s="10">
        <v>0</v>
      </c>
      <c r="I35" s="10">
        <v>0</v>
      </c>
      <c r="J35" s="10">
        <v>0</v>
      </c>
      <c r="K35" s="10">
        <v>17205.400000000001</v>
      </c>
      <c r="L35" s="10">
        <v>0</v>
      </c>
      <c r="M35" s="10">
        <v>0</v>
      </c>
      <c r="N35" s="10">
        <v>138133.95000000001</v>
      </c>
    </row>
    <row r="36" spans="1:14" ht="15.25" customHeight="1">
      <c r="A36" s="8" t="s">
        <v>33</v>
      </c>
      <c r="B36" s="9" t="s">
        <v>7</v>
      </c>
      <c r="C36" s="10">
        <v>0</v>
      </c>
      <c r="D36" s="10">
        <v>0</v>
      </c>
      <c r="E36" s="10">
        <v>0</v>
      </c>
      <c r="F36" s="10">
        <v>0</v>
      </c>
      <c r="G36" s="10">
        <v>0</v>
      </c>
      <c r="H36" s="10">
        <v>0</v>
      </c>
      <c r="I36" s="10">
        <v>0</v>
      </c>
      <c r="J36" s="10">
        <v>0</v>
      </c>
      <c r="K36" s="10">
        <v>0</v>
      </c>
      <c r="L36" s="10">
        <v>0</v>
      </c>
      <c r="M36" s="10">
        <v>0</v>
      </c>
      <c r="N36" s="10">
        <v>0</v>
      </c>
    </row>
    <row r="37" spans="1:14" ht="15.25" customHeight="1">
      <c r="A37" s="9" t="s">
        <v>19</v>
      </c>
      <c r="B37" s="11"/>
      <c r="C37" s="10">
        <v>0</v>
      </c>
      <c r="D37" s="10">
        <v>0</v>
      </c>
      <c r="E37" s="10">
        <v>303507.7</v>
      </c>
      <c r="F37" s="10">
        <v>0</v>
      </c>
      <c r="G37" s="10">
        <v>0</v>
      </c>
      <c r="H37" s="10">
        <v>257700.3</v>
      </c>
      <c r="I37" s="10">
        <v>0</v>
      </c>
      <c r="J37" s="10">
        <v>0</v>
      </c>
      <c r="K37" s="10">
        <v>256452.46</v>
      </c>
      <c r="L37" s="10">
        <v>0</v>
      </c>
      <c r="M37" s="10">
        <v>0</v>
      </c>
      <c r="N37" s="10">
        <v>452649.85</v>
      </c>
    </row>
    <row r="38" spans="1:14" ht="15.25" customHeight="1">
      <c r="A38" s="8"/>
      <c r="B38" s="8"/>
      <c r="C38" s="8"/>
      <c r="D38" s="8"/>
      <c r="E38" s="8"/>
      <c r="F38" s="8"/>
      <c r="G38" s="8"/>
      <c r="H38" s="8"/>
      <c r="I38" s="8"/>
      <c r="J38" s="8"/>
      <c r="K38" s="8"/>
      <c r="L38" s="8"/>
      <c r="M38" s="8"/>
      <c r="N38" s="8"/>
    </row>
    <row r="39" spans="1:14" ht="15.25" customHeight="1">
      <c r="A39" s="1" t="s">
        <v>34</v>
      </c>
      <c r="B39" s="1"/>
      <c r="C39" s="1"/>
      <c r="D39" s="1"/>
      <c r="E39" s="1"/>
      <c r="F39" s="1"/>
      <c r="G39" s="1"/>
      <c r="H39" s="1"/>
      <c r="I39" s="1"/>
      <c r="J39" s="1"/>
      <c r="K39" s="1"/>
      <c r="L39" s="1"/>
      <c r="M39" s="1"/>
      <c r="N39" s="1"/>
    </row>
    <row r="40" spans="1:14" ht="15.25" customHeight="1">
      <c r="A40" s="8" t="s">
        <v>35</v>
      </c>
      <c r="B40" s="9" t="s">
        <v>7</v>
      </c>
      <c r="C40" s="10">
        <v>0</v>
      </c>
      <c r="D40" s="10">
        <v>0</v>
      </c>
      <c r="E40" s="10">
        <v>0</v>
      </c>
      <c r="F40" s="10">
        <v>0</v>
      </c>
      <c r="G40" s="10">
        <v>0</v>
      </c>
      <c r="H40" s="10">
        <v>0</v>
      </c>
      <c r="I40" s="10">
        <v>0</v>
      </c>
      <c r="J40" s="10">
        <v>0</v>
      </c>
      <c r="K40" s="10">
        <v>0</v>
      </c>
      <c r="L40" s="10">
        <v>0</v>
      </c>
      <c r="M40" s="10">
        <v>0</v>
      </c>
      <c r="N40" s="10">
        <v>0</v>
      </c>
    </row>
    <row r="41" spans="1:14" ht="15.25" customHeight="1">
      <c r="A41" s="8" t="s">
        <v>36</v>
      </c>
      <c r="B41" s="9" t="s">
        <v>7</v>
      </c>
      <c r="C41" s="10">
        <v>0</v>
      </c>
      <c r="D41" s="10">
        <v>0</v>
      </c>
      <c r="E41" s="10">
        <v>0</v>
      </c>
      <c r="F41" s="10">
        <v>0</v>
      </c>
      <c r="G41" s="10">
        <v>0</v>
      </c>
      <c r="H41" s="10">
        <v>0</v>
      </c>
      <c r="I41" s="10">
        <v>13616</v>
      </c>
      <c r="J41" s="10">
        <v>0</v>
      </c>
      <c r="K41" s="10">
        <v>10600</v>
      </c>
      <c r="L41" s="10">
        <v>59566</v>
      </c>
      <c r="M41" s="10">
        <v>64246</v>
      </c>
      <c r="N41" s="10">
        <v>66819</v>
      </c>
    </row>
    <row r="42" spans="1:14" ht="15.25" customHeight="1">
      <c r="A42" s="8" t="s">
        <v>754</v>
      </c>
      <c r="B42" s="9" t="s">
        <v>7</v>
      </c>
      <c r="C42" s="10">
        <v>0</v>
      </c>
      <c r="D42" s="10">
        <v>0</v>
      </c>
      <c r="E42" s="10">
        <v>0</v>
      </c>
      <c r="F42" s="10">
        <v>0</v>
      </c>
      <c r="G42" s="10">
        <v>0</v>
      </c>
      <c r="H42" s="10">
        <v>0</v>
      </c>
      <c r="I42" s="10">
        <v>0</v>
      </c>
      <c r="J42" s="10">
        <v>0</v>
      </c>
      <c r="K42" s="10">
        <v>0</v>
      </c>
      <c r="L42" s="10">
        <v>0</v>
      </c>
      <c r="M42" s="10">
        <v>0</v>
      </c>
      <c r="N42" s="10">
        <v>246033.01</v>
      </c>
    </row>
    <row r="43" spans="1:14" ht="15.25" customHeight="1">
      <c r="A43" s="8" t="s">
        <v>38</v>
      </c>
      <c r="B43" s="9" t="s">
        <v>7</v>
      </c>
      <c r="C43" s="10">
        <v>0</v>
      </c>
      <c r="D43" s="10">
        <v>0</v>
      </c>
      <c r="E43" s="10">
        <v>0</v>
      </c>
      <c r="F43" s="10">
        <v>0</v>
      </c>
      <c r="G43" s="10">
        <v>0</v>
      </c>
      <c r="H43" s="10">
        <v>0</v>
      </c>
      <c r="I43" s="10">
        <v>0</v>
      </c>
      <c r="J43" s="10">
        <v>0</v>
      </c>
      <c r="K43" s="10">
        <v>0</v>
      </c>
      <c r="L43" s="10">
        <v>0</v>
      </c>
      <c r="M43" s="10">
        <v>0</v>
      </c>
      <c r="N43" s="10">
        <v>43500</v>
      </c>
    </row>
    <row r="44" spans="1:14" ht="15.25" customHeight="1">
      <c r="A44" s="8" t="s">
        <v>39</v>
      </c>
      <c r="B44" s="9" t="s">
        <v>7</v>
      </c>
      <c r="C44" s="10">
        <v>0</v>
      </c>
      <c r="D44" s="10">
        <v>0</v>
      </c>
      <c r="E44" s="10">
        <v>0</v>
      </c>
      <c r="F44" s="10">
        <v>0</v>
      </c>
      <c r="G44" s="10">
        <v>0</v>
      </c>
      <c r="H44" s="10">
        <v>0</v>
      </c>
      <c r="I44" s="10">
        <v>0</v>
      </c>
      <c r="J44" s="10">
        <v>0</v>
      </c>
      <c r="K44" s="10">
        <v>0</v>
      </c>
      <c r="L44" s="10">
        <v>0</v>
      </c>
      <c r="M44" s="10">
        <v>0</v>
      </c>
      <c r="N44" s="10">
        <v>12000</v>
      </c>
    </row>
    <row r="45" spans="1:14" ht="15.25" customHeight="1">
      <c r="A45" s="8" t="s">
        <v>40</v>
      </c>
      <c r="B45" s="9" t="s">
        <v>7</v>
      </c>
      <c r="C45" s="10">
        <v>0</v>
      </c>
      <c r="D45" s="10">
        <v>0</v>
      </c>
      <c r="E45" s="10">
        <v>0</v>
      </c>
      <c r="F45" s="10">
        <v>0</v>
      </c>
      <c r="G45" s="10">
        <v>0</v>
      </c>
      <c r="H45" s="10">
        <v>0</v>
      </c>
      <c r="I45" s="10">
        <v>0</v>
      </c>
      <c r="J45" s="10">
        <v>0</v>
      </c>
      <c r="K45" s="10">
        <v>0</v>
      </c>
      <c r="L45" s="10">
        <v>0</v>
      </c>
      <c r="M45" s="10">
        <v>0</v>
      </c>
      <c r="N45" s="10">
        <v>0</v>
      </c>
    </row>
    <row r="46" spans="1:14" ht="15.25" customHeight="1">
      <c r="A46" s="9" t="s">
        <v>19</v>
      </c>
      <c r="B46" s="11"/>
      <c r="C46" s="10">
        <v>0</v>
      </c>
      <c r="D46" s="10">
        <v>0</v>
      </c>
      <c r="E46" s="10">
        <v>0</v>
      </c>
      <c r="F46" s="10">
        <v>0</v>
      </c>
      <c r="G46" s="10">
        <v>0</v>
      </c>
      <c r="H46" s="10">
        <v>0</v>
      </c>
      <c r="I46" s="10">
        <v>13616</v>
      </c>
      <c r="J46" s="10">
        <v>0</v>
      </c>
      <c r="K46" s="10">
        <v>10600</v>
      </c>
      <c r="L46" s="10">
        <v>59566</v>
      </c>
      <c r="M46" s="10">
        <v>64246</v>
      </c>
      <c r="N46" s="10">
        <v>368352.01</v>
      </c>
    </row>
    <row r="47" spans="1:14" ht="15.25" customHeight="1">
      <c r="A47" s="8"/>
      <c r="B47" s="8"/>
      <c r="C47" s="8"/>
      <c r="D47" s="8"/>
      <c r="E47" s="8"/>
      <c r="F47" s="8"/>
      <c r="G47" s="8"/>
      <c r="H47" s="8"/>
      <c r="I47" s="8"/>
      <c r="J47" s="8"/>
      <c r="K47" s="8"/>
      <c r="L47" s="8"/>
      <c r="M47" s="8"/>
      <c r="N47" s="8"/>
    </row>
    <row r="48" spans="1:14" ht="15.25" customHeight="1">
      <c r="A48" s="1" t="s">
        <v>41</v>
      </c>
      <c r="B48" s="1"/>
      <c r="C48" s="1"/>
      <c r="D48" s="1"/>
      <c r="E48" s="1"/>
      <c r="F48" s="1"/>
      <c r="G48" s="1"/>
      <c r="H48" s="1"/>
      <c r="I48" s="1"/>
      <c r="J48" s="1"/>
      <c r="K48" s="1"/>
      <c r="L48" s="1"/>
      <c r="M48" s="1"/>
      <c r="N48" s="1"/>
    </row>
    <row r="49" spans="1:14" ht="15.25" customHeight="1">
      <c r="A49" s="8" t="s">
        <v>42</v>
      </c>
      <c r="B49" s="9" t="s">
        <v>7</v>
      </c>
      <c r="C49" s="10">
        <v>0</v>
      </c>
      <c r="D49" s="10">
        <v>0</v>
      </c>
      <c r="E49" s="10">
        <v>0</v>
      </c>
      <c r="F49" s="10">
        <v>0</v>
      </c>
      <c r="G49" s="10">
        <v>0</v>
      </c>
      <c r="H49" s="10">
        <v>0</v>
      </c>
      <c r="I49" s="10">
        <v>0</v>
      </c>
      <c r="J49" s="10">
        <v>29228.59</v>
      </c>
      <c r="K49" s="10">
        <v>36363.42</v>
      </c>
      <c r="L49" s="10">
        <v>40235.74</v>
      </c>
      <c r="M49" s="10">
        <v>37210.129999999997</v>
      </c>
      <c r="N49" s="10">
        <v>34490.230000000003</v>
      </c>
    </row>
    <row r="50" spans="1:14" ht="15.25" customHeight="1">
      <c r="A50" s="8" t="s">
        <v>43</v>
      </c>
      <c r="B50" s="9" t="s">
        <v>7</v>
      </c>
      <c r="C50" s="10">
        <v>0</v>
      </c>
      <c r="D50" s="10">
        <v>0</v>
      </c>
      <c r="E50" s="10">
        <v>0</v>
      </c>
      <c r="F50" s="10">
        <v>0</v>
      </c>
      <c r="G50" s="10">
        <v>0</v>
      </c>
      <c r="H50" s="10">
        <v>0</v>
      </c>
      <c r="I50" s="10">
        <v>0</v>
      </c>
      <c r="J50" s="10">
        <v>0</v>
      </c>
      <c r="K50" s="10">
        <v>0</v>
      </c>
      <c r="L50" s="10">
        <v>0</v>
      </c>
      <c r="M50" s="10">
        <v>0</v>
      </c>
      <c r="N50" s="10">
        <v>34247.53</v>
      </c>
    </row>
    <row r="51" spans="1:14" ht="15.25" customHeight="1">
      <c r="A51" s="8" t="s">
        <v>44</v>
      </c>
      <c r="B51" s="9" t="s">
        <v>7</v>
      </c>
      <c r="C51" s="10">
        <v>0</v>
      </c>
      <c r="D51" s="10">
        <v>0</v>
      </c>
      <c r="E51" s="10">
        <v>0</v>
      </c>
      <c r="F51" s="10">
        <v>0</v>
      </c>
      <c r="G51" s="10">
        <v>0</v>
      </c>
      <c r="H51" s="10">
        <v>0</v>
      </c>
      <c r="I51" s="10">
        <v>0</v>
      </c>
      <c r="J51" s="10">
        <v>0</v>
      </c>
      <c r="K51" s="10">
        <v>0</v>
      </c>
      <c r="L51" s="10">
        <v>0</v>
      </c>
      <c r="M51" s="10">
        <v>0</v>
      </c>
      <c r="N51" s="10">
        <v>0</v>
      </c>
    </row>
    <row r="52" spans="1:14" ht="15.25" customHeight="1">
      <c r="A52" s="9" t="s">
        <v>19</v>
      </c>
      <c r="B52" s="11"/>
      <c r="C52" s="10">
        <v>0</v>
      </c>
      <c r="D52" s="10">
        <v>0</v>
      </c>
      <c r="E52" s="10">
        <v>0</v>
      </c>
      <c r="F52" s="10">
        <v>0</v>
      </c>
      <c r="G52" s="10">
        <v>0</v>
      </c>
      <c r="H52" s="10">
        <v>0</v>
      </c>
      <c r="I52" s="10">
        <v>0</v>
      </c>
      <c r="J52" s="10">
        <v>29228.59</v>
      </c>
      <c r="K52" s="10">
        <v>36363.42</v>
      </c>
      <c r="L52" s="10">
        <v>40235.74</v>
      </c>
      <c r="M52" s="10">
        <v>37210.129999999997</v>
      </c>
      <c r="N52" s="10">
        <v>68737.759999999995</v>
      </c>
    </row>
    <row r="53" spans="1:14" ht="15.25" customHeight="1">
      <c r="A53" s="8"/>
      <c r="B53" s="8"/>
      <c r="C53" s="8"/>
      <c r="D53" s="8"/>
      <c r="E53" s="8"/>
      <c r="F53" s="8"/>
      <c r="G53" s="8"/>
      <c r="H53" s="8"/>
      <c r="I53" s="8"/>
      <c r="J53" s="8"/>
      <c r="K53" s="8"/>
      <c r="L53" s="8"/>
      <c r="M53" s="8"/>
      <c r="N53" s="8"/>
    </row>
    <row r="54" spans="1:14" ht="15.25" customHeight="1">
      <c r="A54" s="1" t="s">
        <v>45</v>
      </c>
      <c r="B54" s="1"/>
      <c r="C54" s="1"/>
      <c r="D54" s="1"/>
      <c r="E54" s="1"/>
      <c r="F54" s="1"/>
      <c r="G54" s="1"/>
      <c r="H54" s="1"/>
      <c r="I54" s="1"/>
      <c r="J54" s="1"/>
      <c r="K54" s="1"/>
      <c r="L54" s="1"/>
      <c r="M54" s="1"/>
      <c r="N54" s="1"/>
    </row>
    <row r="55" spans="1:14" ht="15.25" customHeight="1">
      <c r="A55" s="8" t="s">
        <v>46</v>
      </c>
      <c r="B55" s="9" t="s">
        <v>7</v>
      </c>
      <c r="C55" s="10">
        <v>1274241.3400000001</v>
      </c>
      <c r="D55" s="10">
        <v>1312743.67</v>
      </c>
      <c r="E55" s="10">
        <v>1567401.17</v>
      </c>
      <c r="F55" s="10">
        <v>1243106.71</v>
      </c>
      <c r="G55" s="10">
        <v>1308979.23</v>
      </c>
      <c r="H55" s="10">
        <v>1452570.54</v>
      </c>
      <c r="I55" s="10">
        <v>1171641.03</v>
      </c>
      <c r="J55" s="10">
        <v>1195255.45</v>
      </c>
      <c r="K55" s="10">
        <v>1512164.57</v>
      </c>
      <c r="L55" s="10">
        <v>1224745.6200000001</v>
      </c>
      <c r="M55" s="10">
        <v>1252165.06</v>
      </c>
      <c r="N55" s="10">
        <v>1657367.41</v>
      </c>
    </row>
    <row r="56" spans="1:14" ht="15.25" customHeight="1">
      <c r="A56" s="8" t="s">
        <v>47</v>
      </c>
      <c r="B56" s="9" t="s">
        <v>7</v>
      </c>
      <c r="C56" s="10">
        <v>123557.8</v>
      </c>
      <c r="D56" s="10">
        <v>129771.26</v>
      </c>
      <c r="E56" s="10">
        <v>142523.93</v>
      </c>
      <c r="F56" s="10">
        <v>133054.34</v>
      </c>
      <c r="G56" s="10">
        <v>137350.03</v>
      </c>
      <c r="H56" s="10">
        <v>136488.54</v>
      </c>
      <c r="I56" s="10">
        <v>137112.62</v>
      </c>
      <c r="J56" s="10">
        <v>134394.04999999999</v>
      </c>
      <c r="K56" s="10">
        <v>130844.09</v>
      </c>
      <c r="L56" s="10">
        <v>135645.63</v>
      </c>
      <c r="M56" s="10">
        <v>138264.72</v>
      </c>
      <c r="N56" s="10">
        <v>162900.42000000001</v>
      </c>
    </row>
    <row r="57" spans="1:14" ht="15.25" customHeight="1">
      <c r="A57" s="9" t="s">
        <v>19</v>
      </c>
      <c r="B57" s="11"/>
      <c r="C57" s="10">
        <v>1397799.14</v>
      </c>
      <c r="D57" s="10">
        <v>1442514.93</v>
      </c>
      <c r="E57" s="10">
        <v>1709925.1</v>
      </c>
      <c r="F57" s="10">
        <v>1376161.05</v>
      </c>
      <c r="G57" s="10">
        <v>1446329.26</v>
      </c>
      <c r="H57" s="10">
        <v>1589059.08</v>
      </c>
      <c r="I57" s="10">
        <v>1308753.6499999999</v>
      </c>
      <c r="J57" s="10">
        <v>1329649.5</v>
      </c>
      <c r="K57" s="10">
        <v>1643008.66</v>
      </c>
      <c r="L57" s="10">
        <v>1360391.25</v>
      </c>
      <c r="M57" s="10">
        <v>1390429.78</v>
      </c>
      <c r="N57" s="10">
        <v>1820267.83</v>
      </c>
    </row>
    <row r="58" spans="1:14" ht="15.25" customHeight="1">
      <c r="A58" s="8"/>
      <c r="B58" s="8"/>
      <c r="C58" s="8"/>
      <c r="D58" s="8"/>
      <c r="E58" s="8"/>
      <c r="F58" s="8"/>
      <c r="G58" s="8"/>
      <c r="H58" s="8"/>
      <c r="I58" s="8"/>
      <c r="J58" s="8"/>
      <c r="K58" s="8"/>
      <c r="L58" s="8"/>
      <c r="M58" s="8"/>
      <c r="N58" s="8"/>
    </row>
    <row r="59" spans="1:14" ht="15.25" customHeight="1">
      <c r="A59" s="1" t="s">
        <v>48</v>
      </c>
      <c r="B59" s="1"/>
      <c r="C59" s="1"/>
      <c r="D59" s="1"/>
      <c r="E59" s="1"/>
      <c r="F59" s="1"/>
      <c r="G59" s="1"/>
      <c r="H59" s="1"/>
      <c r="I59" s="1"/>
      <c r="J59" s="1"/>
      <c r="K59" s="1"/>
      <c r="L59" s="1"/>
      <c r="M59" s="1"/>
      <c r="N59" s="1"/>
    </row>
    <row r="60" spans="1:14" ht="15.25" customHeight="1">
      <c r="A60" s="8" t="s">
        <v>49</v>
      </c>
      <c r="B60" s="9" t="s">
        <v>7</v>
      </c>
      <c r="C60" s="10">
        <v>0</v>
      </c>
      <c r="D60" s="10">
        <v>0</v>
      </c>
      <c r="E60" s="10">
        <v>0</v>
      </c>
      <c r="F60" s="10">
        <v>0</v>
      </c>
      <c r="G60" s="10">
        <v>0</v>
      </c>
      <c r="H60" s="10">
        <v>0</v>
      </c>
      <c r="I60" s="10">
        <v>0</v>
      </c>
      <c r="J60" s="10">
        <v>0</v>
      </c>
      <c r="K60" s="10">
        <v>0</v>
      </c>
      <c r="L60" s="10">
        <v>0</v>
      </c>
      <c r="M60" s="10">
        <v>0</v>
      </c>
      <c r="N60" s="10">
        <v>689323.57</v>
      </c>
    </row>
    <row r="61" spans="1:14" ht="15.25" customHeight="1">
      <c r="A61" s="8" t="s">
        <v>50</v>
      </c>
      <c r="B61" s="9" t="s">
        <v>7</v>
      </c>
      <c r="C61" s="10">
        <v>49707.1</v>
      </c>
      <c r="D61" s="10">
        <v>49890.85</v>
      </c>
      <c r="E61" s="10">
        <v>64726.2</v>
      </c>
      <c r="F61" s="10">
        <v>59011.5</v>
      </c>
      <c r="G61" s="10">
        <v>62222.51</v>
      </c>
      <c r="H61" s="10">
        <v>59637.59</v>
      </c>
      <c r="I61" s="10">
        <v>56136.23</v>
      </c>
      <c r="J61" s="10">
        <v>56661.8</v>
      </c>
      <c r="K61" s="10">
        <v>57610.98</v>
      </c>
      <c r="L61" s="10">
        <v>50995.83</v>
      </c>
      <c r="M61" s="10">
        <v>56653.16</v>
      </c>
      <c r="N61" s="10">
        <v>23593.72</v>
      </c>
    </row>
    <row r="62" spans="1:14" ht="15.25" customHeight="1">
      <c r="A62" s="8" t="s">
        <v>51</v>
      </c>
      <c r="B62" s="9" t="s">
        <v>7</v>
      </c>
      <c r="C62" s="10">
        <v>0</v>
      </c>
      <c r="D62" s="10">
        <v>0</v>
      </c>
      <c r="E62" s="10">
        <v>0</v>
      </c>
      <c r="F62" s="10">
        <v>0</v>
      </c>
      <c r="G62" s="10">
        <v>0</v>
      </c>
      <c r="H62" s="10">
        <v>0</v>
      </c>
      <c r="I62" s="10">
        <v>0</v>
      </c>
      <c r="J62" s="10">
        <v>0</v>
      </c>
      <c r="K62" s="10">
        <v>0</v>
      </c>
      <c r="L62" s="10">
        <v>0</v>
      </c>
      <c r="M62" s="10">
        <v>0</v>
      </c>
      <c r="N62" s="10">
        <v>0</v>
      </c>
    </row>
    <row r="63" spans="1:14" ht="15.25" customHeight="1">
      <c r="A63" s="8" t="s">
        <v>52</v>
      </c>
      <c r="B63" s="9" t="s">
        <v>7</v>
      </c>
      <c r="C63" s="10">
        <v>0</v>
      </c>
      <c r="D63" s="10">
        <v>0</v>
      </c>
      <c r="E63" s="10">
        <v>3000</v>
      </c>
      <c r="F63" s="10">
        <v>0</v>
      </c>
      <c r="G63" s="10">
        <v>0</v>
      </c>
      <c r="H63" s="10">
        <v>0</v>
      </c>
      <c r="I63" s="10">
        <v>0</v>
      </c>
      <c r="J63" s="10">
        <v>0</v>
      </c>
      <c r="K63" s="10">
        <v>0</v>
      </c>
      <c r="L63" s="10">
        <v>0</v>
      </c>
      <c r="M63" s="10">
        <v>0</v>
      </c>
      <c r="N63" s="10">
        <v>0</v>
      </c>
    </row>
    <row r="64" spans="1:14" ht="15.25" customHeight="1">
      <c r="A64" s="9" t="s">
        <v>19</v>
      </c>
      <c r="B64" s="11"/>
      <c r="C64" s="10">
        <v>49707.1</v>
      </c>
      <c r="D64" s="10">
        <v>49890.85</v>
      </c>
      <c r="E64" s="10">
        <v>67726.2</v>
      </c>
      <c r="F64" s="10">
        <v>59011.5</v>
      </c>
      <c r="G64" s="10">
        <v>62222.51</v>
      </c>
      <c r="H64" s="10">
        <v>59637.59</v>
      </c>
      <c r="I64" s="10">
        <v>56136.23</v>
      </c>
      <c r="J64" s="10">
        <v>56661.8</v>
      </c>
      <c r="K64" s="10">
        <v>57610.98</v>
      </c>
      <c r="L64" s="10">
        <v>50995.83</v>
      </c>
      <c r="M64" s="10">
        <v>56653.16</v>
      </c>
      <c r="N64" s="10">
        <v>712917.29</v>
      </c>
    </row>
    <row r="65" spans="1:14" ht="15.25" customHeight="1">
      <c r="A65" s="8"/>
      <c r="B65" s="8"/>
      <c r="C65" s="8"/>
      <c r="D65" s="8"/>
      <c r="E65" s="8"/>
      <c r="F65" s="8"/>
      <c r="G65" s="8"/>
      <c r="H65" s="8"/>
      <c r="I65" s="8"/>
      <c r="J65" s="8"/>
      <c r="K65" s="8"/>
      <c r="L65" s="8"/>
      <c r="M65" s="8"/>
      <c r="N65" s="8"/>
    </row>
    <row r="66" spans="1:14" ht="15.25" customHeight="1">
      <c r="A66" s="1" t="s">
        <v>53</v>
      </c>
      <c r="B66" s="1"/>
      <c r="C66" s="1"/>
      <c r="D66" s="1"/>
      <c r="E66" s="1"/>
      <c r="F66" s="1"/>
      <c r="G66" s="1"/>
      <c r="H66" s="1"/>
      <c r="I66" s="1"/>
      <c r="J66" s="1"/>
      <c r="K66" s="1"/>
      <c r="L66" s="1"/>
      <c r="M66" s="1"/>
      <c r="N66" s="1"/>
    </row>
    <row r="67" spans="1:14" ht="15.25" customHeight="1">
      <c r="A67" s="8" t="s">
        <v>54</v>
      </c>
      <c r="B67" s="9" t="s">
        <v>7</v>
      </c>
      <c r="C67" s="10">
        <v>77064.5</v>
      </c>
      <c r="D67" s="10">
        <v>68152.39</v>
      </c>
      <c r="E67" s="10">
        <v>83330.52</v>
      </c>
      <c r="F67" s="10">
        <v>92899.13</v>
      </c>
      <c r="G67" s="10">
        <v>85868.479999999996</v>
      </c>
      <c r="H67" s="10">
        <v>78833.84</v>
      </c>
      <c r="I67" s="10">
        <v>85528.68</v>
      </c>
      <c r="J67" s="10">
        <v>105531.62</v>
      </c>
      <c r="K67" s="10">
        <v>71212.84</v>
      </c>
      <c r="L67" s="10">
        <v>83647.5</v>
      </c>
      <c r="M67" s="10">
        <v>71615.839999999997</v>
      </c>
      <c r="N67" s="10">
        <v>103012.29</v>
      </c>
    </row>
    <row r="68" spans="1:14" ht="15.25" customHeight="1">
      <c r="A68" s="8" t="s">
        <v>55</v>
      </c>
      <c r="B68" s="9" t="s">
        <v>7</v>
      </c>
      <c r="C68" s="10">
        <v>0</v>
      </c>
      <c r="D68" s="10">
        <v>0</v>
      </c>
      <c r="E68" s="10">
        <v>18000</v>
      </c>
      <c r="F68" s="10">
        <v>0</v>
      </c>
      <c r="G68" s="10">
        <v>0</v>
      </c>
      <c r="H68" s="10">
        <v>19800</v>
      </c>
      <c r="I68" s="10">
        <v>0</v>
      </c>
      <c r="J68" s="10">
        <v>0</v>
      </c>
      <c r="K68" s="10">
        <v>18527</v>
      </c>
      <c r="L68" s="10">
        <v>0</v>
      </c>
      <c r="M68" s="10">
        <v>0</v>
      </c>
      <c r="N68" s="10">
        <v>16785</v>
      </c>
    </row>
    <row r="69" spans="1:14" ht="15.25" customHeight="1">
      <c r="A69" s="8" t="s">
        <v>56</v>
      </c>
      <c r="B69" s="9" t="s">
        <v>7</v>
      </c>
      <c r="C69" s="10">
        <v>85120.03</v>
      </c>
      <c r="D69" s="10">
        <v>85433.3</v>
      </c>
      <c r="E69" s="10">
        <v>101992.36</v>
      </c>
      <c r="F69" s="10">
        <v>97591.41</v>
      </c>
      <c r="G69" s="10">
        <v>103086.91</v>
      </c>
      <c r="H69" s="10">
        <v>98217.9</v>
      </c>
      <c r="I69" s="10">
        <v>87612.35</v>
      </c>
      <c r="J69" s="10">
        <v>91858.28</v>
      </c>
      <c r="K69" s="10">
        <v>95750.11</v>
      </c>
      <c r="L69" s="10">
        <v>105003.13</v>
      </c>
      <c r="M69" s="10">
        <v>94014.6</v>
      </c>
      <c r="N69" s="10">
        <v>185174.56</v>
      </c>
    </row>
    <row r="70" spans="1:14" ht="15.25" customHeight="1">
      <c r="A70" s="8" t="s">
        <v>57</v>
      </c>
      <c r="B70" s="9" t="s">
        <v>7</v>
      </c>
      <c r="C70" s="10">
        <v>292812.71999999997</v>
      </c>
      <c r="D70" s="10">
        <v>265474.28999999998</v>
      </c>
      <c r="E70" s="10">
        <v>299222.96000000002</v>
      </c>
      <c r="F70" s="10">
        <v>358563.38</v>
      </c>
      <c r="G70" s="10">
        <v>343835.86</v>
      </c>
      <c r="H70" s="10">
        <v>318718.55</v>
      </c>
      <c r="I70" s="10">
        <v>302954.19</v>
      </c>
      <c r="J70" s="10">
        <v>360961.03</v>
      </c>
      <c r="K70" s="10">
        <v>322526.42</v>
      </c>
      <c r="L70" s="10">
        <v>375107.93</v>
      </c>
      <c r="M70" s="10">
        <v>309673.13</v>
      </c>
      <c r="N70" s="10">
        <v>226477.59</v>
      </c>
    </row>
    <row r="71" spans="1:14" ht="15.25" customHeight="1">
      <c r="A71" s="8" t="s">
        <v>58</v>
      </c>
      <c r="B71" s="9" t="s">
        <v>7</v>
      </c>
      <c r="C71" s="10">
        <v>0</v>
      </c>
      <c r="D71" s="10">
        <v>0</v>
      </c>
      <c r="E71" s="10">
        <v>0</v>
      </c>
      <c r="F71" s="10">
        <v>0</v>
      </c>
      <c r="G71" s="10">
        <v>0</v>
      </c>
      <c r="H71" s="10">
        <v>0</v>
      </c>
      <c r="I71" s="10">
        <v>0</v>
      </c>
      <c r="J71" s="10">
        <v>0</v>
      </c>
      <c r="K71" s="10">
        <v>0</v>
      </c>
      <c r="L71" s="10">
        <v>0</v>
      </c>
      <c r="M71" s="10">
        <v>0</v>
      </c>
      <c r="N71" s="10">
        <v>3175880.24</v>
      </c>
    </row>
    <row r="72" spans="1:14" ht="15.25" customHeight="1">
      <c r="A72" s="8" t="s">
        <v>59</v>
      </c>
      <c r="B72" s="9" t="s">
        <v>7</v>
      </c>
      <c r="C72" s="10">
        <v>0</v>
      </c>
      <c r="D72" s="10">
        <v>0</v>
      </c>
      <c r="E72" s="10">
        <v>285862</v>
      </c>
      <c r="F72" s="10">
        <v>0</v>
      </c>
      <c r="G72" s="10">
        <v>0</v>
      </c>
      <c r="H72" s="10">
        <v>313288</v>
      </c>
      <c r="I72" s="10">
        <v>0</v>
      </c>
      <c r="J72" s="10">
        <v>0</v>
      </c>
      <c r="K72" s="10">
        <v>301723</v>
      </c>
      <c r="L72" s="10">
        <v>0</v>
      </c>
      <c r="M72" s="10">
        <v>0</v>
      </c>
      <c r="N72" s="10">
        <v>270512</v>
      </c>
    </row>
    <row r="73" spans="1:14" ht="15.25" customHeight="1">
      <c r="A73" s="8" t="s">
        <v>60</v>
      </c>
      <c r="B73" s="9" t="s">
        <v>7</v>
      </c>
      <c r="C73" s="10">
        <v>14834</v>
      </c>
      <c r="D73" s="10">
        <v>19052</v>
      </c>
      <c r="E73" s="10">
        <v>17456</v>
      </c>
      <c r="F73" s="10">
        <v>32949</v>
      </c>
      <c r="G73" s="10">
        <v>135483</v>
      </c>
      <c r="H73" s="10">
        <v>33058</v>
      </c>
      <c r="I73" s="10">
        <v>31896</v>
      </c>
      <c r="J73" s="10">
        <v>36554</v>
      </c>
      <c r="K73" s="10">
        <v>29261</v>
      </c>
      <c r="L73" s="10">
        <v>50069</v>
      </c>
      <c r="M73" s="10">
        <v>43313</v>
      </c>
      <c r="N73" s="10">
        <v>18152</v>
      </c>
    </row>
    <row r="74" spans="1:14" ht="15.25" customHeight="1">
      <c r="A74" s="8" t="s">
        <v>61</v>
      </c>
      <c r="B74" s="9" t="s">
        <v>7</v>
      </c>
      <c r="C74" s="10">
        <v>0</v>
      </c>
      <c r="D74" s="10">
        <v>0</v>
      </c>
      <c r="E74" s="10">
        <v>0</v>
      </c>
      <c r="F74" s="10">
        <v>0</v>
      </c>
      <c r="G74" s="10">
        <v>0</v>
      </c>
      <c r="H74" s="10">
        <v>0</v>
      </c>
      <c r="I74" s="10">
        <v>0</v>
      </c>
      <c r="J74" s="10">
        <v>0</v>
      </c>
      <c r="K74" s="10">
        <v>0</v>
      </c>
      <c r="L74" s="10">
        <v>0</v>
      </c>
      <c r="M74" s="10">
        <v>0</v>
      </c>
      <c r="N74" s="10">
        <v>411000</v>
      </c>
    </row>
    <row r="75" spans="1:14" ht="15.25" customHeight="1">
      <c r="A75" s="8" t="s">
        <v>62</v>
      </c>
      <c r="B75" s="9" t="s">
        <v>7</v>
      </c>
      <c r="C75" s="10">
        <v>22742.95</v>
      </c>
      <c r="D75" s="10">
        <v>25400.799999999999</v>
      </c>
      <c r="E75" s="10">
        <v>28295.15</v>
      </c>
      <c r="F75" s="10">
        <v>13387.4</v>
      </c>
      <c r="G75" s="10">
        <v>13488.3</v>
      </c>
      <c r="H75" s="10">
        <v>11823.15</v>
      </c>
      <c r="I75" s="10">
        <v>12795</v>
      </c>
      <c r="J75" s="10">
        <v>13546.15</v>
      </c>
      <c r="K75" s="10">
        <v>15116.77</v>
      </c>
      <c r="L75" s="10">
        <v>8297.6</v>
      </c>
      <c r="M75" s="10">
        <v>11466.6</v>
      </c>
      <c r="N75" s="10">
        <v>13724.9</v>
      </c>
    </row>
    <row r="76" spans="1:14" ht="15.25" customHeight="1">
      <c r="A76" s="8" t="s">
        <v>63</v>
      </c>
      <c r="B76" s="9" t="s">
        <v>7</v>
      </c>
      <c r="C76" s="10">
        <v>0</v>
      </c>
      <c r="D76" s="10">
        <v>0</v>
      </c>
      <c r="E76" s="10">
        <v>0</v>
      </c>
      <c r="F76" s="10">
        <v>12530</v>
      </c>
      <c r="G76" s="10">
        <v>14360</v>
      </c>
      <c r="H76" s="10">
        <v>15245</v>
      </c>
      <c r="I76" s="10">
        <v>15670</v>
      </c>
      <c r="J76" s="10">
        <v>15410</v>
      </c>
      <c r="K76" s="10">
        <v>13735</v>
      </c>
      <c r="L76" s="10">
        <v>12950</v>
      </c>
      <c r="M76" s="10">
        <v>12390</v>
      </c>
      <c r="N76" s="10">
        <v>12730</v>
      </c>
    </row>
    <row r="77" spans="1:14" ht="15.25" customHeight="1">
      <c r="A77" s="8" t="s">
        <v>64</v>
      </c>
      <c r="B77" s="9" t="s">
        <v>7</v>
      </c>
      <c r="C77" s="10">
        <v>19822.46</v>
      </c>
      <c r="D77" s="10">
        <v>20728.650000000001</v>
      </c>
      <c r="E77" s="10">
        <v>25409.14</v>
      </c>
      <c r="F77" s="10">
        <v>25979.38</v>
      </c>
      <c r="G77" s="10">
        <v>28471.67</v>
      </c>
      <c r="H77" s="10">
        <v>26712.23</v>
      </c>
      <c r="I77" s="10">
        <v>22402.83</v>
      </c>
      <c r="J77" s="10">
        <v>21966.82</v>
      </c>
      <c r="K77" s="10">
        <v>19976.23</v>
      </c>
      <c r="L77" s="10">
        <v>21618.94</v>
      </c>
      <c r="M77" s="10">
        <v>18509.77</v>
      </c>
      <c r="N77" s="10">
        <v>17281.650000000001</v>
      </c>
    </row>
    <row r="78" spans="1:14" ht="15.25" customHeight="1">
      <c r="A78" s="8" t="s">
        <v>65</v>
      </c>
      <c r="B78" s="9" t="s">
        <v>7</v>
      </c>
      <c r="C78" s="10">
        <v>0</v>
      </c>
      <c r="D78" s="10">
        <v>0</v>
      </c>
      <c r="E78" s="10">
        <v>0</v>
      </c>
      <c r="F78" s="10">
        <v>0</v>
      </c>
      <c r="G78" s="10">
        <v>0</v>
      </c>
      <c r="H78" s="10">
        <v>0</v>
      </c>
      <c r="I78" s="10">
        <v>0</v>
      </c>
      <c r="J78" s="10">
        <v>0</v>
      </c>
      <c r="K78" s="10">
        <v>0</v>
      </c>
      <c r="L78" s="10">
        <v>0</v>
      </c>
      <c r="M78" s="10">
        <v>0</v>
      </c>
      <c r="N78" s="10">
        <v>1595215.13</v>
      </c>
    </row>
    <row r="79" spans="1:14" ht="15.25" customHeight="1">
      <c r="A79" s="8" t="s">
        <v>66</v>
      </c>
      <c r="B79" s="9" t="s">
        <v>7</v>
      </c>
      <c r="C79" s="10">
        <v>84000.9</v>
      </c>
      <c r="D79" s="10">
        <v>77237.440000000002</v>
      </c>
      <c r="E79" s="10">
        <v>76207.039999999994</v>
      </c>
      <c r="F79" s="10">
        <v>111381.39</v>
      </c>
      <c r="G79" s="10">
        <v>81636.59</v>
      </c>
      <c r="H79" s="10">
        <v>113762.14</v>
      </c>
      <c r="I79" s="10">
        <v>117303.66</v>
      </c>
      <c r="J79" s="10">
        <v>86521.04</v>
      </c>
      <c r="K79" s="10">
        <v>72690.710000000006</v>
      </c>
      <c r="L79" s="10">
        <v>62898.77</v>
      </c>
      <c r="M79" s="10">
        <v>74310.53</v>
      </c>
      <c r="N79" s="10">
        <v>86693.54</v>
      </c>
    </row>
    <row r="80" spans="1:14" ht="15.25" customHeight="1">
      <c r="A80" s="8" t="s">
        <v>67</v>
      </c>
      <c r="B80" s="9" t="s">
        <v>7</v>
      </c>
      <c r="C80" s="10">
        <v>0</v>
      </c>
      <c r="D80" s="10">
        <v>0</v>
      </c>
      <c r="E80" s="10">
        <v>0</v>
      </c>
      <c r="F80" s="10">
        <v>0</v>
      </c>
      <c r="G80" s="10">
        <v>0</v>
      </c>
      <c r="H80" s="10">
        <v>0</v>
      </c>
      <c r="I80" s="10">
        <v>0</v>
      </c>
      <c r="J80" s="10">
        <v>0</v>
      </c>
      <c r="K80" s="10">
        <v>0</v>
      </c>
      <c r="L80" s="10">
        <v>0</v>
      </c>
      <c r="M80" s="10">
        <v>0</v>
      </c>
      <c r="N80" s="157">
        <v>209938.9</v>
      </c>
    </row>
    <row r="81" spans="1:14" ht="15.25" customHeight="1">
      <c r="A81" s="109" t="s">
        <v>755</v>
      </c>
      <c r="B81" s="9" t="s">
        <v>7</v>
      </c>
      <c r="C81" s="10">
        <v>646.52</v>
      </c>
      <c r="D81" s="10">
        <v>616.71</v>
      </c>
      <c r="E81" s="10">
        <v>0</v>
      </c>
      <c r="F81" s="10">
        <v>0</v>
      </c>
      <c r="G81" s="10">
        <v>0</v>
      </c>
      <c r="H81" s="10">
        <v>0</v>
      </c>
      <c r="I81" s="10">
        <v>0</v>
      </c>
      <c r="J81" s="10">
        <v>0</v>
      </c>
      <c r="K81" s="10">
        <v>0</v>
      </c>
      <c r="L81" s="10">
        <v>0</v>
      </c>
      <c r="M81" s="10">
        <v>0</v>
      </c>
      <c r="N81" s="10">
        <v>0</v>
      </c>
    </row>
    <row r="82" spans="1:14" ht="15.25" customHeight="1">
      <c r="A82" s="8" t="s">
        <v>68</v>
      </c>
      <c r="B82" s="9" t="s">
        <v>7</v>
      </c>
      <c r="C82" s="10">
        <v>0</v>
      </c>
      <c r="D82" s="10">
        <v>0</v>
      </c>
      <c r="E82" s="10">
        <v>0</v>
      </c>
      <c r="F82" s="10">
        <v>0</v>
      </c>
      <c r="G82" s="10">
        <v>0</v>
      </c>
      <c r="H82" s="10">
        <v>0</v>
      </c>
      <c r="I82" s="10">
        <v>0</v>
      </c>
      <c r="J82" s="10">
        <v>0</v>
      </c>
      <c r="K82" s="10">
        <v>5934</v>
      </c>
      <c r="L82" s="10">
        <v>7423</v>
      </c>
      <c r="M82" s="10">
        <v>7056</v>
      </c>
      <c r="N82" s="10">
        <v>7280.56</v>
      </c>
    </row>
    <row r="83" spans="1:14" ht="15.25" customHeight="1">
      <c r="A83" s="9" t="s">
        <v>19</v>
      </c>
      <c r="B83" s="11"/>
      <c r="C83" s="10">
        <v>597044.07999999996</v>
      </c>
      <c r="D83" s="10">
        <v>562095.57999999996</v>
      </c>
      <c r="E83" s="10">
        <v>935775.17</v>
      </c>
      <c r="F83" s="10">
        <v>745281.09</v>
      </c>
      <c r="G83" s="10">
        <v>806230.81</v>
      </c>
      <c r="H83" s="10">
        <v>1029458.81</v>
      </c>
      <c r="I83" s="10">
        <v>676162.71</v>
      </c>
      <c r="J83" s="10">
        <v>732348.94</v>
      </c>
      <c r="K83" s="10">
        <v>966453.08</v>
      </c>
      <c r="L83" s="10">
        <v>727015.87</v>
      </c>
      <c r="M83" s="10">
        <v>642349.47</v>
      </c>
      <c r="N83" s="10">
        <v>6339486.71</v>
      </c>
    </row>
    <row r="84" spans="1:14" ht="15.25" customHeight="1">
      <c r="A84" s="8"/>
      <c r="B84" s="8"/>
      <c r="C84" s="8"/>
      <c r="D84" s="8"/>
      <c r="E84" s="8"/>
      <c r="F84" s="8"/>
      <c r="G84" s="8"/>
      <c r="H84" s="8"/>
      <c r="I84" s="8"/>
      <c r="J84" s="8"/>
      <c r="K84" s="8"/>
      <c r="L84" s="8"/>
      <c r="M84" s="8"/>
      <c r="N84" s="8"/>
    </row>
    <row r="85" spans="1:14" ht="15.25" customHeight="1">
      <c r="A85" s="1" t="s">
        <v>70</v>
      </c>
      <c r="B85" s="1"/>
      <c r="C85" s="1"/>
      <c r="D85" s="1"/>
      <c r="E85" s="1"/>
      <c r="F85" s="1"/>
      <c r="G85" s="1"/>
      <c r="H85" s="1"/>
      <c r="I85" s="1"/>
      <c r="J85" s="1"/>
      <c r="K85" s="1"/>
      <c r="L85" s="1"/>
      <c r="M85" s="1"/>
      <c r="N85" s="1"/>
    </row>
    <row r="86" spans="1:14" ht="15.25" customHeight="1">
      <c r="A86" s="8" t="s">
        <v>71</v>
      </c>
      <c r="B86" s="9" t="s">
        <v>7</v>
      </c>
      <c r="C86" s="10">
        <v>0</v>
      </c>
      <c r="D86" s="10">
        <v>0</v>
      </c>
      <c r="E86" s="10">
        <v>0</v>
      </c>
      <c r="F86" s="10">
        <v>0</v>
      </c>
      <c r="G86" s="10">
        <v>0</v>
      </c>
      <c r="H86" s="10">
        <v>0</v>
      </c>
      <c r="I86" s="10">
        <v>0</v>
      </c>
      <c r="J86" s="10">
        <v>0</v>
      </c>
      <c r="K86" s="10">
        <v>0</v>
      </c>
      <c r="L86" s="10">
        <v>0</v>
      </c>
      <c r="M86" s="10">
        <v>0</v>
      </c>
      <c r="N86" s="10">
        <v>0</v>
      </c>
    </row>
    <row r="87" spans="1:14" ht="15.25" customHeight="1">
      <c r="A87" s="8" t="s">
        <v>72</v>
      </c>
      <c r="B87" s="9" t="s">
        <v>7</v>
      </c>
      <c r="C87" s="10">
        <v>13583</v>
      </c>
      <c r="D87" s="10">
        <v>10172</v>
      </c>
      <c r="E87" s="10">
        <v>14514</v>
      </c>
      <c r="F87" s="10">
        <v>10961</v>
      </c>
      <c r="G87" s="10">
        <v>12616</v>
      </c>
      <c r="H87" s="10">
        <v>11723</v>
      </c>
      <c r="I87" s="10">
        <v>10790</v>
      </c>
      <c r="J87" s="10">
        <v>12406</v>
      </c>
      <c r="K87" s="10">
        <v>10601</v>
      </c>
      <c r="L87" s="10">
        <v>14762</v>
      </c>
      <c r="M87" s="10">
        <v>10466</v>
      </c>
      <c r="N87" s="10">
        <v>19016</v>
      </c>
    </row>
    <row r="88" spans="1:14" ht="15.25" customHeight="1">
      <c r="A88" s="8" t="s">
        <v>73</v>
      </c>
      <c r="B88" s="9" t="s">
        <v>7</v>
      </c>
      <c r="C88" s="10">
        <v>0</v>
      </c>
      <c r="D88" s="10">
        <v>0</v>
      </c>
      <c r="E88" s="10">
        <v>49216.77</v>
      </c>
      <c r="F88" s="10">
        <v>0</v>
      </c>
      <c r="G88" s="10">
        <v>0</v>
      </c>
      <c r="H88" s="10">
        <v>49547.03</v>
      </c>
      <c r="I88" s="10">
        <v>0</v>
      </c>
      <c r="J88" s="10">
        <v>0</v>
      </c>
      <c r="K88" s="10">
        <v>48073.78</v>
      </c>
      <c r="L88" s="10">
        <v>0</v>
      </c>
      <c r="M88" s="10">
        <v>0</v>
      </c>
      <c r="N88" s="10">
        <v>49720.11</v>
      </c>
    </row>
    <row r="89" spans="1:14" ht="15.25" customHeight="1">
      <c r="A89" s="8" t="s">
        <v>74</v>
      </c>
      <c r="B89" s="9" t="s">
        <v>7</v>
      </c>
      <c r="C89" s="145">
        <v>20464</v>
      </c>
      <c r="D89" s="145">
        <v>20162</v>
      </c>
      <c r="E89" s="145">
        <v>26051</v>
      </c>
      <c r="F89" s="145">
        <v>21449</v>
      </c>
      <c r="G89" s="145">
        <v>23222</v>
      </c>
      <c r="H89" s="145">
        <v>23085</v>
      </c>
      <c r="I89" s="145">
        <v>20789</v>
      </c>
      <c r="J89" s="145">
        <v>23727</v>
      </c>
      <c r="K89" s="145">
        <v>21214</v>
      </c>
      <c r="L89" s="145">
        <v>26069</v>
      </c>
      <c r="M89" s="145">
        <v>21868</v>
      </c>
      <c r="N89" s="145">
        <v>23144</v>
      </c>
    </row>
    <row r="90" spans="1:14" ht="15.25" customHeight="1">
      <c r="A90" s="8" t="s">
        <v>75</v>
      </c>
      <c r="B90" s="9" t="s">
        <v>7</v>
      </c>
      <c r="C90" s="10">
        <v>0</v>
      </c>
      <c r="D90" s="10">
        <v>0</v>
      </c>
      <c r="E90" s="10">
        <v>0</v>
      </c>
      <c r="F90" s="10">
        <v>0</v>
      </c>
      <c r="G90" s="10">
        <v>0</v>
      </c>
      <c r="H90" s="10">
        <v>0</v>
      </c>
      <c r="I90" s="10">
        <v>0</v>
      </c>
      <c r="J90" s="10">
        <v>0</v>
      </c>
      <c r="K90" s="10">
        <v>0</v>
      </c>
      <c r="L90" s="10">
        <v>0</v>
      </c>
      <c r="M90" s="10">
        <v>0</v>
      </c>
      <c r="N90" s="10">
        <v>2065009.18</v>
      </c>
    </row>
    <row r="91" spans="1:14" ht="15.25" customHeight="1">
      <c r="A91" s="8" t="s">
        <v>76</v>
      </c>
      <c r="B91" s="9" t="s">
        <v>7</v>
      </c>
      <c r="C91" s="10">
        <v>0</v>
      </c>
      <c r="D91" s="10">
        <v>0</v>
      </c>
      <c r="E91" s="10">
        <v>0</v>
      </c>
      <c r="F91" s="10">
        <v>0</v>
      </c>
      <c r="G91" s="10">
        <v>0</v>
      </c>
      <c r="H91" s="10">
        <v>0</v>
      </c>
      <c r="I91" s="10">
        <v>0</v>
      </c>
      <c r="J91" s="10">
        <v>0</v>
      </c>
      <c r="K91" s="10">
        <v>0</v>
      </c>
      <c r="L91" s="10">
        <v>0</v>
      </c>
      <c r="M91" s="10">
        <v>0</v>
      </c>
      <c r="N91" s="10">
        <v>7129362</v>
      </c>
    </row>
    <row r="92" spans="1:14" ht="15.25" customHeight="1">
      <c r="A92" s="8" t="s">
        <v>77</v>
      </c>
      <c r="B92" s="9" t="s">
        <v>7</v>
      </c>
      <c r="C92" s="10">
        <v>0</v>
      </c>
      <c r="D92" s="10">
        <v>0</v>
      </c>
      <c r="E92" s="10">
        <v>135097.5</v>
      </c>
      <c r="F92" s="10">
        <v>0</v>
      </c>
      <c r="G92" s="10">
        <v>0</v>
      </c>
      <c r="H92" s="10">
        <v>137264.09</v>
      </c>
      <c r="I92" s="10">
        <v>0</v>
      </c>
      <c r="J92" s="10">
        <v>0</v>
      </c>
      <c r="K92" s="10">
        <v>137008.19</v>
      </c>
      <c r="L92" s="10">
        <v>0</v>
      </c>
      <c r="M92" s="10">
        <v>0</v>
      </c>
      <c r="N92" s="10">
        <v>140282.04999999999</v>
      </c>
    </row>
    <row r="93" spans="1:14" ht="15.25" customHeight="1">
      <c r="A93" s="8" t="s">
        <v>78</v>
      </c>
      <c r="B93" s="9" t="s">
        <v>7</v>
      </c>
      <c r="C93" s="10">
        <v>17404</v>
      </c>
      <c r="D93" s="10">
        <v>16741</v>
      </c>
      <c r="E93" s="10">
        <v>23337</v>
      </c>
      <c r="F93" s="10">
        <v>22560</v>
      </c>
      <c r="G93" s="10">
        <v>26596</v>
      </c>
      <c r="H93" s="10">
        <v>22997</v>
      </c>
      <c r="I93" s="10">
        <v>24527</v>
      </c>
      <c r="J93" s="10">
        <v>20403</v>
      </c>
      <c r="K93" s="10">
        <v>25130</v>
      </c>
      <c r="L93" s="10">
        <v>20237</v>
      </c>
      <c r="M93" s="10">
        <v>19742</v>
      </c>
      <c r="N93" s="10">
        <v>21631</v>
      </c>
    </row>
    <row r="94" spans="1:14" ht="15.25" customHeight="1">
      <c r="A94" s="8" t="s">
        <v>79</v>
      </c>
      <c r="B94" s="9" t="s">
        <v>7</v>
      </c>
      <c r="C94" s="10">
        <v>49745</v>
      </c>
      <c r="D94" s="10">
        <v>49339</v>
      </c>
      <c r="E94" s="10">
        <v>61375</v>
      </c>
      <c r="F94" s="10">
        <v>55819</v>
      </c>
      <c r="G94" s="10">
        <v>55980</v>
      </c>
      <c r="H94" s="10">
        <v>55541</v>
      </c>
      <c r="I94" s="10">
        <v>50922</v>
      </c>
      <c r="J94" s="10">
        <v>56622</v>
      </c>
      <c r="K94" s="10">
        <v>52567</v>
      </c>
      <c r="L94" s="10">
        <v>52778</v>
      </c>
      <c r="M94" s="10">
        <v>52359</v>
      </c>
      <c r="N94" s="10">
        <v>54856</v>
      </c>
    </row>
    <row r="95" spans="1:14" ht="15.25" customHeight="1">
      <c r="A95" s="8" t="s">
        <v>80</v>
      </c>
      <c r="B95" s="9" t="s">
        <v>7</v>
      </c>
      <c r="C95" s="10">
        <v>0</v>
      </c>
      <c r="D95" s="10">
        <v>0</v>
      </c>
      <c r="E95" s="10">
        <v>0</v>
      </c>
      <c r="F95" s="10">
        <v>0</v>
      </c>
      <c r="G95" s="10">
        <v>0</v>
      </c>
      <c r="H95" s="10">
        <v>0</v>
      </c>
      <c r="I95" s="10">
        <v>0</v>
      </c>
      <c r="J95" s="10">
        <v>0</v>
      </c>
      <c r="K95" s="10">
        <v>0</v>
      </c>
      <c r="L95" s="10">
        <v>0</v>
      </c>
      <c r="M95" s="10">
        <v>0</v>
      </c>
      <c r="N95" s="10">
        <v>890925</v>
      </c>
    </row>
    <row r="96" spans="1:14" ht="15.25" customHeight="1">
      <c r="A96" s="8" t="s">
        <v>81</v>
      </c>
      <c r="B96" s="9" t="s">
        <v>7</v>
      </c>
      <c r="C96" s="10">
        <v>0</v>
      </c>
      <c r="D96" s="10">
        <v>0</v>
      </c>
      <c r="E96" s="10">
        <v>84809.32</v>
      </c>
      <c r="F96" s="10">
        <v>0</v>
      </c>
      <c r="G96" s="10">
        <v>0</v>
      </c>
      <c r="H96" s="10">
        <v>89675.36</v>
      </c>
      <c r="I96" s="10">
        <v>0</v>
      </c>
      <c r="J96" s="10">
        <v>0</v>
      </c>
      <c r="K96" s="10">
        <v>80601.55</v>
      </c>
      <c r="L96" s="10">
        <v>0</v>
      </c>
      <c r="M96" s="10">
        <v>0</v>
      </c>
      <c r="N96" s="10">
        <v>72623.06</v>
      </c>
    </row>
    <row r="97" spans="1:14" ht="15.25" customHeight="1">
      <c r="A97" s="8" t="s">
        <v>82</v>
      </c>
      <c r="B97" s="9" t="s">
        <v>7</v>
      </c>
      <c r="C97" s="10">
        <v>24238219.649999999</v>
      </c>
      <c r="D97" s="10">
        <v>0</v>
      </c>
      <c r="E97" s="10">
        <v>0</v>
      </c>
      <c r="F97" s="10">
        <v>0</v>
      </c>
      <c r="G97" s="10">
        <v>0</v>
      </c>
      <c r="H97" s="10">
        <v>0</v>
      </c>
      <c r="I97" s="10">
        <v>0</v>
      </c>
      <c r="J97" s="10">
        <v>0</v>
      </c>
      <c r="K97" s="10">
        <v>0</v>
      </c>
      <c r="L97" s="10">
        <v>0</v>
      </c>
      <c r="M97" s="10">
        <v>0</v>
      </c>
      <c r="N97" s="10">
        <v>0</v>
      </c>
    </row>
    <row r="98" spans="1:14" ht="15.25" customHeight="1">
      <c r="A98" s="8" t="s">
        <v>83</v>
      </c>
      <c r="B98" s="9" t="s">
        <v>7</v>
      </c>
      <c r="C98" s="10">
        <v>26926</v>
      </c>
      <c r="D98" s="10">
        <v>28919</v>
      </c>
      <c r="E98" s="10">
        <v>35619</v>
      </c>
      <c r="F98" s="10">
        <v>33649</v>
      </c>
      <c r="G98" s="10">
        <v>33433</v>
      </c>
      <c r="H98" s="10">
        <v>32556</v>
      </c>
      <c r="I98" s="10">
        <v>34008</v>
      </c>
      <c r="J98" s="10">
        <v>34227</v>
      </c>
      <c r="K98" s="10">
        <v>34224</v>
      </c>
      <c r="L98" s="10">
        <v>34480</v>
      </c>
      <c r="M98" s="10">
        <v>35069</v>
      </c>
      <c r="N98" s="10">
        <v>39833</v>
      </c>
    </row>
    <row r="99" spans="1:14" ht="15.25" customHeight="1">
      <c r="A99" s="8" t="s">
        <v>84</v>
      </c>
      <c r="B99" s="9" t="s">
        <v>7</v>
      </c>
      <c r="C99" s="10">
        <v>16941</v>
      </c>
      <c r="D99" s="10">
        <v>16420</v>
      </c>
      <c r="E99" s="10">
        <v>16597</v>
      </c>
      <c r="F99" s="10">
        <v>11960</v>
      </c>
      <c r="G99" s="10">
        <v>16890</v>
      </c>
      <c r="H99" s="10">
        <v>13792</v>
      </c>
      <c r="I99" s="10">
        <v>11701</v>
      </c>
      <c r="J99" s="10">
        <v>11701</v>
      </c>
      <c r="K99" s="10">
        <v>13859</v>
      </c>
      <c r="L99" s="10">
        <v>15749</v>
      </c>
      <c r="M99" s="10">
        <v>12892</v>
      </c>
      <c r="N99" s="10">
        <v>14120</v>
      </c>
    </row>
    <row r="100" spans="1:14" ht="15.25" customHeight="1">
      <c r="A100" s="8" t="s">
        <v>85</v>
      </c>
      <c r="B100" s="9" t="s">
        <v>7</v>
      </c>
      <c r="C100" s="10">
        <v>0</v>
      </c>
      <c r="D100" s="10">
        <v>0</v>
      </c>
      <c r="E100" s="10">
        <v>123450</v>
      </c>
      <c r="F100" s="10">
        <v>0</v>
      </c>
      <c r="G100" s="10">
        <v>0</v>
      </c>
      <c r="H100" s="10">
        <v>122486</v>
      </c>
      <c r="I100" s="10">
        <v>0</v>
      </c>
      <c r="J100" s="10">
        <v>0</v>
      </c>
      <c r="K100" s="10">
        <v>126296</v>
      </c>
      <c r="L100" s="10">
        <v>0</v>
      </c>
      <c r="M100" s="10">
        <v>0</v>
      </c>
      <c r="N100" s="10">
        <v>135895</v>
      </c>
    </row>
    <row r="101" spans="1:14" ht="15.25" customHeight="1">
      <c r="A101" s="8" t="s">
        <v>86</v>
      </c>
      <c r="B101" s="9" t="s">
        <v>7</v>
      </c>
      <c r="C101" s="10">
        <v>40327</v>
      </c>
      <c r="D101" s="10">
        <v>37480</v>
      </c>
      <c r="E101" s="10">
        <v>42322</v>
      </c>
      <c r="F101" s="10">
        <v>35610</v>
      </c>
      <c r="G101" s="10">
        <v>37833</v>
      </c>
      <c r="H101" s="10">
        <v>39153</v>
      </c>
      <c r="I101" s="10">
        <v>39842</v>
      </c>
      <c r="J101" s="10">
        <v>41891</v>
      </c>
      <c r="K101" s="10">
        <v>38857</v>
      </c>
      <c r="L101" s="10">
        <v>38605</v>
      </c>
      <c r="M101" s="10">
        <v>36281</v>
      </c>
      <c r="N101" s="10">
        <v>66699</v>
      </c>
    </row>
    <row r="102" spans="1:14" ht="15.25" customHeight="1">
      <c r="A102" s="8" t="s">
        <v>558</v>
      </c>
      <c r="B102" s="9" t="s">
        <v>7</v>
      </c>
      <c r="C102" s="10">
        <v>82025</v>
      </c>
      <c r="D102" s="10">
        <v>85980</v>
      </c>
      <c r="E102" s="10">
        <v>79095</v>
      </c>
      <c r="F102" s="10">
        <v>67625</v>
      </c>
      <c r="G102" s="10">
        <v>65580</v>
      </c>
      <c r="H102" s="10">
        <v>71070</v>
      </c>
      <c r="I102" s="10">
        <v>89731</v>
      </c>
      <c r="J102" s="10">
        <v>72299</v>
      </c>
      <c r="K102" s="10">
        <v>74745</v>
      </c>
      <c r="L102" s="10">
        <v>79745</v>
      </c>
      <c r="M102" s="10">
        <v>56575</v>
      </c>
      <c r="N102" s="10">
        <v>84015</v>
      </c>
    </row>
    <row r="103" spans="1:14" ht="15.25" customHeight="1">
      <c r="A103" s="8" t="s">
        <v>88</v>
      </c>
      <c r="B103" s="9" t="s">
        <v>7</v>
      </c>
      <c r="C103" s="10">
        <v>0</v>
      </c>
      <c r="D103" s="10">
        <v>0</v>
      </c>
      <c r="E103" s="10">
        <v>200422.02</v>
      </c>
      <c r="F103" s="10">
        <v>0</v>
      </c>
      <c r="G103" s="10">
        <v>0</v>
      </c>
      <c r="H103" s="10">
        <v>189642.64</v>
      </c>
      <c r="I103" s="10">
        <v>0</v>
      </c>
      <c r="J103" s="10">
        <v>0</v>
      </c>
      <c r="K103" s="10">
        <v>202375.61</v>
      </c>
      <c r="L103" s="10">
        <v>0</v>
      </c>
      <c r="M103" s="10">
        <v>0</v>
      </c>
      <c r="N103" s="10">
        <v>230489.64</v>
      </c>
    </row>
    <row r="104" spans="1:14" ht="15.25" customHeight="1">
      <c r="A104" s="8" t="s">
        <v>89</v>
      </c>
      <c r="B104" s="9" t="s">
        <v>7</v>
      </c>
      <c r="C104" s="10">
        <v>6160</v>
      </c>
      <c r="D104" s="10">
        <v>7269</v>
      </c>
      <c r="E104" s="10">
        <v>8525</v>
      </c>
      <c r="F104" s="10">
        <v>8873</v>
      </c>
      <c r="G104" s="10">
        <v>7588</v>
      </c>
      <c r="H104" s="10">
        <v>4482</v>
      </c>
      <c r="I104" s="10">
        <v>8147</v>
      </c>
      <c r="J104" s="10">
        <v>6670</v>
      </c>
      <c r="K104" s="10">
        <v>4102</v>
      </c>
      <c r="L104" s="10">
        <v>307</v>
      </c>
      <c r="M104" s="10">
        <v>323</v>
      </c>
      <c r="N104" s="10">
        <v>2917</v>
      </c>
    </row>
    <row r="105" spans="1:14" ht="15.25" customHeight="1">
      <c r="A105" s="8" t="s">
        <v>90</v>
      </c>
      <c r="B105" s="9" t="s">
        <v>7</v>
      </c>
      <c r="C105" s="10">
        <v>0</v>
      </c>
      <c r="D105" s="10">
        <v>0</v>
      </c>
      <c r="E105" s="10">
        <v>22902</v>
      </c>
      <c r="F105" s="10">
        <v>0</v>
      </c>
      <c r="G105" s="10">
        <v>0</v>
      </c>
      <c r="H105" s="10">
        <v>25132</v>
      </c>
      <c r="I105" s="10">
        <v>0</v>
      </c>
      <c r="J105" s="10">
        <v>0</v>
      </c>
      <c r="K105" s="10">
        <v>20643</v>
      </c>
      <c r="L105" s="10">
        <v>0</v>
      </c>
      <c r="M105" s="10">
        <v>0</v>
      </c>
      <c r="N105" s="10">
        <v>15538</v>
      </c>
    </row>
    <row r="106" spans="1:14" ht="15.25" customHeight="1">
      <c r="A106" s="8" t="s">
        <v>91</v>
      </c>
      <c r="B106" s="9" t="s">
        <v>7</v>
      </c>
      <c r="C106" s="10">
        <v>0</v>
      </c>
      <c r="D106" s="10">
        <v>0</v>
      </c>
      <c r="E106" s="10">
        <v>71709</v>
      </c>
      <c r="F106" s="10">
        <v>0</v>
      </c>
      <c r="G106" s="10">
        <v>0</v>
      </c>
      <c r="H106" s="10">
        <v>74904</v>
      </c>
      <c r="I106" s="10">
        <v>0</v>
      </c>
      <c r="J106" s="10">
        <v>0</v>
      </c>
      <c r="K106" s="10">
        <v>73336</v>
      </c>
      <c r="L106" s="10">
        <v>0</v>
      </c>
      <c r="M106" s="10">
        <v>0</v>
      </c>
      <c r="N106" s="10">
        <v>69655</v>
      </c>
    </row>
    <row r="107" spans="1:14" ht="15.25" customHeight="1">
      <c r="A107" s="8" t="s">
        <v>92</v>
      </c>
      <c r="B107" s="9" t="s">
        <v>7</v>
      </c>
      <c r="C107" s="10">
        <v>0</v>
      </c>
      <c r="D107" s="10">
        <v>0</v>
      </c>
      <c r="E107" s="10">
        <v>0</v>
      </c>
      <c r="F107" s="10">
        <v>0</v>
      </c>
      <c r="G107" s="10">
        <v>0</v>
      </c>
      <c r="H107" s="10">
        <v>0</v>
      </c>
      <c r="I107" s="10">
        <v>0</v>
      </c>
      <c r="J107" s="10">
        <v>0</v>
      </c>
      <c r="K107" s="10">
        <v>144094.72</v>
      </c>
      <c r="L107" s="10">
        <v>0</v>
      </c>
      <c r="M107" s="10">
        <v>0</v>
      </c>
      <c r="N107" s="10">
        <v>213863.45</v>
      </c>
    </row>
    <row r="108" spans="1:14" ht="15.25" customHeight="1">
      <c r="A108" s="9" t="s">
        <v>19</v>
      </c>
      <c r="B108" s="11"/>
      <c r="C108" s="10">
        <v>24511794.649999999</v>
      </c>
      <c r="D108" s="10">
        <v>272482</v>
      </c>
      <c r="E108" s="10">
        <v>995041.61</v>
      </c>
      <c r="F108" s="10">
        <v>268506</v>
      </c>
      <c r="G108" s="10">
        <v>279738</v>
      </c>
      <c r="H108" s="10">
        <v>963050.12</v>
      </c>
      <c r="I108" s="10">
        <v>290457</v>
      </c>
      <c r="J108" s="10">
        <v>279946</v>
      </c>
      <c r="K108" s="10">
        <v>1107727.8500000001</v>
      </c>
      <c r="L108" s="10">
        <v>282732</v>
      </c>
      <c r="M108" s="10">
        <v>245575</v>
      </c>
      <c r="N108" s="10">
        <v>11339593.49</v>
      </c>
    </row>
    <row r="109" spans="1:14" ht="15.25" customHeight="1">
      <c r="A109" s="8"/>
      <c r="B109" s="8"/>
      <c r="C109" s="8"/>
      <c r="D109" s="8"/>
      <c r="E109" s="8"/>
      <c r="F109" s="8"/>
      <c r="G109" s="8"/>
      <c r="H109" s="8"/>
      <c r="I109" s="8"/>
      <c r="J109" s="8"/>
      <c r="K109" s="8"/>
      <c r="L109" s="8"/>
      <c r="M109" s="8"/>
      <c r="N109" s="8"/>
    </row>
    <row r="110" spans="1:14" ht="15.25" customHeight="1">
      <c r="A110" s="1" t="s">
        <v>94</v>
      </c>
      <c r="B110" s="1"/>
      <c r="C110" s="1"/>
      <c r="D110" s="1"/>
      <c r="E110" s="1"/>
      <c r="F110" s="1"/>
      <c r="G110" s="1"/>
      <c r="H110" s="1"/>
      <c r="I110" s="1"/>
      <c r="J110" s="1"/>
      <c r="K110" s="1"/>
      <c r="L110" s="1"/>
      <c r="M110" s="1"/>
      <c r="N110" s="1"/>
    </row>
    <row r="111" spans="1:14" ht="15.25" customHeight="1">
      <c r="A111" s="8" t="s">
        <v>756</v>
      </c>
      <c r="B111" s="9" t="s">
        <v>7</v>
      </c>
      <c r="C111" s="10">
        <v>0</v>
      </c>
      <c r="D111" s="10">
        <v>0</v>
      </c>
      <c r="E111" s="10">
        <v>11050</v>
      </c>
      <c r="F111" s="10">
        <v>0</v>
      </c>
      <c r="G111" s="10">
        <v>0</v>
      </c>
      <c r="H111" s="10">
        <v>39468.660000000003</v>
      </c>
      <c r="I111" s="10">
        <v>0</v>
      </c>
      <c r="J111" s="10">
        <v>0</v>
      </c>
      <c r="K111" s="10">
        <v>35477.120000000003</v>
      </c>
      <c r="L111" s="10">
        <v>0</v>
      </c>
      <c r="M111" s="10">
        <v>0</v>
      </c>
      <c r="N111" s="10">
        <v>28581.279999999999</v>
      </c>
    </row>
    <row r="112" spans="1:14" ht="15.25" customHeight="1">
      <c r="A112" s="8" t="s">
        <v>96</v>
      </c>
      <c r="B112" s="9" t="s">
        <v>7</v>
      </c>
      <c r="C112" s="10">
        <v>0</v>
      </c>
      <c r="D112" s="10">
        <v>0</v>
      </c>
      <c r="E112" s="10">
        <v>0</v>
      </c>
      <c r="F112" s="10">
        <v>0</v>
      </c>
      <c r="G112" s="10">
        <v>0</v>
      </c>
      <c r="H112" s="10">
        <v>0</v>
      </c>
      <c r="I112" s="10">
        <v>0</v>
      </c>
      <c r="J112" s="10">
        <v>0</v>
      </c>
      <c r="K112" s="10">
        <v>0</v>
      </c>
      <c r="L112" s="10">
        <v>0</v>
      </c>
      <c r="M112" s="10">
        <v>0</v>
      </c>
      <c r="N112" s="10">
        <v>119973.16</v>
      </c>
    </row>
    <row r="113" spans="1:14" ht="15.25" customHeight="1">
      <c r="A113" s="8" t="s">
        <v>97</v>
      </c>
      <c r="B113" s="9" t="s">
        <v>7</v>
      </c>
      <c r="C113" s="10">
        <v>0</v>
      </c>
      <c r="D113" s="10">
        <v>0</v>
      </c>
      <c r="E113" s="10">
        <v>0</v>
      </c>
      <c r="F113" s="10">
        <v>0</v>
      </c>
      <c r="G113" s="10">
        <v>0</v>
      </c>
      <c r="H113" s="10">
        <v>0</v>
      </c>
      <c r="I113" s="10">
        <v>0</v>
      </c>
      <c r="J113" s="10">
        <v>0</v>
      </c>
      <c r="K113" s="10">
        <v>0</v>
      </c>
      <c r="L113" s="10">
        <v>0</v>
      </c>
      <c r="M113" s="10">
        <v>0</v>
      </c>
      <c r="N113" s="10">
        <v>123888.1</v>
      </c>
    </row>
    <row r="114" spans="1:14" ht="15.25" customHeight="1">
      <c r="A114" s="9" t="s">
        <v>19</v>
      </c>
      <c r="B114" s="11"/>
      <c r="C114" s="10">
        <v>0</v>
      </c>
      <c r="D114" s="10">
        <v>0</v>
      </c>
      <c r="E114" s="10">
        <v>11050</v>
      </c>
      <c r="F114" s="10">
        <v>0</v>
      </c>
      <c r="G114" s="10">
        <v>0</v>
      </c>
      <c r="H114" s="10">
        <v>39468.660000000003</v>
      </c>
      <c r="I114" s="10">
        <v>0</v>
      </c>
      <c r="J114" s="10">
        <v>0</v>
      </c>
      <c r="K114" s="10">
        <v>35477.120000000003</v>
      </c>
      <c r="L114" s="10">
        <v>0</v>
      </c>
      <c r="M114" s="10">
        <v>0</v>
      </c>
      <c r="N114" s="10">
        <v>272442.53999999998</v>
      </c>
    </row>
    <row r="115" spans="1:14" ht="15.25" customHeight="1">
      <c r="A115" s="8"/>
      <c r="B115" s="8"/>
      <c r="C115" s="8"/>
      <c r="D115" s="8"/>
      <c r="E115" s="8"/>
      <c r="F115" s="8"/>
      <c r="G115" s="8"/>
      <c r="H115" s="8"/>
      <c r="I115" s="8"/>
      <c r="J115" s="8"/>
      <c r="K115" s="8"/>
      <c r="L115" s="8"/>
      <c r="M115" s="8"/>
      <c r="N115" s="8"/>
    </row>
    <row r="116" spans="1:14" ht="15.25" customHeight="1">
      <c r="A116" s="1" t="s">
        <v>100</v>
      </c>
      <c r="B116" s="1"/>
      <c r="C116" s="1"/>
      <c r="D116" s="1"/>
      <c r="E116" s="1"/>
      <c r="F116" s="1"/>
      <c r="G116" s="1"/>
      <c r="H116" s="1"/>
      <c r="I116" s="1"/>
      <c r="J116" s="1"/>
      <c r="K116" s="1"/>
      <c r="L116" s="1"/>
      <c r="M116" s="1"/>
      <c r="N116" s="1"/>
    </row>
    <row r="117" spans="1:14" ht="15.25" customHeight="1">
      <c r="A117" s="8" t="s">
        <v>101</v>
      </c>
      <c r="B117" s="9" t="s">
        <v>7</v>
      </c>
      <c r="C117" s="10">
        <v>137563.64000000001</v>
      </c>
      <c r="D117" s="10">
        <v>120519.17</v>
      </c>
      <c r="E117" s="10">
        <v>185264.8</v>
      </c>
      <c r="F117" s="10">
        <v>136437.84</v>
      </c>
      <c r="G117" s="10">
        <v>144629.63</v>
      </c>
      <c r="H117" s="10">
        <v>154855.48000000001</v>
      </c>
      <c r="I117" s="10">
        <v>137331.85</v>
      </c>
      <c r="J117" s="10">
        <v>140123.89000000001</v>
      </c>
      <c r="K117" s="10">
        <v>141137.07</v>
      </c>
      <c r="L117" s="10">
        <v>126457.2</v>
      </c>
      <c r="M117" s="10">
        <v>154246.59</v>
      </c>
      <c r="N117" s="10">
        <v>182927.12</v>
      </c>
    </row>
    <row r="118" spans="1:14" ht="15.25" customHeight="1">
      <c r="A118" s="8" t="s">
        <v>102</v>
      </c>
      <c r="B118" s="9" t="s">
        <v>7</v>
      </c>
      <c r="C118" s="10">
        <v>146467</v>
      </c>
      <c r="D118" s="10">
        <v>128586</v>
      </c>
      <c r="E118" s="10">
        <v>150326</v>
      </c>
      <c r="F118" s="10">
        <v>129302</v>
      </c>
      <c r="G118" s="10">
        <v>125484</v>
      </c>
      <c r="H118" s="10">
        <v>122873</v>
      </c>
      <c r="I118" s="10">
        <v>140195</v>
      </c>
      <c r="J118" s="10">
        <v>144862</v>
      </c>
      <c r="K118" s="10">
        <v>121699</v>
      </c>
      <c r="L118" s="10">
        <v>121059</v>
      </c>
      <c r="M118" s="10">
        <v>120003</v>
      </c>
      <c r="N118" s="10">
        <v>153456</v>
      </c>
    </row>
    <row r="119" spans="1:14" ht="15.25" customHeight="1">
      <c r="A119" s="8" t="s">
        <v>103</v>
      </c>
      <c r="B119" s="9" t="s">
        <v>7</v>
      </c>
      <c r="C119" s="10">
        <v>0</v>
      </c>
      <c r="D119" s="10">
        <v>0</v>
      </c>
      <c r="E119" s="10">
        <v>68896.259999999995</v>
      </c>
      <c r="F119" s="10">
        <v>0</v>
      </c>
      <c r="G119" s="10">
        <v>0</v>
      </c>
      <c r="H119" s="10">
        <v>48372.04</v>
      </c>
      <c r="I119" s="10">
        <v>0</v>
      </c>
      <c r="J119" s="10">
        <v>0</v>
      </c>
      <c r="K119" s="10">
        <v>57469.86</v>
      </c>
      <c r="L119" s="10">
        <v>0</v>
      </c>
      <c r="M119" s="10">
        <v>0</v>
      </c>
      <c r="N119" s="10">
        <v>78796.37</v>
      </c>
    </row>
    <row r="120" spans="1:14" ht="15.25" customHeight="1">
      <c r="A120" s="8" t="s">
        <v>104</v>
      </c>
      <c r="B120" s="9" t="s">
        <v>7</v>
      </c>
      <c r="C120" s="10">
        <v>24466.66</v>
      </c>
      <c r="D120" s="10">
        <v>28548.83</v>
      </c>
      <c r="E120" s="10">
        <v>36845.879999999997</v>
      </c>
      <c r="F120" s="10">
        <v>24518.959999999999</v>
      </c>
      <c r="G120" s="10">
        <v>26430.34</v>
      </c>
      <c r="H120" s="10">
        <v>36314.03</v>
      </c>
      <c r="I120" s="10">
        <v>37553.760000000002</v>
      </c>
      <c r="J120" s="10">
        <v>32333.72</v>
      </c>
      <c r="K120" s="10">
        <v>42733.24</v>
      </c>
      <c r="L120" s="10">
        <v>35663.5</v>
      </c>
      <c r="M120" s="10">
        <v>28031</v>
      </c>
      <c r="N120" s="10">
        <v>46487.44</v>
      </c>
    </row>
    <row r="121" spans="1:14" ht="15.25" customHeight="1">
      <c r="A121" s="8" t="s">
        <v>105</v>
      </c>
      <c r="B121" s="9" t="s">
        <v>7</v>
      </c>
      <c r="C121" s="10">
        <v>23179.56</v>
      </c>
      <c r="D121" s="10">
        <v>26317.69</v>
      </c>
      <c r="E121" s="10">
        <v>33615.120000000003</v>
      </c>
      <c r="F121" s="10">
        <v>37925.129999999997</v>
      </c>
      <c r="G121" s="10">
        <v>33956.769999999997</v>
      </c>
      <c r="H121" s="10">
        <v>52801.9</v>
      </c>
      <c r="I121" s="10">
        <v>73308.850000000006</v>
      </c>
      <c r="J121" s="10">
        <v>60567.63</v>
      </c>
      <c r="K121" s="10">
        <v>32650.43</v>
      </c>
      <c r="L121" s="10">
        <v>22934.75</v>
      </c>
      <c r="M121" s="10">
        <v>20654.07</v>
      </c>
      <c r="N121" s="10">
        <v>26632.98</v>
      </c>
    </row>
    <row r="122" spans="1:14" ht="15.25" customHeight="1">
      <c r="A122" s="8" t="s">
        <v>106</v>
      </c>
      <c r="B122" s="9" t="s">
        <v>7</v>
      </c>
      <c r="C122" s="10">
        <v>23179.56</v>
      </c>
      <c r="D122" s="10">
        <v>23483.119999999999</v>
      </c>
      <c r="E122" s="10">
        <v>38181.54</v>
      </c>
      <c r="F122" s="10">
        <v>35505.08</v>
      </c>
      <c r="G122" s="10">
        <v>33040.44</v>
      </c>
      <c r="H122" s="10">
        <v>39953.24</v>
      </c>
      <c r="I122" s="10">
        <v>43403.69</v>
      </c>
      <c r="J122" s="10">
        <v>41232.480000000003</v>
      </c>
      <c r="K122" s="10">
        <v>35782.44</v>
      </c>
      <c r="L122" s="10">
        <v>30147.18</v>
      </c>
      <c r="M122" s="10">
        <v>27080.98</v>
      </c>
      <c r="N122" s="10">
        <v>44623.4</v>
      </c>
    </row>
    <row r="123" spans="1:14" ht="15.25" customHeight="1">
      <c r="A123" s="8" t="s">
        <v>107</v>
      </c>
      <c r="B123" s="9" t="s">
        <v>7</v>
      </c>
      <c r="C123" s="10">
        <v>98518.51</v>
      </c>
      <c r="D123" s="10">
        <v>97078.080000000002</v>
      </c>
      <c r="E123" s="10">
        <v>108199.08</v>
      </c>
      <c r="F123" s="10">
        <v>106514.93</v>
      </c>
      <c r="G123" s="10">
        <v>105145.11</v>
      </c>
      <c r="H123" s="10">
        <v>125037.5</v>
      </c>
      <c r="I123" s="10">
        <v>150915.16</v>
      </c>
      <c r="J123" s="10">
        <v>146182.15</v>
      </c>
      <c r="K123" s="10">
        <v>118368.83</v>
      </c>
      <c r="L123" s="10">
        <v>99949.48</v>
      </c>
      <c r="M123" s="10">
        <v>107285.33</v>
      </c>
      <c r="N123" s="10">
        <v>118262.02</v>
      </c>
    </row>
    <row r="124" spans="1:14" ht="15.25" customHeight="1">
      <c r="A124" s="8" t="s">
        <v>108</v>
      </c>
      <c r="B124" s="9" t="s">
        <v>7</v>
      </c>
      <c r="C124" s="10">
        <v>31150</v>
      </c>
      <c r="D124" s="10">
        <v>28500</v>
      </c>
      <c r="E124" s="10">
        <v>29750</v>
      </c>
      <c r="F124" s="10">
        <v>31500</v>
      </c>
      <c r="G124" s="10">
        <v>28600</v>
      </c>
      <c r="H124" s="10">
        <v>31150</v>
      </c>
      <c r="I124" s="10">
        <v>32450</v>
      </c>
      <c r="J124" s="10">
        <v>35750</v>
      </c>
      <c r="K124" s="10">
        <v>33715</v>
      </c>
      <c r="L124" s="10">
        <v>32400</v>
      </c>
      <c r="M124" s="10">
        <v>36250</v>
      </c>
      <c r="N124" s="10">
        <v>39500</v>
      </c>
    </row>
    <row r="125" spans="1:14" ht="15.25" customHeight="1">
      <c r="A125" s="8" t="s">
        <v>109</v>
      </c>
      <c r="B125" s="9" t="s">
        <v>7</v>
      </c>
      <c r="C125" s="10">
        <v>86577.81</v>
      </c>
      <c r="D125" s="10">
        <v>88252.97</v>
      </c>
      <c r="E125" s="10">
        <v>98808.02</v>
      </c>
      <c r="F125" s="10">
        <v>97361.02</v>
      </c>
      <c r="G125" s="10">
        <v>100866.19</v>
      </c>
      <c r="H125" s="10">
        <v>107380.73</v>
      </c>
      <c r="I125" s="10">
        <v>105766.76</v>
      </c>
      <c r="J125" s="10">
        <v>112374.28</v>
      </c>
      <c r="K125" s="10">
        <v>104010.83</v>
      </c>
      <c r="L125" s="10">
        <v>102701.61</v>
      </c>
      <c r="M125" s="10">
        <v>105196.58</v>
      </c>
      <c r="N125" s="10">
        <v>104901.66</v>
      </c>
    </row>
    <row r="126" spans="1:14" ht="15.25" customHeight="1">
      <c r="A126" s="8" t="s">
        <v>110</v>
      </c>
      <c r="B126" s="9" t="s">
        <v>7</v>
      </c>
      <c r="C126" s="10">
        <v>69435</v>
      </c>
      <c r="D126" s="10">
        <v>53556</v>
      </c>
      <c r="E126" s="10">
        <v>81493</v>
      </c>
      <c r="F126" s="10">
        <v>88355</v>
      </c>
      <c r="G126" s="10">
        <v>75462</v>
      </c>
      <c r="H126" s="10">
        <v>75296</v>
      </c>
      <c r="I126" s="10">
        <v>124215</v>
      </c>
      <c r="J126" s="10">
        <v>121465</v>
      </c>
      <c r="K126" s="10">
        <v>100005</v>
      </c>
      <c r="L126" s="10">
        <v>94490</v>
      </c>
      <c r="M126" s="10">
        <v>78963</v>
      </c>
      <c r="N126" s="10">
        <v>76011</v>
      </c>
    </row>
    <row r="127" spans="1:14" ht="15.25" customHeight="1">
      <c r="A127" s="8" t="s">
        <v>111</v>
      </c>
      <c r="B127" s="9" t="s">
        <v>7</v>
      </c>
      <c r="C127" s="10">
        <v>257174.57</v>
      </c>
      <c r="D127" s="10">
        <v>269534.68</v>
      </c>
      <c r="E127" s="10">
        <v>340902.51</v>
      </c>
      <c r="F127" s="10">
        <v>248967.7</v>
      </c>
      <c r="G127" s="10">
        <v>306988.07</v>
      </c>
      <c r="H127" s="10">
        <v>342104.89</v>
      </c>
      <c r="I127" s="10">
        <v>384300.24</v>
      </c>
      <c r="J127" s="10">
        <v>400325.58</v>
      </c>
      <c r="K127" s="10">
        <v>374005.5</v>
      </c>
      <c r="L127" s="10">
        <v>270065.73</v>
      </c>
      <c r="M127" s="10">
        <v>313235.18</v>
      </c>
      <c r="N127" s="10">
        <v>413239.57</v>
      </c>
    </row>
    <row r="128" spans="1:14" ht="15.25" customHeight="1">
      <c r="A128" s="8" t="s">
        <v>112</v>
      </c>
      <c r="B128" s="9" t="s">
        <v>7</v>
      </c>
      <c r="C128" s="10">
        <v>61825</v>
      </c>
      <c r="D128" s="10">
        <v>36322</v>
      </c>
      <c r="E128" s="10">
        <v>42461.279999999999</v>
      </c>
      <c r="F128" s="10">
        <v>56646.87</v>
      </c>
      <c r="G128" s="10">
        <v>53572.35</v>
      </c>
      <c r="H128" s="10">
        <v>55440.6</v>
      </c>
      <c r="I128" s="10">
        <v>77338.789999999994</v>
      </c>
      <c r="J128" s="10">
        <v>49011.11</v>
      </c>
      <c r="K128" s="10">
        <v>39983.910000000003</v>
      </c>
      <c r="L128" s="10">
        <v>51980.65</v>
      </c>
      <c r="M128" s="10">
        <v>70510.149999999994</v>
      </c>
      <c r="N128" s="10">
        <v>88263.81</v>
      </c>
    </row>
    <row r="129" spans="1:14" ht="15.25" customHeight="1">
      <c r="A129" s="8" t="s">
        <v>113</v>
      </c>
      <c r="B129" s="9" t="s">
        <v>7</v>
      </c>
      <c r="C129" s="10">
        <v>9054</v>
      </c>
      <c r="D129" s="10">
        <v>9935</v>
      </c>
      <c r="E129" s="10">
        <v>11432</v>
      </c>
      <c r="F129" s="10">
        <v>10311</v>
      </c>
      <c r="G129" s="10">
        <v>14984</v>
      </c>
      <c r="H129" s="10">
        <v>15872</v>
      </c>
      <c r="I129" s="10">
        <v>17887</v>
      </c>
      <c r="J129" s="10">
        <v>18044</v>
      </c>
      <c r="K129" s="10">
        <v>16121</v>
      </c>
      <c r="L129" s="10">
        <v>12420</v>
      </c>
      <c r="M129" s="10">
        <v>12800</v>
      </c>
      <c r="N129" s="10">
        <v>13775</v>
      </c>
    </row>
    <row r="130" spans="1:14" ht="15.25" customHeight="1">
      <c r="A130" s="8" t="s">
        <v>114</v>
      </c>
      <c r="B130" s="9" t="s">
        <v>7</v>
      </c>
      <c r="C130" s="10">
        <v>330379</v>
      </c>
      <c r="D130" s="10">
        <v>352792</v>
      </c>
      <c r="E130" s="10">
        <v>346929</v>
      </c>
      <c r="F130" s="10">
        <v>337668</v>
      </c>
      <c r="G130" s="10">
        <v>403237</v>
      </c>
      <c r="H130" s="10">
        <v>376943</v>
      </c>
      <c r="I130" s="10">
        <v>458028</v>
      </c>
      <c r="J130" s="10">
        <v>466446</v>
      </c>
      <c r="K130" s="10">
        <v>362860</v>
      </c>
      <c r="L130" s="10">
        <v>344970</v>
      </c>
      <c r="M130" s="10">
        <v>326690</v>
      </c>
      <c r="N130" s="10">
        <v>489081</v>
      </c>
    </row>
    <row r="131" spans="1:14" ht="15.25" customHeight="1">
      <c r="A131" s="8" t="s">
        <v>115</v>
      </c>
      <c r="B131" s="9" t="s">
        <v>7</v>
      </c>
      <c r="C131" s="10">
        <v>7920</v>
      </c>
      <c r="D131" s="10">
        <v>15272</v>
      </c>
      <c r="E131" s="10">
        <v>17445</v>
      </c>
      <c r="F131" s="10">
        <v>16385</v>
      </c>
      <c r="G131" s="10">
        <v>18505</v>
      </c>
      <c r="H131" s="10">
        <v>12495</v>
      </c>
      <c r="I131" s="10">
        <v>13271</v>
      </c>
      <c r="J131" s="10">
        <v>15835</v>
      </c>
      <c r="K131" s="10">
        <v>9500</v>
      </c>
      <c r="L131" s="10">
        <v>6761.25</v>
      </c>
      <c r="M131" s="10">
        <v>18340</v>
      </c>
      <c r="N131" s="10">
        <v>23329</v>
      </c>
    </row>
    <row r="132" spans="1:14" ht="15.25" customHeight="1">
      <c r="A132" s="8" t="s">
        <v>116</v>
      </c>
      <c r="B132" s="9" t="s">
        <v>7</v>
      </c>
      <c r="C132" s="10">
        <v>16556.73</v>
      </c>
      <c r="D132" s="10">
        <v>23410.17</v>
      </c>
      <c r="E132" s="10">
        <v>27683.3</v>
      </c>
      <c r="F132" s="10">
        <v>43558</v>
      </c>
      <c r="G132" s="10">
        <v>32773.040000000001</v>
      </c>
      <c r="H132" s="10">
        <v>47054.13</v>
      </c>
      <c r="I132" s="10">
        <v>70540.02</v>
      </c>
      <c r="J132" s="10">
        <v>50679.88</v>
      </c>
      <c r="K132" s="10">
        <v>45011.199999999997</v>
      </c>
      <c r="L132" s="10">
        <v>27860.41</v>
      </c>
      <c r="M132" s="10">
        <v>16754.07</v>
      </c>
      <c r="N132" s="10">
        <v>19073.830000000002</v>
      </c>
    </row>
    <row r="133" spans="1:14" ht="15.25" customHeight="1">
      <c r="A133" s="8" t="s">
        <v>117</v>
      </c>
      <c r="B133" s="9" t="s">
        <v>7</v>
      </c>
      <c r="C133" s="10">
        <v>19890.5</v>
      </c>
      <c r="D133" s="10">
        <v>25768.1</v>
      </c>
      <c r="E133" s="10">
        <v>29315.24</v>
      </c>
      <c r="F133" s="10">
        <v>26612.86</v>
      </c>
      <c r="G133" s="10">
        <v>30647.43</v>
      </c>
      <c r="H133" s="10">
        <v>30902.01</v>
      </c>
      <c r="I133" s="10">
        <v>40965.56</v>
      </c>
      <c r="J133" s="10">
        <v>41284.46</v>
      </c>
      <c r="K133" s="10">
        <v>36085.57</v>
      </c>
      <c r="L133" s="10">
        <v>21498.89</v>
      </c>
      <c r="M133" s="10">
        <v>19735.95</v>
      </c>
      <c r="N133" s="10">
        <v>26413.4</v>
      </c>
    </row>
    <row r="134" spans="1:14" ht="15.25" customHeight="1">
      <c r="A134" s="8" t="s">
        <v>118</v>
      </c>
      <c r="B134" s="9" t="s">
        <v>7</v>
      </c>
      <c r="C134" s="10">
        <v>0</v>
      </c>
      <c r="D134" s="10">
        <v>0</v>
      </c>
      <c r="E134" s="10">
        <v>0</v>
      </c>
      <c r="F134" s="10">
        <v>0</v>
      </c>
      <c r="G134" s="10">
        <v>0</v>
      </c>
      <c r="H134" s="10">
        <v>0</v>
      </c>
      <c r="I134" s="10">
        <v>0</v>
      </c>
      <c r="J134" s="10">
        <v>0</v>
      </c>
      <c r="K134" s="10">
        <v>6206.5</v>
      </c>
      <c r="L134" s="10">
        <v>14001.51</v>
      </c>
      <c r="M134" s="10">
        <v>7665</v>
      </c>
      <c r="N134" s="10">
        <v>9169.5300000000007</v>
      </c>
    </row>
    <row r="135" spans="1:14" ht="15.25" customHeight="1">
      <c r="A135" s="8" t="s">
        <v>119</v>
      </c>
      <c r="B135" s="9" t="s">
        <v>7</v>
      </c>
      <c r="C135" s="10">
        <v>0</v>
      </c>
      <c r="D135" s="10">
        <v>0</v>
      </c>
      <c r="E135" s="10">
        <v>0</v>
      </c>
      <c r="F135" s="10">
        <v>0</v>
      </c>
      <c r="G135" s="10">
        <v>0</v>
      </c>
      <c r="H135" s="10">
        <v>0</v>
      </c>
      <c r="I135" s="10">
        <v>0</v>
      </c>
      <c r="J135" s="10">
        <v>0</v>
      </c>
      <c r="K135" s="10">
        <v>0</v>
      </c>
      <c r="L135" s="10">
        <v>0</v>
      </c>
      <c r="M135" s="10">
        <v>25771.58</v>
      </c>
      <c r="N135" s="10">
        <v>74268.399999999994</v>
      </c>
    </row>
    <row r="136" spans="1:14" ht="15.25" customHeight="1">
      <c r="A136" s="8" t="s">
        <v>120</v>
      </c>
      <c r="B136" s="9" t="s">
        <v>7</v>
      </c>
      <c r="C136" s="10">
        <v>3685</v>
      </c>
      <c r="D136" s="10">
        <v>3210</v>
      </c>
      <c r="E136" s="10">
        <v>1250</v>
      </c>
      <c r="F136" s="10">
        <v>2204</v>
      </c>
      <c r="G136" s="10">
        <v>3900</v>
      </c>
      <c r="H136" s="10">
        <v>2500</v>
      </c>
      <c r="I136" s="10">
        <v>8380</v>
      </c>
      <c r="J136" s="10">
        <v>5600</v>
      </c>
      <c r="K136" s="10">
        <v>3980</v>
      </c>
      <c r="L136" s="10">
        <v>11582.5</v>
      </c>
      <c r="M136" s="10">
        <v>3080</v>
      </c>
      <c r="N136" s="10">
        <v>1087</v>
      </c>
    </row>
    <row r="137" spans="1:14" ht="15.25" customHeight="1">
      <c r="A137" s="8" t="s">
        <v>122</v>
      </c>
      <c r="B137" s="9" t="s">
        <v>7</v>
      </c>
      <c r="C137" s="10">
        <v>0</v>
      </c>
      <c r="D137" s="10">
        <v>0</v>
      </c>
      <c r="E137" s="10">
        <v>0</v>
      </c>
      <c r="F137" s="10">
        <v>0</v>
      </c>
      <c r="G137" s="10">
        <v>0</v>
      </c>
      <c r="H137" s="10">
        <v>0</v>
      </c>
      <c r="I137" s="10">
        <v>0</v>
      </c>
      <c r="J137" s="10">
        <v>0</v>
      </c>
      <c r="K137" s="10">
        <v>0</v>
      </c>
      <c r="L137" s="10">
        <v>0</v>
      </c>
      <c r="M137" s="10">
        <v>0</v>
      </c>
      <c r="N137" s="10">
        <v>9295.99</v>
      </c>
    </row>
    <row r="138" spans="1:14" ht="15.25" customHeight="1">
      <c r="A138" s="8" t="s">
        <v>123</v>
      </c>
      <c r="B138" s="9" t="s">
        <v>7</v>
      </c>
      <c r="C138" s="10">
        <v>0</v>
      </c>
      <c r="D138" s="10">
        <v>0</v>
      </c>
      <c r="E138" s="10">
        <v>0</v>
      </c>
      <c r="F138" s="10">
        <v>0</v>
      </c>
      <c r="G138" s="10">
        <v>0</v>
      </c>
      <c r="H138" s="10">
        <v>0</v>
      </c>
      <c r="I138" s="10">
        <v>0</v>
      </c>
      <c r="J138" s="10">
        <v>0</v>
      </c>
      <c r="K138" s="10">
        <v>0</v>
      </c>
      <c r="L138" s="10">
        <v>0</v>
      </c>
      <c r="M138" s="10">
        <v>0</v>
      </c>
      <c r="N138" s="10">
        <v>540.25</v>
      </c>
    </row>
    <row r="139" spans="1:14" ht="15.25" customHeight="1">
      <c r="A139" s="9" t="s">
        <v>19</v>
      </c>
      <c r="B139" s="11"/>
      <c r="C139" s="10">
        <v>1378844.16</v>
      </c>
      <c r="D139" s="10">
        <v>1370619.65</v>
      </c>
      <c r="E139" s="10">
        <v>1697589.84</v>
      </c>
      <c r="F139" s="10">
        <v>1479315.44</v>
      </c>
      <c r="G139" s="10">
        <v>1581712.45</v>
      </c>
      <c r="H139" s="10">
        <v>1734029.87</v>
      </c>
      <c r="I139" s="10">
        <v>1981087.07</v>
      </c>
      <c r="J139" s="10">
        <v>1946754.75</v>
      </c>
      <c r="K139" s="10">
        <v>1734484.45</v>
      </c>
      <c r="L139" s="10">
        <v>1444729.65</v>
      </c>
      <c r="M139" s="10">
        <v>1518960.21</v>
      </c>
      <c r="N139" s="10">
        <v>2041848.97</v>
      </c>
    </row>
    <row r="140" spans="1:14" ht="15.25" customHeight="1">
      <c r="A140" s="8"/>
      <c r="B140" s="8"/>
      <c r="C140" s="8"/>
      <c r="D140" s="8"/>
      <c r="E140" s="8"/>
      <c r="F140" s="8"/>
      <c r="G140" s="8"/>
      <c r="H140" s="8"/>
      <c r="I140" s="8"/>
      <c r="J140" s="8"/>
      <c r="K140" s="8"/>
      <c r="L140" s="8"/>
      <c r="M140" s="8"/>
      <c r="N140" s="8"/>
    </row>
    <row r="141" spans="1:14" ht="15.25" customHeight="1">
      <c r="A141" s="1" t="s">
        <v>128</v>
      </c>
      <c r="B141" s="1"/>
      <c r="C141" s="1"/>
      <c r="D141" s="1"/>
      <c r="E141" s="1"/>
      <c r="F141" s="1"/>
      <c r="G141" s="1"/>
      <c r="H141" s="1"/>
      <c r="I141" s="1"/>
      <c r="J141" s="1"/>
      <c r="K141" s="1"/>
      <c r="L141" s="1"/>
      <c r="M141" s="1"/>
      <c r="N141" s="1"/>
    </row>
    <row r="142" spans="1:14" ht="15.25" customHeight="1">
      <c r="A142" s="8" t="s">
        <v>757</v>
      </c>
      <c r="B142" s="9" t="s">
        <v>7</v>
      </c>
      <c r="C142" s="10">
        <v>23147.17</v>
      </c>
      <c r="D142" s="10">
        <v>21059.119999999999</v>
      </c>
      <c r="E142" s="10">
        <v>19991.849999999999</v>
      </c>
      <c r="F142" s="10">
        <v>21043.14</v>
      </c>
      <c r="G142" s="10">
        <v>20189.330000000002</v>
      </c>
      <c r="H142" s="10">
        <v>18117.88</v>
      </c>
      <c r="I142" s="10">
        <v>22250.18</v>
      </c>
      <c r="J142" s="10">
        <v>19328.66</v>
      </c>
      <c r="K142" s="10">
        <v>19979.64</v>
      </c>
      <c r="L142" s="10">
        <v>22348.7</v>
      </c>
      <c r="M142" s="10">
        <v>19750.47</v>
      </c>
      <c r="N142" s="10">
        <v>22994.22</v>
      </c>
    </row>
    <row r="143" spans="1:14" ht="15.25" customHeight="1">
      <c r="A143" s="8" t="s">
        <v>130</v>
      </c>
      <c r="B143" s="9" t="s">
        <v>7</v>
      </c>
      <c r="C143" s="10">
        <v>0</v>
      </c>
      <c r="D143" s="10">
        <v>0</v>
      </c>
      <c r="E143" s="10">
        <v>98724.58</v>
      </c>
      <c r="F143" s="10">
        <v>0</v>
      </c>
      <c r="G143" s="10">
        <v>0</v>
      </c>
      <c r="H143" s="10">
        <v>116746.52</v>
      </c>
      <c r="I143" s="10">
        <v>0</v>
      </c>
      <c r="J143" s="10">
        <v>0</v>
      </c>
      <c r="K143" s="10">
        <v>87841.51</v>
      </c>
      <c r="L143" s="10">
        <v>0</v>
      </c>
      <c r="M143" s="10">
        <v>0</v>
      </c>
      <c r="N143" s="10">
        <v>107139.15</v>
      </c>
    </row>
    <row r="144" spans="1:14" ht="15.25" customHeight="1">
      <c r="A144" s="8" t="s">
        <v>131</v>
      </c>
      <c r="B144" s="9" t="s">
        <v>7</v>
      </c>
      <c r="C144" s="10">
        <v>26729.200000000001</v>
      </c>
      <c r="D144" s="10">
        <v>26475.84</v>
      </c>
      <c r="E144" s="10">
        <v>32908.75</v>
      </c>
      <c r="F144" s="10">
        <v>27350.46</v>
      </c>
      <c r="G144" s="10">
        <v>28731.360000000001</v>
      </c>
      <c r="H144" s="10">
        <v>27710.93</v>
      </c>
      <c r="I144" s="10">
        <v>26733.17</v>
      </c>
      <c r="J144" s="10">
        <v>28482.57</v>
      </c>
      <c r="K144" s="10">
        <v>25474.66</v>
      </c>
      <c r="L144" s="10">
        <v>26714.7</v>
      </c>
      <c r="M144" s="10">
        <v>28050.91</v>
      </c>
      <c r="N144" s="10">
        <v>25730.53</v>
      </c>
    </row>
    <row r="145" spans="1:14" ht="15.25" customHeight="1">
      <c r="A145" s="8" t="s">
        <v>132</v>
      </c>
      <c r="B145" s="9" t="s">
        <v>7</v>
      </c>
      <c r="C145" s="10">
        <v>0</v>
      </c>
      <c r="D145" s="10">
        <v>0</v>
      </c>
      <c r="E145" s="10">
        <v>0</v>
      </c>
      <c r="F145" s="10">
        <v>0</v>
      </c>
      <c r="G145" s="10">
        <v>0</v>
      </c>
      <c r="H145" s="10">
        <v>0</v>
      </c>
      <c r="I145" s="10">
        <v>0</v>
      </c>
      <c r="J145" s="10">
        <v>0</v>
      </c>
      <c r="K145" s="10">
        <v>42120.29</v>
      </c>
      <c r="L145" s="10">
        <v>0</v>
      </c>
      <c r="M145" s="10">
        <v>0</v>
      </c>
      <c r="N145" s="10">
        <v>53980.42</v>
      </c>
    </row>
    <row r="146" spans="1:14" ht="15.25" customHeight="1">
      <c r="A146" s="8" t="s">
        <v>133</v>
      </c>
      <c r="B146" s="9" t="s">
        <v>7</v>
      </c>
      <c r="C146" s="10">
        <v>4034.24</v>
      </c>
      <c r="D146" s="10">
        <v>3068.58</v>
      </c>
      <c r="E146" s="10">
        <v>5198.6499999999996</v>
      </c>
      <c r="F146" s="10">
        <v>5014.03</v>
      </c>
      <c r="G146" s="10">
        <v>6039.08</v>
      </c>
      <c r="H146" s="10">
        <v>5430.92</v>
      </c>
      <c r="I146" s="10">
        <v>6009.86</v>
      </c>
      <c r="J146" s="10">
        <v>5932.72</v>
      </c>
      <c r="K146" s="10">
        <v>5039.24</v>
      </c>
      <c r="L146" s="10">
        <v>4995.5600000000004</v>
      </c>
      <c r="M146" s="10">
        <v>3802.3</v>
      </c>
      <c r="N146" s="10">
        <v>4058.39</v>
      </c>
    </row>
    <row r="147" spans="1:14" ht="15.25" customHeight="1">
      <c r="A147" s="8" t="s">
        <v>134</v>
      </c>
      <c r="B147" s="9" t="s">
        <v>7</v>
      </c>
      <c r="C147" s="10">
        <v>0</v>
      </c>
      <c r="D147" s="10">
        <v>0</v>
      </c>
      <c r="E147" s="10">
        <v>0</v>
      </c>
      <c r="F147" s="10">
        <v>0</v>
      </c>
      <c r="G147" s="10">
        <v>0</v>
      </c>
      <c r="H147" s="10">
        <v>0</v>
      </c>
      <c r="I147" s="10">
        <v>0</v>
      </c>
      <c r="J147" s="10">
        <v>0</v>
      </c>
      <c r="K147" s="10">
        <v>0</v>
      </c>
      <c r="L147" s="10">
        <v>0</v>
      </c>
      <c r="M147" s="10">
        <v>0</v>
      </c>
      <c r="N147" s="10">
        <v>201513</v>
      </c>
    </row>
    <row r="148" spans="1:14" ht="15.25" customHeight="1">
      <c r="A148" s="8" t="s">
        <v>135</v>
      </c>
      <c r="B148" s="9" t="s">
        <v>7</v>
      </c>
      <c r="C148" s="10">
        <v>58532.83</v>
      </c>
      <c r="D148" s="10">
        <v>57537.67</v>
      </c>
      <c r="E148" s="10">
        <v>74450.28</v>
      </c>
      <c r="F148" s="10">
        <v>63590.89</v>
      </c>
      <c r="G148" s="10">
        <v>61304.53</v>
      </c>
      <c r="H148" s="10">
        <v>60912.53</v>
      </c>
      <c r="I148" s="10">
        <v>58674.28</v>
      </c>
      <c r="J148" s="10">
        <v>63028.97</v>
      </c>
      <c r="K148" s="10">
        <v>65790.53</v>
      </c>
      <c r="L148" s="10">
        <v>60553.52</v>
      </c>
      <c r="M148" s="10">
        <v>62392.2</v>
      </c>
      <c r="N148" s="10">
        <v>62027.21</v>
      </c>
    </row>
    <row r="149" spans="1:14" ht="15.25" customHeight="1">
      <c r="A149" s="8" t="s">
        <v>136</v>
      </c>
      <c r="B149" s="9" t="s">
        <v>7</v>
      </c>
      <c r="C149" s="10">
        <v>41893.79</v>
      </c>
      <c r="D149" s="10">
        <v>41948.39</v>
      </c>
      <c r="E149" s="10">
        <v>36265.410000000003</v>
      </c>
      <c r="F149" s="10">
        <v>38430.83</v>
      </c>
      <c r="G149" s="10">
        <v>34987.06</v>
      </c>
      <c r="H149" s="10">
        <v>34987.06</v>
      </c>
      <c r="I149" s="10">
        <v>31398.51</v>
      </c>
      <c r="J149" s="10">
        <v>31639.599999999999</v>
      </c>
      <c r="K149" s="10">
        <v>28387.57</v>
      </c>
      <c r="L149" s="10">
        <v>27660.62</v>
      </c>
      <c r="M149" s="10">
        <v>23602.87</v>
      </c>
      <c r="N149" s="10">
        <v>25481.84</v>
      </c>
    </row>
    <row r="150" spans="1:14" ht="15.25" customHeight="1">
      <c r="A150" s="8" t="s">
        <v>137</v>
      </c>
      <c r="B150" s="9" t="s">
        <v>7</v>
      </c>
      <c r="C150" s="10">
        <v>168558.98</v>
      </c>
      <c r="D150" s="10">
        <v>180753.18</v>
      </c>
      <c r="E150" s="10">
        <v>213573.18</v>
      </c>
      <c r="F150" s="10">
        <v>191861.59</v>
      </c>
      <c r="G150" s="10">
        <v>197831.82</v>
      </c>
      <c r="H150" s="10">
        <v>180410.34</v>
      </c>
      <c r="I150" s="10">
        <v>178220.68</v>
      </c>
      <c r="J150" s="10">
        <v>171209.77</v>
      </c>
      <c r="K150" s="10">
        <v>161577.26999999999</v>
      </c>
      <c r="L150" s="10">
        <v>158442.73000000001</v>
      </c>
      <c r="M150" s="10">
        <v>158388.75</v>
      </c>
      <c r="N150" s="10">
        <v>170752.73</v>
      </c>
    </row>
    <row r="151" spans="1:14" ht="15.25" customHeight="1">
      <c r="A151" s="8" t="s">
        <v>138</v>
      </c>
      <c r="B151" s="9" t="s">
        <v>7</v>
      </c>
      <c r="C151" s="10">
        <v>0</v>
      </c>
      <c r="D151" s="10">
        <v>0</v>
      </c>
      <c r="E151" s="10">
        <v>0</v>
      </c>
      <c r="F151" s="10">
        <v>0</v>
      </c>
      <c r="G151" s="10">
        <v>0</v>
      </c>
      <c r="H151" s="10">
        <v>0</v>
      </c>
      <c r="I151" s="10">
        <v>15860</v>
      </c>
      <c r="J151" s="10">
        <v>11045</v>
      </c>
      <c r="K151" s="10">
        <v>14279.5</v>
      </c>
      <c r="L151" s="10">
        <v>15512.52</v>
      </c>
      <c r="M151" s="10">
        <v>15325.3</v>
      </c>
      <c r="N151" s="10">
        <v>0</v>
      </c>
    </row>
    <row r="152" spans="1:14" ht="15.25" customHeight="1">
      <c r="A152" s="8" t="s">
        <v>139</v>
      </c>
      <c r="B152" s="9" t="s">
        <v>7</v>
      </c>
      <c r="C152" s="10">
        <v>0</v>
      </c>
      <c r="D152" s="10">
        <v>0</v>
      </c>
      <c r="E152" s="10">
        <v>0</v>
      </c>
      <c r="F152" s="10">
        <v>0</v>
      </c>
      <c r="G152" s="10">
        <v>0</v>
      </c>
      <c r="H152" s="10">
        <v>0</v>
      </c>
      <c r="I152" s="10">
        <v>0</v>
      </c>
      <c r="J152" s="10">
        <v>0</v>
      </c>
      <c r="K152" s="10">
        <v>4069.21</v>
      </c>
      <c r="L152" s="10">
        <v>6559.25</v>
      </c>
      <c r="M152" s="10">
        <v>6100.68</v>
      </c>
      <c r="N152" s="10">
        <v>6017.34</v>
      </c>
    </row>
    <row r="153" spans="1:14" ht="15.25" customHeight="1">
      <c r="A153" s="9" t="s">
        <v>19</v>
      </c>
      <c r="B153" s="11"/>
      <c r="C153" s="10">
        <v>322896.21000000002</v>
      </c>
      <c r="D153" s="10">
        <v>330842.78000000003</v>
      </c>
      <c r="E153" s="10">
        <v>481112.7</v>
      </c>
      <c r="F153" s="10">
        <v>347290.94</v>
      </c>
      <c r="G153" s="10">
        <v>349083.18</v>
      </c>
      <c r="H153" s="10">
        <v>444316.18</v>
      </c>
      <c r="I153" s="10">
        <v>339146.68</v>
      </c>
      <c r="J153" s="10">
        <v>330667.28999999998</v>
      </c>
      <c r="K153" s="10">
        <v>454559.42</v>
      </c>
      <c r="L153" s="10">
        <v>322787.59999999998</v>
      </c>
      <c r="M153" s="10">
        <v>317413.48</v>
      </c>
      <c r="N153" s="10">
        <v>679694.83</v>
      </c>
    </row>
    <row r="154" spans="1:14" ht="15.25" customHeight="1">
      <c r="A154" s="8"/>
      <c r="B154" s="8"/>
      <c r="C154" s="8"/>
      <c r="D154" s="8"/>
      <c r="E154" s="8"/>
      <c r="F154" s="8"/>
      <c r="G154" s="8"/>
      <c r="H154" s="8"/>
      <c r="I154" s="8"/>
      <c r="J154" s="8"/>
      <c r="K154" s="8"/>
      <c r="L154" s="8"/>
      <c r="M154" s="8"/>
      <c r="N154" s="8"/>
    </row>
    <row r="155" spans="1:14" ht="15.25" customHeight="1">
      <c r="A155" s="1" t="s">
        <v>140</v>
      </c>
      <c r="B155" s="1"/>
      <c r="C155" s="1"/>
      <c r="D155" s="1"/>
      <c r="E155" s="1"/>
      <c r="F155" s="1"/>
      <c r="G155" s="1"/>
      <c r="H155" s="1"/>
      <c r="I155" s="1"/>
      <c r="J155" s="1"/>
      <c r="K155" s="1"/>
      <c r="L155" s="1"/>
      <c r="M155" s="1"/>
      <c r="N155" s="1"/>
    </row>
    <row r="156" spans="1:14" ht="15.25" customHeight="1">
      <c r="A156" s="8" t="s">
        <v>141</v>
      </c>
      <c r="B156" s="9" t="s">
        <v>7</v>
      </c>
      <c r="C156" s="10">
        <v>0</v>
      </c>
      <c r="D156" s="10">
        <v>0</v>
      </c>
      <c r="E156" s="10">
        <v>31517.41</v>
      </c>
      <c r="F156" s="10">
        <v>0</v>
      </c>
      <c r="G156" s="10">
        <v>0</v>
      </c>
      <c r="H156" s="10">
        <v>30826.78</v>
      </c>
      <c r="I156" s="10">
        <v>0</v>
      </c>
      <c r="J156" s="10">
        <v>0</v>
      </c>
      <c r="K156" s="10">
        <v>34173.11</v>
      </c>
      <c r="L156" s="10">
        <v>0</v>
      </c>
      <c r="M156" s="10">
        <v>0</v>
      </c>
      <c r="N156" s="10">
        <v>34697.050000000003</v>
      </c>
    </row>
    <row r="157" spans="1:14" ht="15.25" customHeight="1">
      <c r="A157" s="8" t="s">
        <v>142</v>
      </c>
      <c r="B157" s="9" t="s">
        <v>7</v>
      </c>
      <c r="C157" s="10">
        <v>0</v>
      </c>
      <c r="D157" s="10">
        <v>0</v>
      </c>
      <c r="E157" s="10">
        <v>77138</v>
      </c>
      <c r="F157" s="10">
        <v>0</v>
      </c>
      <c r="G157" s="10">
        <v>0</v>
      </c>
      <c r="H157" s="10">
        <v>87016</v>
      </c>
      <c r="I157" s="10">
        <v>0</v>
      </c>
      <c r="J157" s="10">
        <v>0</v>
      </c>
      <c r="K157" s="10">
        <v>97840</v>
      </c>
      <c r="L157" s="10">
        <v>0</v>
      </c>
      <c r="M157" s="10">
        <v>0</v>
      </c>
      <c r="N157" s="10">
        <v>85741</v>
      </c>
    </row>
    <row r="158" spans="1:14" ht="15.25" customHeight="1">
      <c r="A158" s="8" t="s">
        <v>143</v>
      </c>
      <c r="B158" s="9" t="s">
        <v>7</v>
      </c>
      <c r="C158" s="10">
        <v>0</v>
      </c>
      <c r="D158" s="10">
        <v>0</v>
      </c>
      <c r="E158" s="10">
        <v>0</v>
      </c>
      <c r="F158" s="10">
        <v>0</v>
      </c>
      <c r="G158" s="10">
        <v>0</v>
      </c>
      <c r="H158" s="10">
        <v>806930</v>
      </c>
      <c r="I158" s="10">
        <v>0</v>
      </c>
      <c r="J158" s="10">
        <v>0</v>
      </c>
      <c r="K158" s="10">
        <v>0</v>
      </c>
      <c r="L158" s="10">
        <v>0</v>
      </c>
      <c r="M158" s="10">
        <v>0</v>
      </c>
      <c r="N158" s="10">
        <v>858589.84</v>
      </c>
    </row>
    <row r="159" spans="1:14" ht="15.25" customHeight="1">
      <c r="A159" s="8" t="s">
        <v>144</v>
      </c>
      <c r="B159" s="9" t="s">
        <v>7</v>
      </c>
      <c r="C159" s="10">
        <v>0</v>
      </c>
      <c r="D159" s="10">
        <v>0</v>
      </c>
      <c r="E159" s="10">
        <v>0</v>
      </c>
      <c r="F159" s="10">
        <v>0</v>
      </c>
      <c r="G159" s="10">
        <v>0</v>
      </c>
      <c r="H159" s="10">
        <v>0</v>
      </c>
      <c r="I159" s="10">
        <v>0</v>
      </c>
      <c r="J159" s="10">
        <v>0</v>
      </c>
      <c r="K159" s="10">
        <v>0</v>
      </c>
      <c r="L159" s="10">
        <v>0</v>
      </c>
      <c r="M159" s="10">
        <v>0</v>
      </c>
      <c r="N159" s="10">
        <v>0</v>
      </c>
    </row>
    <row r="160" spans="1:14" ht="15.25" customHeight="1">
      <c r="A160" s="8" t="s">
        <v>145</v>
      </c>
      <c r="B160" s="9" t="s">
        <v>7</v>
      </c>
      <c r="C160" s="10">
        <v>0</v>
      </c>
      <c r="D160" s="10">
        <v>0</v>
      </c>
      <c r="E160" s="10">
        <v>126662.3</v>
      </c>
      <c r="F160" s="10">
        <v>0</v>
      </c>
      <c r="G160" s="10">
        <v>0</v>
      </c>
      <c r="H160" s="10">
        <v>114031.31</v>
      </c>
      <c r="I160" s="10">
        <v>0</v>
      </c>
      <c r="J160" s="10">
        <v>0</v>
      </c>
      <c r="K160" s="10">
        <v>101566.5</v>
      </c>
      <c r="L160" s="10">
        <v>0</v>
      </c>
      <c r="M160" s="10">
        <v>0</v>
      </c>
      <c r="N160" s="10">
        <v>80872.39</v>
      </c>
    </row>
    <row r="161" spans="1:14" ht="15.25" customHeight="1">
      <c r="A161" s="8" t="s">
        <v>146</v>
      </c>
      <c r="B161" s="9" t="s">
        <v>7</v>
      </c>
      <c r="C161" s="10">
        <v>118967</v>
      </c>
      <c r="D161" s="10">
        <v>116697</v>
      </c>
      <c r="E161" s="10">
        <v>136591</v>
      </c>
      <c r="F161" s="10">
        <v>128916</v>
      </c>
      <c r="G161" s="10">
        <v>131871.79999999999</v>
      </c>
      <c r="H161" s="10">
        <v>119785</v>
      </c>
      <c r="I161" s="10">
        <v>124565.7</v>
      </c>
      <c r="J161" s="10">
        <v>128247</v>
      </c>
      <c r="K161" s="10">
        <v>117348.4</v>
      </c>
      <c r="L161" s="10">
        <v>123263.3</v>
      </c>
      <c r="M161" s="10">
        <v>120758.7</v>
      </c>
      <c r="N161" s="10">
        <v>127907.1</v>
      </c>
    </row>
    <row r="162" spans="1:14" ht="15.25" customHeight="1">
      <c r="A162" s="8" t="s">
        <v>147</v>
      </c>
      <c r="B162" s="9" t="s">
        <v>7</v>
      </c>
      <c r="C162" s="10">
        <v>0</v>
      </c>
      <c r="D162" s="10">
        <v>0</v>
      </c>
      <c r="E162" s="10">
        <v>0</v>
      </c>
      <c r="F162" s="10">
        <v>0</v>
      </c>
      <c r="G162" s="10">
        <v>0</v>
      </c>
      <c r="H162" s="10">
        <v>0</v>
      </c>
      <c r="I162" s="10">
        <v>0</v>
      </c>
      <c r="J162" s="10">
        <v>0</v>
      </c>
      <c r="K162" s="10">
        <v>0</v>
      </c>
      <c r="L162" s="10">
        <v>0</v>
      </c>
      <c r="M162" s="10">
        <v>0</v>
      </c>
      <c r="N162" s="10">
        <v>2045307.95</v>
      </c>
    </row>
    <row r="163" spans="1:14" ht="15.25" customHeight="1">
      <c r="A163" s="8" t="s">
        <v>148</v>
      </c>
      <c r="B163" s="9" t="s">
        <v>7</v>
      </c>
      <c r="C163" s="10">
        <v>0</v>
      </c>
      <c r="D163" s="10">
        <v>0</v>
      </c>
      <c r="E163" s="10">
        <v>0</v>
      </c>
      <c r="F163" s="10">
        <v>0</v>
      </c>
      <c r="G163" s="10">
        <v>0</v>
      </c>
      <c r="H163" s="10">
        <v>0</v>
      </c>
      <c r="I163" s="10">
        <v>0</v>
      </c>
      <c r="J163" s="10">
        <v>0</v>
      </c>
      <c r="K163" s="10">
        <v>0</v>
      </c>
      <c r="L163" s="10">
        <v>0</v>
      </c>
      <c r="M163" s="10">
        <v>0</v>
      </c>
      <c r="N163" s="10">
        <v>1626993</v>
      </c>
    </row>
    <row r="164" spans="1:14" ht="15.25" customHeight="1">
      <c r="A164" s="9" t="s">
        <v>19</v>
      </c>
      <c r="B164" s="11"/>
      <c r="C164" s="10">
        <v>118967</v>
      </c>
      <c r="D164" s="10">
        <v>116697</v>
      </c>
      <c r="E164" s="10">
        <v>371908.71</v>
      </c>
      <c r="F164" s="10">
        <v>128916</v>
      </c>
      <c r="G164" s="10">
        <v>131871.79999999999</v>
      </c>
      <c r="H164" s="10">
        <v>1158589.0900000001</v>
      </c>
      <c r="I164" s="10">
        <v>124565.7</v>
      </c>
      <c r="J164" s="10">
        <v>128247</v>
      </c>
      <c r="K164" s="10">
        <v>350928.01</v>
      </c>
      <c r="L164" s="10">
        <v>123263.3</v>
      </c>
      <c r="M164" s="10">
        <v>120758.7</v>
      </c>
      <c r="N164" s="10">
        <v>4860108.33</v>
      </c>
    </row>
    <row r="165" spans="1:14" ht="15.25" customHeight="1">
      <c r="A165" s="8"/>
      <c r="B165" s="8"/>
      <c r="C165" s="8"/>
      <c r="D165" s="8"/>
      <c r="E165" s="8"/>
      <c r="F165" s="8"/>
      <c r="G165" s="8"/>
      <c r="H165" s="8"/>
      <c r="I165" s="8"/>
      <c r="J165" s="8"/>
      <c r="K165" s="8"/>
      <c r="L165" s="8"/>
      <c r="M165" s="8"/>
      <c r="N165" s="8"/>
    </row>
    <row r="166" spans="1:14" ht="15.25" customHeight="1">
      <c r="A166" s="9" t="s">
        <v>149</v>
      </c>
      <c r="B166" s="11"/>
      <c r="C166" s="10">
        <v>32401297.530000001</v>
      </c>
      <c r="D166" s="10">
        <v>7867702.3099999996</v>
      </c>
      <c r="E166" s="10">
        <v>11337350.720000001</v>
      </c>
      <c r="F166" s="10">
        <v>8463074.1999999993</v>
      </c>
      <c r="G166" s="10">
        <v>8846686.5</v>
      </c>
      <c r="H166" s="10">
        <v>12112112.51</v>
      </c>
      <c r="I166" s="10">
        <v>8876620.4299999997</v>
      </c>
      <c r="J166" s="10">
        <v>8903828.8499999996</v>
      </c>
      <c r="K166" s="10">
        <v>12249387.43</v>
      </c>
      <c r="L166" s="10">
        <v>8243061.2000000002</v>
      </c>
      <c r="M166" s="10">
        <v>8292824.0199999996</v>
      </c>
      <c r="N166" s="10">
        <v>34586315.140000001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Q181"/>
  <sheetViews>
    <sheetView zoomScale="130" zoomScaleNormal="130" workbookViewId="0">
      <pane xSplit="4" ySplit="3" topLeftCell="M147" activePane="bottomRight" state="frozen"/>
      <selection pane="topRight" activeCell="E1" sqref="E1"/>
      <selection pane="bottomLeft" activeCell="A4" sqref="A4"/>
      <selection pane="bottomRight" activeCell="E162" sqref="E162:P162"/>
    </sheetView>
  </sheetViews>
  <sheetFormatPr baseColWidth="10" defaultColWidth="10" defaultRowHeight="13"/>
  <cols>
    <col min="1" max="1" width="12.1640625" customWidth="1"/>
    <col min="2" max="2" width="11.83203125" style="20" bestFit="1" customWidth="1"/>
    <col min="3" max="3" width="40.83203125" customWidth="1"/>
    <col min="4" max="4" width="6.83203125" customWidth="1"/>
    <col min="5" max="5" width="10.83203125" bestFit="1" customWidth="1"/>
    <col min="16" max="16" width="10.83203125" customWidth="1"/>
  </cols>
  <sheetData>
    <row r="1" spans="1:17" ht="16.25" customHeight="1">
      <c r="C1" s="12" t="s">
        <v>0</v>
      </c>
      <c r="D1" s="12"/>
      <c r="E1" s="12"/>
      <c r="F1" s="12"/>
      <c r="G1" s="12"/>
      <c r="H1" s="12"/>
      <c r="I1" s="12"/>
      <c r="J1" s="12"/>
      <c r="K1" s="12"/>
      <c r="L1" s="12"/>
      <c r="M1" s="12"/>
      <c r="N1" s="12"/>
      <c r="O1" s="12"/>
      <c r="P1" s="12"/>
    </row>
    <row r="2" spans="1:17" ht="15.25" customHeight="1">
      <c r="C2" s="13" t="s">
        <v>1</v>
      </c>
      <c r="D2" s="13"/>
      <c r="E2" s="13"/>
      <c r="F2" s="13"/>
      <c r="G2" s="13"/>
      <c r="H2" s="13"/>
      <c r="I2" s="13"/>
      <c r="J2" s="13"/>
      <c r="K2" s="13"/>
      <c r="L2" s="13"/>
      <c r="M2" s="13"/>
      <c r="N2" s="13"/>
      <c r="O2" s="13"/>
      <c r="P2" s="13"/>
    </row>
    <row r="3" spans="1:17" s="5" customFormat="1" ht="15.25" customHeight="1">
      <c r="A3" s="19" t="s">
        <v>167</v>
      </c>
      <c r="B3" s="18" t="s">
        <v>150</v>
      </c>
      <c r="C3" s="6" t="s">
        <v>2</v>
      </c>
      <c r="D3" s="6" t="s">
        <v>3</v>
      </c>
      <c r="E3" s="24">
        <v>43496</v>
      </c>
      <c r="F3" s="24">
        <f>+EOMONTH(E3,1)</f>
        <v>43524</v>
      </c>
      <c r="G3" s="24">
        <f t="shared" ref="G3:P3" si="0">+EOMONTH(F3,1)</f>
        <v>43555</v>
      </c>
      <c r="H3" s="24">
        <f t="shared" si="0"/>
        <v>43585</v>
      </c>
      <c r="I3" s="24">
        <f t="shared" si="0"/>
        <v>43616</v>
      </c>
      <c r="J3" s="24">
        <f t="shared" si="0"/>
        <v>43646</v>
      </c>
      <c r="K3" s="24">
        <f t="shared" si="0"/>
        <v>43677</v>
      </c>
      <c r="L3" s="24">
        <f t="shared" si="0"/>
        <v>43708</v>
      </c>
      <c r="M3" s="24">
        <f t="shared" si="0"/>
        <v>43738</v>
      </c>
      <c r="N3" s="24">
        <f t="shared" si="0"/>
        <v>43769</v>
      </c>
      <c r="O3" s="24">
        <f t="shared" si="0"/>
        <v>43799</v>
      </c>
      <c r="P3" s="24">
        <f t="shared" si="0"/>
        <v>43830</v>
      </c>
    </row>
    <row r="4" spans="1:17" s="5" customFormat="1" ht="15.25" customHeight="1">
      <c r="A4" s="19"/>
      <c r="B4" s="18"/>
      <c r="C4" s="7"/>
      <c r="D4" s="7" t="s">
        <v>4</v>
      </c>
      <c r="E4" s="7"/>
      <c r="F4" s="7"/>
      <c r="G4" s="7"/>
      <c r="H4" s="7"/>
      <c r="I4" s="7"/>
      <c r="J4" s="7"/>
      <c r="K4" s="7"/>
      <c r="L4" s="7"/>
      <c r="M4" s="7"/>
      <c r="N4" s="7"/>
      <c r="O4" s="7"/>
      <c r="P4" s="7"/>
    </row>
    <row r="5" spans="1:17" ht="15.25" customHeight="1">
      <c r="A5" s="17"/>
      <c r="B5" s="18"/>
      <c r="C5" s="14" t="s">
        <v>5</v>
      </c>
      <c r="D5" s="14"/>
      <c r="E5" s="14"/>
      <c r="F5" s="14"/>
      <c r="G5" s="14"/>
      <c r="H5" s="14"/>
      <c r="I5" s="14"/>
      <c r="J5" s="14"/>
      <c r="K5" s="14"/>
      <c r="L5" s="14"/>
      <c r="M5" s="14"/>
      <c r="N5" s="14"/>
      <c r="O5" s="14"/>
      <c r="P5" s="14"/>
    </row>
    <row r="6" spans="1:17" ht="15.25" customHeight="1">
      <c r="A6" s="21" t="s">
        <v>151</v>
      </c>
      <c r="B6" s="22" t="s">
        <v>166</v>
      </c>
      <c r="C6" s="8" t="s">
        <v>6</v>
      </c>
      <c r="D6" s="9" t="s">
        <v>7</v>
      </c>
      <c r="E6" s="10">
        <v>21044.92</v>
      </c>
      <c r="F6" s="10">
        <v>17489.68</v>
      </c>
      <c r="G6" s="10">
        <v>20936.11</v>
      </c>
      <c r="H6" s="10">
        <v>20261.189999999999</v>
      </c>
      <c r="I6" s="10">
        <v>21848.66</v>
      </c>
      <c r="J6" s="10">
        <v>21341.64</v>
      </c>
      <c r="K6" s="10">
        <v>19838.89</v>
      </c>
      <c r="L6" s="10">
        <v>19542.400000000001</v>
      </c>
      <c r="M6" s="10">
        <v>19173.23</v>
      </c>
      <c r="N6" s="10">
        <v>21085.279999999999</v>
      </c>
      <c r="O6" s="10">
        <v>19276.05</v>
      </c>
      <c r="P6" s="10">
        <v>18825.87</v>
      </c>
      <c r="Q6" s="8" t="s">
        <v>6</v>
      </c>
    </row>
    <row r="7" spans="1:17" ht="15.25" customHeight="1">
      <c r="A7" s="21" t="s">
        <v>151</v>
      </c>
      <c r="B7" s="22" t="s">
        <v>166</v>
      </c>
      <c r="C7" s="8" t="s">
        <v>8</v>
      </c>
      <c r="D7" s="9" t="s">
        <v>7</v>
      </c>
      <c r="E7" s="10">
        <v>50388.92</v>
      </c>
      <c r="F7" s="10">
        <v>48129.54</v>
      </c>
      <c r="G7" s="10">
        <v>52018.29</v>
      </c>
      <c r="H7" s="10">
        <v>50995.69</v>
      </c>
      <c r="I7" s="10">
        <v>54663.38</v>
      </c>
      <c r="J7" s="10">
        <v>57097.25</v>
      </c>
      <c r="K7" s="10">
        <v>52284.3</v>
      </c>
      <c r="L7" s="10">
        <v>55445.85</v>
      </c>
      <c r="M7" s="10">
        <v>51979.56</v>
      </c>
      <c r="N7" s="10">
        <v>53192.75</v>
      </c>
      <c r="O7" s="10">
        <v>50910.25</v>
      </c>
      <c r="P7" s="10">
        <v>58749.67</v>
      </c>
      <c r="Q7" s="8" t="s">
        <v>8</v>
      </c>
    </row>
    <row r="8" spans="1:17" ht="15.25" customHeight="1">
      <c r="A8" s="21" t="s">
        <v>151</v>
      </c>
      <c r="B8" s="22" t="s">
        <v>166</v>
      </c>
      <c r="C8" s="8" t="s">
        <v>9</v>
      </c>
      <c r="D8" s="9" t="s">
        <v>7</v>
      </c>
      <c r="E8" s="10">
        <v>0</v>
      </c>
      <c r="F8" s="10">
        <v>288532.26</v>
      </c>
      <c r="G8" s="10">
        <v>0</v>
      </c>
      <c r="H8" s="10">
        <v>0</v>
      </c>
      <c r="I8" s="10">
        <v>267705.71999999997</v>
      </c>
      <c r="J8" s="10">
        <v>0</v>
      </c>
      <c r="K8" s="10">
        <v>0</v>
      </c>
      <c r="L8" s="10">
        <v>293035.28000000003</v>
      </c>
      <c r="M8" s="10">
        <v>0</v>
      </c>
      <c r="N8" s="10">
        <v>0</v>
      </c>
      <c r="O8" s="10">
        <v>0</v>
      </c>
      <c r="P8" s="10">
        <v>443981.17</v>
      </c>
      <c r="Q8" s="8" t="s">
        <v>9</v>
      </c>
    </row>
    <row r="9" spans="1:17" ht="15.25" customHeight="1">
      <c r="A9" s="21" t="s">
        <v>151</v>
      </c>
      <c r="B9" s="22" t="s">
        <v>166</v>
      </c>
      <c r="C9" s="8" t="s">
        <v>10</v>
      </c>
      <c r="D9" s="9" t="s">
        <v>7</v>
      </c>
      <c r="E9" s="10">
        <v>0</v>
      </c>
      <c r="F9" s="10">
        <v>0</v>
      </c>
      <c r="G9" s="10">
        <v>190609</v>
      </c>
      <c r="H9" s="10">
        <v>0</v>
      </c>
      <c r="I9" s="10">
        <v>0</v>
      </c>
      <c r="J9" s="10">
        <v>198724</v>
      </c>
      <c r="K9" s="10">
        <v>0</v>
      </c>
      <c r="L9" s="10">
        <v>0</v>
      </c>
      <c r="M9" s="10">
        <v>203973</v>
      </c>
      <c r="N9" s="10">
        <v>0</v>
      </c>
      <c r="O9" s="10">
        <v>0</v>
      </c>
      <c r="P9" s="10">
        <v>205576</v>
      </c>
      <c r="Q9" s="8" t="s">
        <v>10</v>
      </c>
    </row>
    <row r="10" spans="1:17" ht="15.25" customHeight="1">
      <c r="A10" s="21" t="s">
        <v>151</v>
      </c>
      <c r="B10" s="22" t="s">
        <v>166</v>
      </c>
      <c r="C10" s="8" t="s">
        <v>752</v>
      </c>
      <c r="D10" s="9" t="s">
        <v>7</v>
      </c>
      <c r="E10" s="10">
        <v>7769.64</v>
      </c>
      <c r="F10" s="10">
        <v>7253.65</v>
      </c>
      <c r="G10" s="10">
        <v>7415.35</v>
      </c>
      <c r="H10" s="10">
        <v>0</v>
      </c>
      <c r="I10" s="10">
        <v>0</v>
      </c>
      <c r="J10" s="10">
        <v>0</v>
      </c>
      <c r="K10" s="10">
        <v>0</v>
      </c>
      <c r="L10" s="10">
        <v>0</v>
      </c>
      <c r="M10" s="10">
        <v>0</v>
      </c>
      <c r="N10" s="10">
        <v>0</v>
      </c>
      <c r="O10" s="10">
        <v>0</v>
      </c>
      <c r="P10" s="10">
        <v>0</v>
      </c>
      <c r="Q10" s="8"/>
    </row>
    <row r="11" spans="1:17" ht="15.25" customHeight="1">
      <c r="A11" s="21" t="s">
        <v>151</v>
      </c>
      <c r="B11" s="22" t="s">
        <v>166</v>
      </c>
      <c r="C11" s="8" t="s">
        <v>11</v>
      </c>
      <c r="D11" s="9" t="s">
        <v>7</v>
      </c>
      <c r="E11" s="10">
        <v>712435.36</v>
      </c>
      <c r="F11" s="10">
        <v>657764.47</v>
      </c>
      <c r="G11" s="10">
        <v>735697.58</v>
      </c>
      <c r="H11" s="10">
        <v>692501.1</v>
      </c>
      <c r="I11" s="10">
        <v>730373.57</v>
      </c>
      <c r="J11" s="10">
        <v>684917.86</v>
      </c>
      <c r="K11" s="10">
        <v>706969.48</v>
      </c>
      <c r="L11" s="10">
        <v>712008.36</v>
      </c>
      <c r="M11" s="10">
        <v>708727.03</v>
      </c>
      <c r="N11" s="10">
        <v>692107.33</v>
      </c>
      <c r="O11" s="10">
        <v>704482.02</v>
      </c>
      <c r="P11" s="10">
        <v>718476.51</v>
      </c>
      <c r="Q11" s="8" t="s">
        <v>11</v>
      </c>
    </row>
    <row r="12" spans="1:17" ht="15.25" customHeight="1">
      <c r="A12" s="21" t="s">
        <v>151</v>
      </c>
      <c r="B12" s="22" t="s">
        <v>166</v>
      </c>
      <c r="C12" s="8" t="s">
        <v>12</v>
      </c>
      <c r="D12" s="9" t="s">
        <v>7</v>
      </c>
      <c r="E12" s="10">
        <v>109562</v>
      </c>
      <c r="F12" s="10">
        <v>104938</v>
      </c>
      <c r="G12" s="10">
        <v>146589</v>
      </c>
      <c r="H12" s="10">
        <v>120115</v>
      </c>
      <c r="I12" s="10">
        <v>120822</v>
      </c>
      <c r="J12" s="10">
        <v>135996</v>
      </c>
      <c r="K12" s="10">
        <v>108935</v>
      </c>
      <c r="L12" s="10">
        <v>114929</v>
      </c>
      <c r="M12" s="10">
        <v>101229</v>
      </c>
      <c r="N12" s="10">
        <v>106026</v>
      </c>
      <c r="O12" s="10">
        <v>110336</v>
      </c>
      <c r="P12" s="10">
        <v>97421</v>
      </c>
      <c r="Q12" s="8" t="s">
        <v>12</v>
      </c>
    </row>
    <row r="13" spans="1:17" ht="15.25" customHeight="1">
      <c r="A13" s="21" t="s">
        <v>151</v>
      </c>
      <c r="B13" s="22" t="s">
        <v>166</v>
      </c>
      <c r="C13" s="8" t="s">
        <v>13</v>
      </c>
      <c r="D13" s="9" t="s">
        <v>7</v>
      </c>
      <c r="E13" s="10">
        <v>10179.32</v>
      </c>
      <c r="F13" s="10">
        <v>8380.59</v>
      </c>
      <c r="G13" s="10">
        <v>12805.72</v>
      </c>
      <c r="H13" s="10">
        <v>12998.99</v>
      </c>
      <c r="I13" s="10">
        <v>11401.52</v>
      </c>
      <c r="J13" s="10">
        <v>13966.39</v>
      </c>
      <c r="K13" s="10">
        <v>12707.37</v>
      </c>
      <c r="L13" s="10">
        <v>9838.25</v>
      </c>
      <c r="M13" s="10">
        <v>6222.72</v>
      </c>
      <c r="N13" s="10">
        <v>5433.23</v>
      </c>
      <c r="O13" s="10">
        <v>4624.22</v>
      </c>
      <c r="P13" s="10">
        <v>2526.9499999999998</v>
      </c>
    </row>
    <row r="14" spans="1:17" ht="15.25" customHeight="1">
      <c r="A14" s="21" t="s">
        <v>151</v>
      </c>
      <c r="B14" s="22" t="s">
        <v>166</v>
      </c>
      <c r="C14" s="8" t="s">
        <v>14</v>
      </c>
      <c r="D14" s="9" t="s">
        <v>7</v>
      </c>
      <c r="E14" s="10">
        <v>0</v>
      </c>
      <c r="F14" s="10">
        <v>0</v>
      </c>
      <c r="G14" s="10">
        <v>0</v>
      </c>
      <c r="H14" s="10">
        <v>0</v>
      </c>
      <c r="I14" s="10">
        <v>0</v>
      </c>
      <c r="J14" s="10">
        <v>0</v>
      </c>
      <c r="K14" s="10">
        <v>0</v>
      </c>
      <c r="L14" s="10">
        <v>0</v>
      </c>
      <c r="M14" s="10">
        <v>1418084</v>
      </c>
      <c r="N14" s="10">
        <v>0</v>
      </c>
      <c r="O14" s="10">
        <v>0</v>
      </c>
      <c r="P14" s="10">
        <v>0</v>
      </c>
      <c r="Q14" s="8" t="s">
        <v>14</v>
      </c>
    </row>
    <row r="15" spans="1:17" ht="15.25" customHeight="1">
      <c r="A15" s="21" t="s">
        <v>151</v>
      </c>
      <c r="B15" s="22" t="s">
        <v>166</v>
      </c>
      <c r="C15" s="8" t="s">
        <v>15</v>
      </c>
      <c r="D15" s="9" t="s">
        <v>7</v>
      </c>
      <c r="E15" s="10">
        <v>5776.95</v>
      </c>
      <c r="F15" s="10">
        <v>3761.16</v>
      </c>
      <c r="G15" s="10">
        <v>6475</v>
      </c>
      <c r="H15" s="10">
        <v>5475.57</v>
      </c>
      <c r="I15" s="10">
        <v>4339.63</v>
      </c>
      <c r="J15" s="10">
        <v>4693.05</v>
      </c>
      <c r="K15" s="10">
        <v>4310.5</v>
      </c>
      <c r="L15" s="10">
        <v>5107</v>
      </c>
      <c r="M15" s="10">
        <v>5614.1</v>
      </c>
      <c r="N15" s="10">
        <v>5293.54</v>
      </c>
      <c r="O15" s="10">
        <v>5285.79</v>
      </c>
      <c r="P15" s="10">
        <v>4877.54</v>
      </c>
      <c r="Q15" s="8" t="s">
        <v>15</v>
      </c>
    </row>
    <row r="16" spans="1:17" ht="15.25" customHeight="1">
      <c r="A16" s="21" t="s">
        <v>151</v>
      </c>
      <c r="B16" s="22" t="s">
        <v>166</v>
      </c>
      <c r="C16" s="8" t="s">
        <v>16</v>
      </c>
      <c r="E16" s="10">
        <v>0</v>
      </c>
      <c r="F16" s="10">
        <v>0</v>
      </c>
      <c r="G16" s="10">
        <v>0</v>
      </c>
      <c r="H16" s="10">
        <v>0</v>
      </c>
      <c r="I16" s="10">
        <v>0</v>
      </c>
      <c r="J16" s="10">
        <v>0</v>
      </c>
      <c r="K16" s="10">
        <v>0</v>
      </c>
      <c r="L16" s="10">
        <v>6745</v>
      </c>
      <c r="M16" s="10">
        <v>7020</v>
      </c>
      <c r="N16" s="10">
        <v>6425</v>
      </c>
      <c r="O16" s="10">
        <v>4515</v>
      </c>
      <c r="P16" s="10">
        <v>5340</v>
      </c>
      <c r="Q16" s="8" t="s">
        <v>16</v>
      </c>
    </row>
    <row r="17" spans="1:17" ht="15.25" customHeight="1">
      <c r="A17" s="21" t="s">
        <v>151</v>
      </c>
      <c r="B17" s="22" t="s">
        <v>166</v>
      </c>
      <c r="C17" s="8" t="s">
        <v>17</v>
      </c>
      <c r="D17" s="9" t="s">
        <v>7</v>
      </c>
      <c r="E17" s="10">
        <v>0</v>
      </c>
      <c r="F17" s="10">
        <v>0</v>
      </c>
      <c r="G17" s="10">
        <v>0</v>
      </c>
      <c r="H17" s="10">
        <v>0</v>
      </c>
      <c r="I17" s="10">
        <v>0</v>
      </c>
      <c r="J17" s="10">
        <v>0</v>
      </c>
      <c r="K17" s="10">
        <v>0</v>
      </c>
      <c r="L17" s="10">
        <v>0</v>
      </c>
      <c r="M17" s="10">
        <v>0</v>
      </c>
      <c r="N17" s="10">
        <v>0</v>
      </c>
      <c r="O17" s="10">
        <v>0</v>
      </c>
      <c r="P17" s="10">
        <v>0</v>
      </c>
      <c r="Q17" s="8" t="s">
        <v>17</v>
      </c>
    </row>
    <row r="18" spans="1:17" ht="15.25" customHeight="1">
      <c r="A18" s="21" t="s">
        <v>151</v>
      </c>
      <c r="B18" s="22" t="s">
        <v>166</v>
      </c>
      <c r="C18" s="8" t="s">
        <v>18</v>
      </c>
      <c r="D18" s="9" t="s">
        <v>7</v>
      </c>
      <c r="E18" s="10">
        <v>255791</v>
      </c>
      <c r="F18" s="10">
        <v>236339</v>
      </c>
      <c r="G18" s="10">
        <v>303901</v>
      </c>
      <c r="H18" s="10">
        <v>338521</v>
      </c>
      <c r="I18" s="10">
        <v>312291</v>
      </c>
      <c r="J18" s="10">
        <v>387990</v>
      </c>
      <c r="K18" s="10">
        <v>333490</v>
      </c>
      <c r="L18" s="10">
        <v>324700</v>
      </c>
      <c r="M18" s="10">
        <v>285757</v>
      </c>
      <c r="N18" s="10">
        <v>307382</v>
      </c>
      <c r="O18" s="10">
        <v>301599</v>
      </c>
      <c r="P18" s="10">
        <v>312759</v>
      </c>
      <c r="Q18" s="8" t="s">
        <v>18</v>
      </c>
    </row>
    <row r="19" spans="1:17" ht="15.25" customHeight="1">
      <c r="A19" s="21"/>
      <c r="B19" s="23"/>
      <c r="C19" s="9" t="s">
        <v>19</v>
      </c>
      <c r="D19" s="11"/>
      <c r="E19" s="10">
        <v>1172948.1100000001</v>
      </c>
      <c r="F19" s="10">
        <v>1372588.35</v>
      </c>
      <c r="G19" s="10">
        <v>1476447.05</v>
      </c>
      <c r="H19" s="10">
        <v>1240868.54</v>
      </c>
      <c r="I19" s="10">
        <v>1523445.48</v>
      </c>
      <c r="J19" s="10">
        <v>1504726.19</v>
      </c>
      <c r="K19" s="10">
        <v>1238535.54</v>
      </c>
      <c r="L19" s="10">
        <v>1541351.14</v>
      </c>
      <c r="M19" s="10">
        <v>2807779.64</v>
      </c>
      <c r="N19" s="10">
        <v>1196945.1299999999</v>
      </c>
      <c r="O19" s="10">
        <v>1201028.33</v>
      </c>
      <c r="P19" s="10">
        <v>1868533.71</v>
      </c>
    </row>
    <row r="20" spans="1:17" ht="15.25" customHeight="1">
      <c r="A20" s="21"/>
      <c r="B20" s="23"/>
      <c r="C20" s="15"/>
      <c r="D20" s="15"/>
      <c r="E20" s="15"/>
      <c r="F20" s="15"/>
      <c r="G20" s="15"/>
      <c r="H20" s="15"/>
      <c r="I20" s="15"/>
      <c r="J20" s="15"/>
      <c r="K20" s="15"/>
      <c r="L20" s="15"/>
      <c r="M20" s="15"/>
      <c r="N20" s="15"/>
      <c r="O20" s="15"/>
      <c r="P20" s="15"/>
    </row>
    <row r="21" spans="1:17" ht="15.25" customHeight="1">
      <c r="A21" s="21"/>
      <c r="B21" s="23"/>
      <c r="C21" s="16" t="s">
        <v>20</v>
      </c>
      <c r="D21" s="16"/>
      <c r="E21" s="16"/>
      <c r="F21" s="16"/>
      <c r="G21" s="16"/>
      <c r="H21" s="16"/>
      <c r="I21" s="16"/>
      <c r="J21" s="16"/>
      <c r="K21" s="16"/>
      <c r="L21" s="16"/>
      <c r="M21" s="16"/>
      <c r="N21" s="16"/>
      <c r="O21" s="16"/>
      <c r="P21" s="16"/>
    </row>
    <row r="22" spans="1:17" ht="15.25" customHeight="1">
      <c r="A22" s="21" t="s">
        <v>152</v>
      </c>
      <c r="B22" s="23">
        <v>4160</v>
      </c>
      <c r="C22" s="8" t="s">
        <v>21</v>
      </c>
      <c r="D22" s="9" t="s">
        <v>7</v>
      </c>
      <c r="E22" s="10">
        <v>35428.300000000003</v>
      </c>
      <c r="F22" s="10">
        <v>35333.96</v>
      </c>
      <c r="G22" s="10">
        <v>44060.59</v>
      </c>
      <c r="H22" s="10">
        <v>42641.7</v>
      </c>
      <c r="I22" s="10">
        <v>38072.339999999997</v>
      </c>
      <c r="J22" s="10">
        <v>38319</v>
      </c>
      <c r="K22" s="10">
        <v>37719</v>
      </c>
      <c r="L22" s="10">
        <v>36988</v>
      </c>
      <c r="M22" s="10">
        <v>33599</v>
      </c>
      <c r="N22" s="10">
        <v>35353.11</v>
      </c>
      <c r="O22" s="10">
        <v>28693.86</v>
      </c>
      <c r="P22" s="10">
        <v>29181</v>
      </c>
      <c r="Q22" s="8" t="s">
        <v>21</v>
      </c>
    </row>
    <row r="23" spans="1:17" ht="15.25" customHeight="1">
      <c r="A23" s="21" t="s">
        <v>152</v>
      </c>
      <c r="B23" s="23">
        <v>4160</v>
      </c>
      <c r="C23" s="8" t="s">
        <v>22</v>
      </c>
      <c r="D23" s="9" t="s">
        <v>7</v>
      </c>
      <c r="E23" s="10">
        <v>2281</v>
      </c>
      <c r="F23" s="10">
        <v>3960</v>
      </c>
      <c r="G23" s="10">
        <v>5000</v>
      </c>
      <c r="H23" s="10">
        <v>3400</v>
      </c>
      <c r="I23" s="10">
        <v>3200</v>
      </c>
      <c r="J23" s="10">
        <v>2800</v>
      </c>
      <c r="K23" s="10">
        <v>2300</v>
      </c>
      <c r="L23" s="10">
        <v>2500</v>
      </c>
      <c r="M23" s="10">
        <v>2600</v>
      </c>
      <c r="N23" s="10">
        <v>1900</v>
      </c>
      <c r="O23" s="10">
        <v>7560</v>
      </c>
      <c r="P23" s="10">
        <v>6850</v>
      </c>
      <c r="Q23" s="8" t="s">
        <v>22</v>
      </c>
    </row>
    <row r="24" spans="1:17" ht="15.25" customHeight="1">
      <c r="A24" s="21" t="s">
        <v>152</v>
      </c>
      <c r="B24" s="23">
        <v>4160</v>
      </c>
      <c r="C24" s="8" t="s">
        <v>23</v>
      </c>
      <c r="D24" s="9" t="s">
        <v>7</v>
      </c>
      <c r="E24" s="10">
        <v>143566.48000000001</v>
      </c>
      <c r="F24" s="10">
        <v>152225</v>
      </c>
      <c r="G24" s="10">
        <v>189245.75</v>
      </c>
      <c r="H24" s="10">
        <v>172981.28</v>
      </c>
      <c r="I24" s="10">
        <v>161498.21</v>
      </c>
      <c r="J24" s="10">
        <v>200517.16</v>
      </c>
      <c r="K24" s="10">
        <v>191093.21</v>
      </c>
      <c r="L24" s="10">
        <v>202154.56</v>
      </c>
      <c r="M24" s="10">
        <v>185175.06</v>
      </c>
      <c r="N24" s="10">
        <v>174181.65</v>
      </c>
      <c r="O24" s="10">
        <v>176249.49</v>
      </c>
      <c r="P24" s="10">
        <v>167915.45</v>
      </c>
      <c r="Q24" s="8" t="s">
        <v>23</v>
      </c>
    </row>
    <row r="25" spans="1:17" ht="15.25" customHeight="1">
      <c r="A25" s="21" t="s">
        <v>152</v>
      </c>
      <c r="B25" s="23">
        <v>4160</v>
      </c>
      <c r="C25" s="8" t="s">
        <v>24</v>
      </c>
      <c r="D25" s="9" t="s">
        <v>7</v>
      </c>
      <c r="E25" s="10">
        <v>25177.14</v>
      </c>
      <c r="F25" s="10">
        <v>22846.63</v>
      </c>
      <c r="G25" s="10">
        <v>28981.81</v>
      </c>
      <c r="H25" s="10">
        <v>23306.62</v>
      </c>
      <c r="I25" s="10">
        <v>27401.41</v>
      </c>
      <c r="J25" s="10">
        <v>31530.799999999999</v>
      </c>
      <c r="K25" s="10">
        <v>36421.4</v>
      </c>
      <c r="L25" s="10">
        <v>34799.129999999997</v>
      </c>
      <c r="M25" s="10">
        <v>26307.15</v>
      </c>
      <c r="N25" s="10">
        <v>24452.18</v>
      </c>
      <c r="O25" s="10">
        <v>25327.15</v>
      </c>
      <c r="P25" s="10">
        <v>21315.39</v>
      </c>
      <c r="Q25" s="8" t="s">
        <v>24</v>
      </c>
    </row>
    <row r="26" spans="1:17" ht="15.25" customHeight="1">
      <c r="A26" s="21" t="s">
        <v>152</v>
      </c>
      <c r="B26" s="23">
        <v>4160</v>
      </c>
      <c r="C26" s="8" t="s">
        <v>25</v>
      </c>
      <c r="D26" s="9" t="s">
        <v>7</v>
      </c>
      <c r="E26" s="10">
        <v>10985</v>
      </c>
      <c r="F26" s="10">
        <v>10258</v>
      </c>
      <c r="G26" s="10">
        <v>11241</v>
      </c>
      <c r="H26" s="10">
        <v>10618</v>
      </c>
      <c r="I26" s="10">
        <v>11962</v>
      </c>
      <c r="J26" s="10">
        <v>8841</v>
      </c>
      <c r="K26" s="10">
        <v>11040</v>
      </c>
      <c r="L26" s="10">
        <v>11845</v>
      </c>
      <c r="M26" s="10">
        <v>9466</v>
      </c>
      <c r="N26" s="10">
        <v>11318.46</v>
      </c>
      <c r="O26" s="10">
        <v>10071.52</v>
      </c>
      <c r="P26" s="10">
        <v>8335.2800000000007</v>
      </c>
      <c r="Q26" s="8" t="s">
        <v>25</v>
      </c>
    </row>
    <row r="27" spans="1:17" ht="15.25" customHeight="1">
      <c r="A27" s="21" t="s">
        <v>152</v>
      </c>
      <c r="B27" s="23">
        <v>4160</v>
      </c>
      <c r="C27" s="8" t="s">
        <v>26</v>
      </c>
      <c r="D27" s="9" t="s">
        <v>7</v>
      </c>
      <c r="E27" s="10">
        <v>105500</v>
      </c>
      <c r="F27" s="10">
        <v>96000</v>
      </c>
      <c r="G27" s="10">
        <v>100000</v>
      </c>
      <c r="H27" s="10">
        <v>109000</v>
      </c>
      <c r="I27" s="10">
        <v>110000</v>
      </c>
      <c r="J27" s="10">
        <v>115000</v>
      </c>
      <c r="K27" s="10">
        <v>108000</v>
      </c>
      <c r="L27" s="10">
        <v>83200</v>
      </c>
      <c r="M27" s="10">
        <v>91500</v>
      </c>
      <c r="N27" s="10">
        <v>92000</v>
      </c>
      <c r="O27" s="10">
        <v>107000</v>
      </c>
      <c r="P27" s="10">
        <v>105000</v>
      </c>
      <c r="Q27" s="8" t="s">
        <v>26</v>
      </c>
    </row>
    <row r="28" spans="1:17" ht="15.25" customHeight="1">
      <c r="A28" s="21" t="s">
        <v>152</v>
      </c>
      <c r="B28" s="23">
        <v>4160</v>
      </c>
      <c r="C28" s="8" t="s">
        <v>27</v>
      </c>
      <c r="D28" s="9" t="s">
        <v>7</v>
      </c>
      <c r="E28" s="10">
        <v>22700</v>
      </c>
      <c r="F28" s="10">
        <v>20400</v>
      </c>
      <c r="G28" s="10">
        <v>22200</v>
      </c>
      <c r="H28" s="10">
        <v>19600</v>
      </c>
      <c r="I28" s="10">
        <v>29500</v>
      </c>
      <c r="J28" s="10">
        <v>30500</v>
      </c>
      <c r="K28" s="10">
        <v>25500</v>
      </c>
      <c r="L28" s="10">
        <v>26000</v>
      </c>
      <c r="M28" s="10">
        <v>28000</v>
      </c>
      <c r="N28" s="10">
        <v>23950</v>
      </c>
      <c r="O28" s="10">
        <v>26460</v>
      </c>
      <c r="P28" s="10">
        <v>29100</v>
      </c>
      <c r="Q28" s="8" t="s">
        <v>27</v>
      </c>
    </row>
    <row r="29" spans="1:17" ht="15.25" customHeight="1">
      <c r="A29" s="21" t="s">
        <v>168</v>
      </c>
      <c r="B29" s="23"/>
      <c r="C29" s="9" t="s">
        <v>19</v>
      </c>
      <c r="D29" s="11"/>
      <c r="E29" s="10">
        <v>345637.92</v>
      </c>
      <c r="F29" s="10">
        <v>341023.59</v>
      </c>
      <c r="G29" s="10">
        <v>400729.15</v>
      </c>
      <c r="H29" s="10">
        <v>381547.6</v>
      </c>
      <c r="I29" s="10">
        <v>381633.96</v>
      </c>
      <c r="J29" s="10">
        <v>427507.96</v>
      </c>
      <c r="K29" s="10">
        <v>412073.61</v>
      </c>
      <c r="L29" s="10">
        <v>397486.69</v>
      </c>
      <c r="M29" s="10">
        <v>376647.21</v>
      </c>
      <c r="N29" s="10">
        <v>363155.4</v>
      </c>
      <c r="O29" s="10">
        <v>381362.02</v>
      </c>
      <c r="P29" s="10">
        <v>367697.12</v>
      </c>
      <c r="Q29" s="9" t="s">
        <v>19</v>
      </c>
    </row>
    <row r="30" spans="1:17" ht="15.25" customHeight="1">
      <c r="A30" s="21" t="s">
        <v>168</v>
      </c>
      <c r="B30" s="23"/>
      <c r="C30" s="15"/>
      <c r="D30" s="15"/>
      <c r="E30" s="15"/>
      <c r="F30" s="15"/>
      <c r="G30" s="15"/>
      <c r="H30" s="15"/>
      <c r="I30" s="15"/>
      <c r="J30" s="15"/>
      <c r="K30" s="15"/>
      <c r="L30" s="15"/>
      <c r="M30" s="15"/>
      <c r="N30" s="15"/>
      <c r="O30" s="15"/>
      <c r="P30" s="15"/>
      <c r="Q30" s="8"/>
    </row>
    <row r="31" spans="1:17" ht="15.25" customHeight="1">
      <c r="A31" s="21" t="s">
        <v>168</v>
      </c>
      <c r="B31" s="23"/>
      <c r="C31" s="16" t="s">
        <v>28</v>
      </c>
      <c r="D31" s="16"/>
      <c r="E31" s="16"/>
      <c r="F31" s="16"/>
      <c r="G31" s="16"/>
      <c r="H31" s="16"/>
      <c r="I31" s="16"/>
      <c r="J31" s="16"/>
      <c r="K31" s="16"/>
      <c r="L31" s="16"/>
      <c r="M31" s="16"/>
      <c r="N31" s="16"/>
      <c r="O31" s="16"/>
      <c r="P31" s="16"/>
      <c r="Q31" s="1" t="s">
        <v>28</v>
      </c>
    </row>
    <row r="32" spans="1:17" ht="15.25" customHeight="1">
      <c r="A32" s="21" t="s">
        <v>169</v>
      </c>
      <c r="B32" s="22" t="s">
        <v>153</v>
      </c>
      <c r="C32" s="8" t="s">
        <v>29</v>
      </c>
      <c r="D32" s="9" t="s">
        <v>7</v>
      </c>
      <c r="E32" s="10">
        <v>0</v>
      </c>
      <c r="F32" s="10">
        <v>0</v>
      </c>
      <c r="G32" s="10">
        <v>0</v>
      </c>
      <c r="H32" s="10">
        <v>0</v>
      </c>
      <c r="I32" s="10">
        <v>0</v>
      </c>
      <c r="J32" s="10">
        <v>0</v>
      </c>
      <c r="K32" s="10">
        <v>0</v>
      </c>
      <c r="L32" s="10">
        <v>0</v>
      </c>
      <c r="M32" s="10">
        <v>0</v>
      </c>
      <c r="N32" s="10">
        <v>0</v>
      </c>
      <c r="O32" s="10">
        <v>0</v>
      </c>
      <c r="P32" s="10">
        <v>19185.7</v>
      </c>
      <c r="Q32" s="8" t="s">
        <v>29</v>
      </c>
    </row>
    <row r="33" spans="1:17" ht="15.25" customHeight="1">
      <c r="A33" s="21" t="s">
        <v>169</v>
      </c>
      <c r="B33" s="22" t="s">
        <v>153</v>
      </c>
      <c r="C33" s="8" t="s">
        <v>30</v>
      </c>
      <c r="D33" s="9" t="s">
        <v>7</v>
      </c>
      <c r="E33" s="10">
        <v>0</v>
      </c>
      <c r="F33" s="10">
        <v>0</v>
      </c>
      <c r="G33" s="10">
        <v>311144.27</v>
      </c>
      <c r="H33" s="10">
        <v>0</v>
      </c>
      <c r="I33" s="10">
        <v>0</v>
      </c>
      <c r="J33" s="10">
        <v>293167.84000000003</v>
      </c>
      <c r="K33" s="10">
        <v>0</v>
      </c>
      <c r="L33" s="10">
        <v>0</v>
      </c>
      <c r="M33" s="10">
        <v>296724.94</v>
      </c>
      <c r="N33" s="10">
        <v>0</v>
      </c>
      <c r="O33" s="10">
        <v>0</v>
      </c>
      <c r="P33" s="10">
        <v>284923.95</v>
      </c>
      <c r="Q33" s="8" t="s">
        <v>30</v>
      </c>
    </row>
    <row r="34" spans="1:17" ht="15.25" customHeight="1">
      <c r="A34" s="21" t="s">
        <v>169</v>
      </c>
      <c r="B34" s="22" t="s">
        <v>153</v>
      </c>
      <c r="C34" s="8" t="s">
        <v>31</v>
      </c>
      <c r="D34" s="9" t="s">
        <v>7</v>
      </c>
      <c r="E34" s="10">
        <v>0</v>
      </c>
      <c r="F34" s="10">
        <v>0</v>
      </c>
      <c r="G34" s="10">
        <v>0</v>
      </c>
      <c r="H34" s="10">
        <v>0</v>
      </c>
      <c r="I34" s="10">
        <v>0</v>
      </c>
      <c r="J34" s="10">
        <v>0</v>
      </c>
      <c r="K34" s="10">
        <v>0</v>
      </c>
      <c r="L34" s="10">
        <v>0</v>
      </c>
      <c r="M34" s="10">
        <v>0</v>
      </c>
      <c r="N34" s="10">
        <v>0</v>
      </c>
      <c r="O34" s="10">
        <v>0</v>
      </c>
      <c r="P34" s="10">
        <v>0</v>
      </c>
      <c r="Q34" s="8" t="s">
        <v>31</v>
      </c>
    </row>
    <row r="35" spans="1:17" ht="15.25" customHeight="1">
      <c r="A35" s="21" t="s">
        <v>169</v>
      </c>
      <c r="B35" s="22" t="s">
        <v>153</v>
      </c>
      <c r="C35" s="8" t="s">
        <v>32</v>
      </c>
      <c r="D35" s="9" t="s">
        <v>7</v>
      </c>
      <c r="E35" s="10">
        <v>0</v>
      </c>
      <c r="F35" s="10">
        <v>0</v>
      </c>
      <c r="G35" s="10">
        <v>222693.57</v>
      </c>
      <c r="H35" s="10">
        <v>0</v>
      </c>
      <c r="I35" s="10">
        <v>0</v>
      </c>
      <c r="J35" s="10">
        <v>219019.67</v>
      </c>
      <c r="K35" s="10">
        <v>0</v>
      </c>
      <c r="L35" s="10">
        <v>0</v>
      </c>
      <c r="M35" s="10">
        <v>249399.26</v>
      </c>
      <c r="N35" s="10">
        <v>0</v>
      </c>
      <c r="O35" s="10">
        <v>0</v>
      </c>
      <c r="P35" s="10">
        <v>245709.81</v>
      </c>
      <c r="Q35" s="8" t="s">
        <v>32</v>
      </c>
    </row>
    <row r="36" spans="1:17" ht="15.25" customHeight="1">
      <c r="A36" s="21" t="s">
        <v>169</v>
      </c>
      <c r="B36" s="22" t="s">
        <v>153</v>
      </c>
      <c r="C36" s="8" t="s">
        <v>33</v>
      </c>
      <c r="D36" s="9" t="s">
        <v>7</v>
      </c>
      <c r="E36" s="10">
        <v>0</v>
      </c>
      <c r="F36" s="10">
        <v>44490.75</v>
      </c>
      <c r="G36" s="10">
        <v>59175.3</v>
      </c>
      <c r="H36" s="10">
        <v>62367.99</v>
      </c>
      <c r="I36" s="10">
        <v>70062.02</v>
      </c>
      <c r="J36" s="10">
        <v>66017.320000000007</v>
      </c>
      <c r="K36" s="10">
        <v>59310.18</v>
      </c>
      <c r="L36" s="10">
        <v>69318.710000000006</v>
      </c>
      <c r="M36" s="10">
        <v>61357.73</v>
      </c>
      <c r="N36" s="10">
        <v>62783.68</v>
      </c>
      <c r="O36" s="10">
        <v>80743.16</v>
      </c>
      <c r="P36" s="10">
        <v>95358.82</v>
      </c>
      <c r="Q36" s="8" t="s">
        <v>33</v>
      </c>
    </row>
    <row r="37" spans="1:17" ht="15.25" customHeight="1">
      <c r="A37" s="21" t="s">
        <v>168</v>
      </c>
      <c r="B37" s="23"/>
      <c r="C37" s="9" t="s">
        <v>19</v>
      </c>
      <c r="D37" s="11"/>
      <c r="E37" s="10">
        <v>0</v>
      </c>
      <c r="F37" s="10">
        <v>44490.75</v>
      </c>
      <c r="G37" s="10">
        <v>593013.14</v>
      </c>
      <c r="H37" s="10">
        <v>62367.99</v>
      </c>
      <c r="I37" s="10">
        <v>70062.02</v>
      </c>
      <c r="J37" s="10">
        <v>578204.82999999996</v>
      </c>
      <c r="K37" s="10">
        <v>59310.18</v>
      </c>
      <c r="L37" s="10">
        <v>69318.710000000006</v>
      </c>
      <c r="M37" s="10">
        <v>607481.93000000005</v>
      </c>
      <c r="N37" s="10">
        <v>62783.68</v>
      </c>
      <c r="O37" s="10">
        <v>80743.16</v>
      </c>
      <c r="P37" s="10">
        <v>645178.28</v>
      </c>
      <c r="Q37" s="9" t="s">
        <v>19</v>
      </c>
    </row>
    <row r="38" spans="1:17" ht="15.25" customHeight="1">
      <c r="A38" s="21" t="s">
        <v>168</v>
      </c>
      <c r="B38" s="23"/>
      <c r="C38" s="15"/>
      <c r="D38" s="15"/>
      <c r="E38" s="15"/>
      <c r="F38" s="15"/>
      <c r="G38" s="15"/>
      <c r="H38" s="15"/>
      <c r="I38" s="15"/>
      <c r="J38" s="15"/>
      <c r="K38" s="15"/>
      <c r="L38" s="15"/>
      <c r="M38" s="15"/>
      <c r="N38" s="15"/>
      <c r="O38" s="15"/>
      <c r="P38" s="15"/>
      <c r="Q38" s="8"/>
    </row>
    <row r="39" spans="1:17" ht="15.25" customHeight="1">
      <c r="A39" s="21" t="s">
        <v>168</v>
      </c>
      <c r="B39" s="23"/>
      <c r="C39" s="16" t="s">
        <v>34</v>
      </c>
      <c r="D39" s="16"/>
      <c r="E39" s="16"/>
      <c r="F39" s="16"/>
      <c r="G39" s="16"/>
      <c r="H39" s="16"/>
      <c r="I39" s="16"/>
      <c r="J39" s="16"/>
      <c r="K39" s="16"/>
      <c r="L39" s="16"/>
      <c r="M39" s="16"/>
      <c r="N39" s="16"/>
      <c r="O39" s="16"/>
      <c r="P39" s="16"/>
      <c r="Q39" s="1" t="s">
        <v>34</v>
      </c>
    </row>
    <row r="40" spans="1:17" ht="15.25" customHeight="1">
      <c r="A40" s="21" t="s">
        <v>170</v>
      </c>
      <c r="B40" s="22" t="s">
        <v>154</v>
      </c>
      <c r="C40" s="8" t="s">
        <v>35</v>
      </c>
      <c r="D40" s="9" t="s">
        <v>7</v>
      </c>
      <c r="E40" s="10">
        <v>39714</v>
      </c>
      <c r="F40" s="10">
        <v>40576</v>
      </c>
      <c r="G40" s="10">
        <v>45340</v>
      </c>
      <c r="H40" s="10">
        <v>31444</v>
      </c>
      <c r="I40" s="10">
        <v>33992</v>
      </c>
      <c r="J40" s="10">
        <v>28745</v>
      </c>
      <c r="K40" s="10">
        <v>26018</v>
      </c>
      <c r="L40" s="10">
        <v>28349</v>
      </c>
      <c r="M40" s="10">
        <v>21594</v>
      </c>
      <c r="N40" s="10">
        <v>29872</v>
      </c>
      <c r="O40" s="10">
        <v>36068</v>
      </c>
      <c r="P40" s="10">
        <v>48056</v>
      </c>
      <c r="Q40" s="8" t="s">
        <v>35</v>
      </c>
    </row>
    <row r="41" spans="1:17" ht="15.25" customHeight="1">
      <c r="A41" s="21" t="s">
        <v>170</v>
      </c>
      <c r="B41" s="22" t="s">
        <v>154</v>
      </c>
      <c r="C41" s="8" t="s">
        <v>36</v>
      </c>
      <c r="D41" s="9" t="s">
        <v>7</v>
      </c>
      <c r="E41" s="10">
        <v>69305.91</v>
      </c>
      <c r="F41" s="10">
        <v>69046.78</v>
      </c>
      <c r="G41" s="10">
        <v>79111.520000000004</v>
      </c>
      <c r="H41" s="10">
        <v>67225.3</v>
      </c>
      <c r="I41" s="10">
        <v>53469</v>
      </c>
      <c r="J41" s="10">
        <v>46806.09</v>
      </c>
      <c r="K41" s="10">
        <v>29209.27</v>
      </c>
      <c r="L41" s="10">
        <v>0</v>
      </c>
      <c r="M41" s="10">
        <v>17073.11</v>
      </c>
      <c r="N41" s="10">
        <v>57440</v>
      </c>
      <c r="O41" s="10">
        <v>67760</v>
      </c>
      <c r="P41" s="10">
        <v>66103.39</v>
      </c>
      <c r="Q41" s="8" t="s">
        <v>36</v>
      </c>
    </row>
    <row r="42" spans="1:17" ht="15.25" customHeight="1">
      <c r="A42" s="21" t="s">
        <v>170</v>
      </c>
      <c r="B42" s="22" t="s">
        <v>154</v>
      </c>
      <c r="C42" s="8" t="s">
        <v>37</v>
      </c>
      <c r="D42" s="9" t="s">
        <v>7</v>
      </c>
      <c r="E42" s="10">
        <v>33823.230000000003</v>
      </c>
      <c r="F42" s="10">
        <v>0</v>
      </c>
      <c r="G42" s="10">
        <v>14107.38</v>
      </c>
      <c r="H42" s="10">
        <v>35627.69</v>
      </c>
      <c r="I42" s="10">
        <v>21509.97</v>
      </c>
      <c r="J42" s="10">
        <v>17132.04</v>
      </c>
      <c r="K42" s="10">
        <v>18607.18</v>
      </c>
      <c r="L42" s="10">
        <v>0</v>
      </c>
      <c r="M42" s="10">
        <v>17961.650000000001</v>
      </c>
      <c r="N42" s="10">
        <v>27437.85</v>
      </c>
      <c r="O42" s="10">
        <v>26343.46</v>
      </c>
      <c r="P42" s="10">
        <v>27072.63</v>
      </c>
      <c r="Q42" s="8" t="s">
        <v>37</v>
      </c>
    </row>
    <row r="43" spans="1:17" ht="15.25" customHeight="1">
      <c r="A43" s="21" t="s">
        <v>170</v>
      </c>
      <c r="B43" s="22" t="s">
        <v>154</v>
      </c>
      <c r="C43" s="8" t="s">
        <v>38</v>
      </c>
      <c r="D43" s="9" t="s">
        <v>7</v>
      </c>
      <c r="E43" s="10">
        <v>0</v>
      </c>
      <c r="F43" s="10">
        <v>0</v>
      </c>
      <c r="G43" s="10">
        <v>42000</v>
      </c>
      <c r="H43" s="10">
        <v>0</v>
      </c>
      <c r="I43" s="10">
        <v>0</v>
      </c>
      <c r="J43" s="10">
        <v>24000</v>
      </c>
      <c r="K43" s="10">
        <v>0</v>
      </c>
      <c r="L43" s="10">
        <v>0</v>
      </c>
      <c r="M43" s="10">
        <v>26000</v>
      </c>
      <c r="N43" s="10">
        <v>0</v>
      </c>
      <c r="O43" s="10">
        <v>0</v>
      </c>
      <c r="P43" s="10">
        <v>27000</v>
      </c>
      <c r="Q43" s="8" t="s">
        <v>38</v>
      </c>
    </row>
    <row r="44" spans="1:17" ht="15.25" customHeight="1">
      <c r="A44" s="21" t="s">
        <v>170</v>
      </c>
      <c r="B44" s="22" t="s">
        <v>154</v>
      </c>
      <c r="C44" s="8" t="s">
        <v>39</v>
      </c>
      <c r="D44" s="9" t="s">
        <v>7</v>
      </c>
      <c r="E44" s="10">
        <v>0</v>
      </c>
      <c r="F44" s="10">
        <v>0</v>
      </c>
      <c r="G44" s="10">
        <v>0</v>
      </c>
      <c r="H44" s="10">
        <v>0</v>
      </c>
      <c r="I44" s="10">
        <v>0</v>
      </c>
      <c r="J44" s="10">
        <v>0</v>
      </c>
      <c r="K44" s="10">
        <v>0</v>
      </c>
      <c r="L44" s="10">
        <v>0</v>
      </c>
      <c r="M44" s="10">
        <v>0</v>
      </c>
      <c r="N44" s="10">
        <v>0</v>
      </c>
      <c r="O44" s="10">
        <v>0</v>
      </c>
      <c r="P44" s="10">
        <v>0</v>
      </c>
      <c r="Q44" s="8" t="s">
        <v>39</v>
      </c>
    </row>
    <row r="45" spans="1:17" ht="15.25" customHeight="1">
      <c r="A45" s="21" t="s">
        <v>170</v>
      </c>
      <c r="B45" s="22" t="s">
        <v>154</v>
      </c>
      <c r="C45" s="8" t="s">
        <v>40</v>
      </c>
      <c r="D45" s="9" t="s">
        <v>7</v>
      </c>
      <c r="E45" s="10">
        <v>0</v>
      </c>
      <c r="F45" s="10">
        <v>0</v>
      </c>
      <c r="G45" s="10">
        <v>0</v>
      </c>
      <c r="H45" s="10">
        <v>0</v>
      </c>
      <c r="I45" s="10">
        <v>0</v>
      </c>
      <c r="J45" s="10">
        <v>0</v>
      </c>
      <c r="K45" s="10">
        <v>0</v>
      </c>
      <c r="L45" s="10">
        <v>15748.71</v>
      </c>
      <c r="M45" s="10">
        <v>18548.080000000002</v>
      </c>
      <c r="N45" s="10">
        <v>18417.63</v>
      </c>
      <c r="O45" s="10">
        <v>18372.11</v>
      </c>
      <c r="P45" s="10">
        <v>16856.75</v>
      </c>
      <c r="Q45" s="8" t="s">
        <v>40</v>
      </c>
    </row>
    <row r="46" spans="1:17" ht="15.25" customHeight="1">
      <c r="A46" s="21" t="s">
        <v>168</v>
      </c>
      <c r="B46" s="23"/>
      <c r="C46" s="9" t="s">
        <v>19</v>
      </c>
      <c r="D46" s="11"/>
      <c r="E46" s="10">
        <v>142843.14000000001</v>
      </c>
      <c r="F46" s="10">
        <v>109622.78</v>
      </c>
      <c r="G46" s="10">
        <v>180558.9</v>
      </c>
      <c r="H46" s="10">
        <v>134296.99</v>
      </c>
      <c r="I46" s="10">
        <v>108970.97</v>
      </c>
      <c r="J46" s="10">
        <v>116683.13</v>
      </c>
      <c r="K46" s="10">
        <v>73834.45</v>
      </c>
      <c r="L46" s="10">
        <v>44097.71</v>
      </c>
      <c r="M46" s="10">
        <v>101176.84</v>
      </c>
      <c r="N46" s="10">
        <v>133167.48000000001</v>
      </c>
      <c r="O46" s="10">
        <v>148543.57</v>
      </c>
      <c r="P46" s="10">
        <v>185088.77</v>
      </c>
      <c r="Q46" s="9" t="s">
        <v>19</v>
      </c>
    </row>
    <row r="47" spans="1:17" ht="15.25" customHeight="1">
      <c r="A47" s="21" t="s">
        <v>168</v>
      </c>
      <c r="B47" s="23"/>
      <c r="C47" s="15"/>
      <c r="D47" s="15"/>
      <c r="E47" s="15"/>
      <c r="F47" s="15"/>
      <c r="G47" s="15"/>
      <c r="H47" s="15"/>
      <c r="I47" s="15"/>
      <c r="J47" s="15"/>
      <c r="K47" s="15"/>
      <c r="L47" s="15"/>
      <c r="M47" s="15"/>
      <c r="N47" s="15"/>
      <c r="O47" s="15"/>
      <c r="P47" s="15"/>
      <c r="Q47" s="8"/>
    </row>
    <row r="48" spans="1:17" ht="15.25" customHeight="1">
      <c r="A48" s="21" t="s">
        <v>168</v>
      </c>
      <c r="B48" s="22"/>
      <c r="C48" s="16" t="s">
        <v>41</v>
      </c>
      <c r="D48" s="16"/>
      <c r="E48" s="16"/>
      <c r="F48" s="16"/>
      <c r="G48" s="16"/>
      <c r="H48" s="16"/>
      <c r="I48" s="16"/>
      <c r="J48" s="16"/>
      <c r="K48" s="16"/>
      <c r="L48" s="16"/>
      <c r="M48" s="16"/>
      <c r="N48" s="16"/>
      <c r="O48" s="16"/>
      <c r="P48" s="16"/>
      <c r="Q48" s="1" t="s">
        <v>41</v>
      </c>
    </row>
    <row r="49" spans="1:17" ht="15.25" customHeight="1">
      <c r="A49" s="21" t="s">
        <v>171</v>
      </c>
      <c r="B49" s="22" t="s">
        <v>155</v>
      </c>
      <c r="C49" s="8" t="s">
        <v>42</v>
      </c>
      <c r="D49" s="9" t="s">
        <v>7</v>
      </c>
      <c r="E49" s="10">
        <v>38812.800000000003</v>
      </c>
      <c r="F49" s="10">
        <v>36210.519999999997</v>
      </c>
      <c r="G49" s="10">
        <v>52464.26</v>
      </c>
      <c r="H49" s="10">
        <v>45131.6</v>
      </c>
      <c r="I49" s="10">
        <v>40792.620000000003</v>
      </c>
      <c r="J49" s="10">
        <v>43644</v>
      </c>
      <c r="K49" s="10">
        <v>45360.160000000003</v>
      </c>
      <c r="L49" s="10">
        <v>45370</v>
      </c>
      <c r="M49" s="10">
        <v>40609</v>
      </c>
      <c r="N49" s="10">
        <v>44988.69</v>
      </c>
      <c r="O49" s="10">
        <v>39630.46</v>
      </c>
      <c r="P49" s="10">
        <v>38959</v>
      </c>
      <c r="Q49" s="8" t="s">
        <v>42</v>
      </c>
    </row>
    <row r="50" spans="1:17" ht="15.25" customHeight="1">
      <c r="A50" s="21" t="s">
        <v>171</v>
      </c>
      <c r="B50" s="22" t="s">
        <v>155</v>
      </c>
      <c r="C50" s="8" t="s">
        <v>43</v>
      </c>
      <c r="D50" s="9" t="s">
        <v>7</v>
      </c>
      <c r="E50" s="10">
        <v>0</v>
      </c>
      <c r="F50" s="10">
        <v>0</v>
      </c>
      <c r="G50" s="10">
        <v>0</v>
      </c>
      <c r="H50" s="10">
        <v>0</v>
      </c>
      <c r="I50" s="10">
        <v>0</v>
      </c>
      <c r="J50" s="10">
        <v>0</v>
      </c>
      <c r="K50" s="10">
        <v>0</v>
      </c>
      <c r="L50" s="10">
        <v>0</v>
      </c>
      <c r="M50" s="10">
        <v>0</v>
      </c>
      <c r="N50" s="10">
        <v>0</v>
      </c>
      <c r="O50" s="10">
        <v>0</v>
      </c>
      <c r="P50" s="10">
        <v>413933.57</v>
      </c>
      <c r="Q50" s="8" t="s">
        <v>43</v>
      </c>
    </row>
    <row r="51" spans="1:17" ht="15.25" customHeight="1">
      <c r="A51" s="21" t="s">
        <v>171</v>
      </c>
      <c r="B51" s="22" t="s">
        <v>155</v>
      </c>
      <c r="C51" s="8" t="s">
        <v>44</v>
      </c>
      <c r="D51" s="9" t="s">
        <v>7</v>
      </c>
      <c r="E51" s="10">
        <v>0</v>
      </c>
      <c r="F51" s="10">
        <v>0</v>
      </c>
      <c r="G51" s="10">
        <v>0</v>
      </c>
      <c r="H51" s="10">
        <v>0</v>
      </c>
      <c r="I51" s="10">
        <v>609.41999999999996</v>
      </c>
      <c r="J51" s="10">
        <v>1488.57</v>
      </c>
      <c r="K51" s="10">
        <v>0</v>
      </c>
      <c r="L51" s="10">
        <v>0</v>
      </c>
      <c r="M51" s="10">
        <v>650</v>
      </c>
      <c r="N51" s="10">
        <v>2808</v>
      </c>
      <c r="O51" s="10">
        <v>4369</v>
      </c>
      <c r="P51" s="10">
        <v>2749</v>
      </c>
      <c r="Q51" s="8" t="s">
        <v>44</v>
      </c>
    </row>
    <row r="52" spans="1:17" ht="15.25" customHeight="1">
      <c r="A52" s="21" t="s">
        <v>168</v>
      </c>
      <c r="B52" s="23"/>
      <c r="C52" s="9" t="s">
        <v>19</v>
      </c>
      <c r="D52" s="11"/>
      <c r="E52" s="10">
        <v>38812.800000000003</v>
      </c>
      <c r="F52" s="10">
        <v>36210.519999999997</v>
      </c>
      <c r="G52" s="10">
        <v>52464.26</v>
      </c>
      <c r="H52" s="10">
        <v>45131.6</v>
      </c>
      <c r="I52" s="10">
        <v>41402.04</v>
      </c>
      <c r="J52" s="10">
        <v>45132.57</v>
      </c>
      <c r="K52" s="10">
        <v>45360.160000000003</v>
      </c>
      <c r="L52" s="10">
        <v>45370</v>
      </c>
      <c r="M52" s="10">
        <v>41259</v>
      </c>
      <c r="N52" s="10">
        <v>47796.69</v>
      </c>
      <c r="O52" s="10">
        <v>43999.46</v>
      </c>
      <c r="P52" s="10">
        <v>455641.57</v>
      </c>
      <c r="Q52" s="9" t="s">
        <v>19</v>
      </c>
    </row>
    <row r="53" spans="1:17" ht="15.25" customHeight="1">
      <c r="A53" s="21" t="s">
        <v>168</v>
      </c>
      <c r="B53" s="23"/>
      <c r="C53" s="15"/>
      <c r="D53" s="15"/>
      <c r="E53" s="15"/>
      <c r="F53" s="15"/>
      <c r="G53" s="15"/>
      <c r="H53" s="15"/>
      <c r="I53" s="15"/>
      <c r="J53" s="15"/>
      <c r="K53" s="15"/>
      <c r="L53" s="15"/>
      <c r="M53" s="15"/>
      <c r="N53" s="15"/>
      <c r="O53" s="15"/>
      <c r="P53" s="15"/>
      <c r="Q53" s="8"/>
    </row>
    <row r="54" spans="1:17" ht="15.25" customHeight="1">
      <c r="A54" s="21" t="s">
        <v>168</v>
      </c>
      <c r="B54" s="23"/>
      <c r="C54" s="16" t="s">
        <v>45</v>
      </c>
      <c r="D54" s="16"/>
      <c r="E54" s="16"/>
      <c r="F54" s="16"/>
      <c r="G54" s="16"/>
      <c r="H54" s="16"/>
      <c r="I54" s="16"/>
      <c r="J54" s="16"/>
      <c r="K54" s="16"/>
      <c r="L54" s="16"/>
      <c r="M54" s="16"/>
      <c r="N54" s="16"/>
      <c r="O54" s="16"/>
      <c r="P54" s="16"/>
      <c r="Q54" s="1" t="s">
        <v>45</v>
      </c>
    </row>
    <row r="55" spans="1:17" ht="15.25" customHeight="1">
      <c r="A55" s="21" t="s">
        <v>172</v>
      </c>
      <c r="B55" s="22" t="s">
        <v>156</v>
      </c>
      <c r="C55" s="8" t="s">
        <v>46</v>
      </c>
      <c r="D55" s="9" t="s">
        <v>7</v>
      </c>
      <c r="E55" s="10">
        <v>1216909.74</v>
      </c>
      <c r="F55" s="10">
        <v>1228901.6200000001</v>
      </c>
      <c r="G55" s="10">
        <v>1513927.42</v>
      </c>
      <c r="H55" s="10">
        <v>1279439.1100000001</v>
      </c>
      <c r="I55" s="10">
        <v>1199273.6399999999</v>
      </c>
      <c r="J55" s="10">
        <v>1498232.79</v>
      </c>
      <c r="K55" s="10">
        <v>1195352.46</v>
      </c>
      <c r="L55" s="10">
        <v>1139430.19</v>
      </c>
      <c r="M55" s="10">
        <v>1487090.66</v>
      </c>
      <c r="N55" s="10">
        <v>1221237.9099999999</v>
      </c>
      <c r="O55" s="10">
        <v>1212685.3700000001</v>
      </c>
      <c r="P55" s="10">
        <v>1562531.99</v>
      </c>
      <c r="Q55" s="8" t="s">
        <v>46</v>
      </c>
    </row>
    <row r="56" spans="1:17" ht="15.25" customHeight="1">
      <c r="A56" s="21" t="s">
        <v>172</v>
      </c>
      <c r="B56" s="22" t="s">
        <v>156</v>
      </c>
      <c r="C56" s="8" t="s">
        <v>47</v>
      </c>
      <c r="D56" s="9" t="s">
        <v>7</v>
      </c>
      <c r="E56" s="10">
        <v>133984.01999999999</v>
      </c>
      <c r="F56" s="10">
        <v>131050.75</v>
      </c>
      <c r="G56" s="10">
        <v>151424.15</v>
      </c>
      <c r="H56" s="10">
        <v>136264.42000000001</v>
      </c>
      <c r="I56" s="10">
        <v>137449.98000000001</v>
      </c>
      <c r="J56" s="10">
        <v>143307.62</v>
      </c>
      <c r="K56" s="10">
        <v>131683.39000000001</v>
      </c>
      <c r="L56" s="10">
        <v>135947.39000000001</v>
      </c>
      <c r="M56" s="10">
        <v>142911.46</v>
      </c>
      <c r="N56" s="10">
        <v>141752.51</v>
      </c>
      <c r="O56" s="10">
        <v>157603.64000000001</v>
      </c>
      <c r="P56" s="10">
        <v>158982.26999999999</v>
      </c>
      <c r="Q56" s="8" t="s">
        <v>47</v>
      </c>
    </row>
    <row r="57" spans="1:17" ht="15.25" customHeight="1">
      <c r="A57" s="21" t="s">
        <v>168</v>
      </c>
      <c r="B57" s="23"/>
      <c r="C57" s="9" t="s">
        <v>19</v>
      </c>
      <c r="D57" s="11"/>
      <c r="E57" s="10">
        <v>1350893.76</v>
      </c>
      <c r="F57" s="10">
        <v>1359952.37</v>
      </c>
      <c r="G57" s="10">
        <v>1665351.57</v>
      </c>
      <c r="H57" s="10">
        <v>1415703.53</v>
      </c>
      <c r="I57" s="10">
        <v>1336723.6200000001</v>
      </c>
      <c r="J57" s="10">
        <v>1641540.41</v>
      </c>
      <c r="K57" s="10">
        <v>1327035.8500000001</v>
      </c>
      <c r="L57" s="10">
        <v>1275377.58</v>
      </c>
      <c r="M57" s="10">
        <v>1630002.12</v>
      </c>
      <c r="N57" s="10">
        <v>1362990.42</v>
      </c>
      <c r="O57" s="10">
        <v>1370289.01</v>
      </c>
      <c r="P57" s="10">
        <v>1721514.26</v>
      </c>
      <c r="Q57" s="9" t="s">
        <v>19</v>
      </c>
    </row>
    <row r="58" spans="1:17" ht="15.25" customHeight="1">
      <c r="A58" s="21" t="s">
        <v>168</v>
      </c>
      <c r="B58" s="23"/>
      <c r="C58" s="15"/>
      <c r="D58" s="15"/>
      <c r="E58" s="15"/>
      <c r="F58" s="15"/>
      <c r="G58" s="15"/>
      <c r="H58" s="15"/>
      <c r="I58" s="15"/>
      <c r="J58" s="15"/>
      <c r="K58" s="15"/>
      <c r="L58" s="15"/>
      <c r="M58" s="15"/>
      <c r="N58" s="15"/>
      <c r="O58" s="15"/>
      <c r="P58" s="15"/>
      <c r="Q58" s="8"/>
    </row>
    <row r="59" spans="1:17" ht="15.25" customHeight="1">
      <c r="A59" s="21" t="s">
        <v>168</v>
      </c>
      <c r="B59" s="23"/>
      <c r="C59" s="16" t="s">
        <v>48</v>
      </c>
      <c r="D59" s="16"/>
      <c r="E59" s="16"/>
      <c r="F59" s="16"/>
      <c r="G59" s="16"/>
      <c r="H59" s="16"/>
      <c r="I59" s="16"/>
      <c r="J59" s="16"/>
      <c r="K59" s="16"/>
      <c r="L59" s="16"/>
      <c r="M59" s="16"/>
      <c r="N59" s="16"/>
      <c r="O59" s="16"/>
      <c r="P59" s="16"/>
      <c r="Q59" s="1" t="s">
        <v>48</v>
      </c>
    </row>
    <row r="60" spans="1:17" ht="15.25" customHeight="1">
      <c r="A60" s="21" t="s">
        <v>173</v>
      </c>
      <c r="B60" s="22" t="s">
        <v>157</v>
      </c>
      <c r="C60" s="8" t="s">
        <v>49</v>
      </c>
      <c r="D60" s="9" t="s">
        <v>7</v>
      </c>
      <c r="E60" s="10">
        <v>0</v>
      </c>
      <c r="F60" s="10">
        <v>0</v>
      </c>
      <c r="G60" s="10">
        <v>0</v>
      </c>
      <c r="H60" s="10">
        <v>0</v>
      </c>
      <c r="I60" s="10">
        <v>0</v>
      </c>
      <c r="J60" s="10">
        <v>0</v>
      </c>
      <c r="K60" s="10">
        <v>0</v>
      </c>
      <c r="L60" s="10">
        <v>0</v>
      </c>
      <c r="M60" s="10">
        <v>0</v>
      </c>
      <c r="N60" s="10">
        <v>0</v>
      </c>
      <c r="O60" s="10">
        <v>0</v>
      </c>
      <c r="P60" s="10">
        <v>510583.1</v>
      </c>
      <c r="Q60" s="8" t="s">
        <v>49</v>
      </c>
    </row>
    <row r="61" spans="1:17" ht="15.25" customHeight="1">
      <c r="A61" s="21" t="s">
        <v>173</v>
      </c>
      <c r="B61" s="22" t="s">
        <v>157</v>
      </c>
      <c r="C61" s="8" t="s">
        <v>50</v>
      </c>
      <c r="D61" s="9" t="s">
        <v>7</v>
      </c>
      <c r="E61" s="10">
        <v>56529.35</v>
      </c>
      <c r="F61" s="10">
        <v>60120.1</v>
      </c>
      <c r="G61" s="10">
        <v>73224.5</v>
      </c>
      <c r="H61" s="10">
        <v>67643.899999999994</v>
      </c>
      <c r="I61" s="10">
        <v>75962.2</v>
      </c>
      <c r="J61" s="10">
        <v>10143.5</v>
      </c>
      <c r="K61" s="10">
        <v>10387.43</v>
      </c>
      <c r="L61" s="10">
        <v>77234.149999999994</v>
      </c>
      <c r="M61" s="10">
        <v>68934.89</v>
      </c>
      <c r="N61" s="10">
        <v>65471.26</v>
      </c>
      <c r="O61" s="10">
        <v>72425.440000000002</v>
      </c>
      <c r="P61" s="10">
        <v>54373.61</v>
      </c>
      <c r="Q61" s="8" t="s">
        <v>50</v>
      </c>
    </row>
    <row r="62" spans="1:17" ht="15.25" customHeight="1">
      <c r="A62" s="21" t="s">
        <v>173</v>
      </c>
      <c r="B62" s="22" t="s">
        <v>157</v>
      </c>
      <c r="C62" s="8" t="s">
        <v>51</v>
      </c>
      <c r="D62" s="9" t="s">
        <v>7</v>
      </c>
      <c r="E62" s="10">
        <v>80491.3</v>
      </c>
      <c r="F62" s="10">
        <v>93432.59</v>
      </c>
      <c r="G62" s="10">
        <v>111424.35</v>
      </c>
      <c r="H62" s="10">
        <v>100615.26</v>
      </c>
      <c r="I62" s="10">
        <v>98049.87</v>
      </c>
      <c r="J62" s="10">
        <v>112709.32</v>
      </c>
      <c r="K62" s="10">
        <v>97442.96</v>
      </c>
      <c r="L62" s="10">
        <v>95613.17</v>
      </c>
      <c r="M62" s="10">
        <v>95263.11</v>
      </c>
      <c r="N62" s="10">
        <v>107242.77</v>
      </c>
      <c r="O62" s="10">
        <v>97749.84</v>
      </c>
      <c r="P62" s="10">
        <v>89626.94</v>
      </c>
      <c r="Q62" s="8" t="s">
        <v>51</v>
      </c>
    </row>
    <row r="63" spans="1:17" ht="15.25" customHeight="1">
      <c r="A63" s="21" t="s">
        <v>173</v>
      </c>
      <c r="B63" s="22" t="s">
        <v>157</v>
      </c>
      <c r="C63" s="8" t="s">
        <v>52</v>
      </c>
      <c r="D63" s="9" t="s">
        <v>7</v>
      </c>
      <c r="E63" s="10">
        <v>0</v>
      </c>
      <c r="F63" s="10">
        <v>0</v>
      </c>
      <c r="G63" s="10">
        <v>0</v>
      </c>
      <c r="H63" s="10">
        <v>0</v>
      </c>
      <c r="I63" s="10">
        <v>0</v>
      </c>
      <c r="J63" s="10">
        <v>0</v>
      </c>
      <c r="K63" s="10">
        <v>0</v>
      </c>
      <c r="L63" s="10">
        <v>0</v>
      </c>
      <c r="M63" s="10">
        <v>0</v>
      </c>
      <c r="N63" s="10">
        <v>0</v>
      </c>
      <c r="O63" s="10">
        <v>0</v>
      </c>
      <c r="P63" s="10">
        <v>8422</v>
      </c>
      <c r="Q63" s="8" t="s">
        <v>52</v>
      </c>
    </row>
    <row r="64" spans="1:17" ht="15.25" customHeight="1">
      <c r="A64" s="21" t="s">
        <v>168</v>
      </c>
      <c r="B64" s="23"/>
      <c r="C64" s="9" t="s">
        <v>19</v>
      </c>
      <c r="D64" s="11"/>
      <c r="E64" s="10">
        <v>137020.65</v>
      </c>
      <c r="F64" s="10">
        <v>153552.69</v>
      </c>
      <c r="G64" s="10">
        <v>184648.85</v>
      </c>
      <c r="H64" s="10">
        <v>168259.16</v>
      </c>
      <c r="I64" s="10">
        <v>174012.07</v>
      </c>
      <c r="J64" s="10">
        <v>122852.82</v>
      </c>
      <c r="K64" s="10">
        <v>107830.39</v>
      </c>
      <c r="L64" s="10">
        <v>172847.32</v>
      </c>
      <c r="M64" s="10">
        <v>164198</v>
      </c>
      <c r="N64" s="10">
        <v>172714.03</v>
      </c>
      <c r="O64" s="10">
        <v>170175.28</v>
      </c>
      <c r="P64" s="10">
        <v>663005.65</v>
      </c>
      <c r="Q64" s="9" t="s">
        <v>19</v>
      </c>
    </row>
    <row r="65" spans="1:17" ht="15.25" customHeight="1">
      <c r="A65" s="21"/>
      <c r="B65" s="23"/>
      <c r="C65" s="15"/>
      <c r="D65" s="15"/>
      <c r="E65" s="15"/>
      <c r="F65" s="15"/>
      <c r="G65" s="15"/>
      <c r="H65" s="15"/>
      <c r="I65" s="15"/>
      <c r="J65" s="15"/>
      <c r="K65" s="15"/>
      <c r="L65" s="15"/>
      <c r="M65" s="15"/>
      <c r="N65" s="15"/>
      <c r="O65" s="15"/>
      <c r="P65" s="15"/>
      <c r="Q65" s="8"/>
    </row>
    <row r="66" spans="1:17" ht="15.25" customHeight="1">
      <c r="A66" s="21"/>
      <c r="B66" s="23"/>
      <c r="C66" s="16" t="s">
        <v>53</v>
      </c>
      <c r="D66" s="16"/>
      <c r="E66" s="16"/>
      <c r="F66" s="16"/>
      <c r="G66" s="16"/>
      <c r="H66" s="16"/>
      <c r="I66" s="16"/>
      <c r="J66" s="16"/>
      <c r="K66" s="16"/>
      <c r="L66" s="16"/>
      <c r="M66" s="16"/>
      <c r="N66" s="16"/>
      <c r="O66" s="16"/>
      <c r="P66" s="16"/>
      <c r="Q66" s="1" t="s">
        <v>53</v>
      </c>
    </row>
    <row r="67" spans="1:17" ht="15.25" customHeight="1">
      <c r="A67" s="21" t="s">
        <v>174</v>
      </c>
      <c r="B67" s="22" t="s">
        <v>158</v>
      </c>
      <c r="C67" s="8" t="s">
        <v>54</v>
      </c>
      <c r="D67" s="9" t="s">
        <v>7</v>
      </c>
      <c r="E67" s="10">
        <v>74628.36</v>
      </c>
      <c r="F67" s="10">
        <v>74868.240000000005</v>
      </c>
      <c r="G67" s="10">
        <v>92469.95</v>
      </c>
      <c r="H67" s="10">
        <v>95211.89</v>
      </c>
      <c r="I67" s="10">
        <v>84065.89</v>
      </c>
      <c r="J67" s="10">
        <v>81940.37</v>
      </c>
      <c r="K67" s="10">
        <v>288759.21999999997</v>
      </c>
      <c r="L67" s="10">
        <v>0</v>
      </c>
      <c r="M67" s="10">
        <v>0</v>
      </c>
      <c r="N67" s="10">
        <v>88293.88</v>
      </c>
      <c r="O67" s="10">
        <v>0</v>
      </c>
      <c r="P67" s="10">
        <v>0</v>
      </c>
      <c r="Q67" s="8" t="s">
        <v>54</v>
      </c>
    </row>
    <row r="68" spans="1:17" ht="15.25" customHeight="1">
      <c r="A68" s="21" t="s">
        <v>174</v>
      </c>
      <c r="B68" s="22" t="s">
        <v>158</v>
      </c>
      <c r="C68" s="8" t="s">
        <v>55</v>
      </c>
      <c r="D68" s="9" t="s">
        <v>7</v>
      </c>
      <c r="E68" s="10">
        <v>0</v>
      </c>
      <c r="F68" s="10">
        <v>0</v>
      </c>
      <c r="G68" s="10">
        <v>17600</v>
      </c>
      <c r="H68" s="10">
        <v>0</v>
      </c>
      <c r="I68" s="10">
        <v>0</v>
      </c>
      <c r="J68" s="10">
        <v>17900</v>
      </c>
      <c r="K68" s="10">
        <v>0</v>
      </c>
      <c r="L68" s="10">
        <v>0</v>
      </c>
      <c r="M68" s="10">
        <v>19400</v>
      </c>
      <c r="N68" s="10">
        <v>0</v>
      </c>
      <c r="O68" s="10">
        <v>0</v>
      </c>
      <c r="P68" s="10">
        <v>20900</v>
      </c>
      <c r="Q68" s="8" t="s">
        <v>55</v>
      </c>
    </row>
    <row r="69" spans="1:17" ht="15.25" customHeight="1">
      <c r="A69" s="21" t="s">
        <v>174</v>
      </c>
      <c r="B69" s="22" t="s">
        <v>158</v>
      </c>
      <c r="C69" s="8" t="s">
        <v>56</v>
      </c>
      <c r="D69" s="9" t="s">
        <v>7</v>
      </c>
      <c r="E69" s="10">
        <v>79005.149999999994</v>
      </c>
      <c r="F69" s="10">
        <v>95582.81</v>
      </c>
      <c r="G69" s="10">
        <v>111492.51</v>
      </c>
      <c r="H69" s="10">
        <v>100429.07</v>
      </c>
      <c r="I69" s="10">
        <v>112169.23</v>
      </c>
      <c r="J69" s="10">
        <v>101484.54</v>
      </c>
      <c r="K69" s="10">
        <v>81840.92</v>
      </c>
      <c r="L69" s="10">
        <v>101547.76</v>
      </c>
      <c r="M69" s="10">
        <v>93780.61</v>
      </c>
      <c r="N69" s="10">
        <v>90448.35</v>
      </c>
      <c r="O69" s="10">
        <v>86526.22</v>
      </c>
      <c r="P69" s="10">
        <v>201585.88</v>
      </c>
      <c r="Q69" s="8" t="s">
        <v>56</v>
      </c>
    </row>
    <row r="70" spans="1:17" ht="15.25" customHeight="1">
      <c r="A70" s="21" t="s">
        <v>174</v>
      </c>
      <c r="B70" s="22" t="s">
        <v>158</v>
      </c>
      <c r="C70" s="8" t="s">
        <v>57</v>
      </c>
      <c r="D70" s="9" t="s">
        <v>7</v>
      </c>
      <c r="E70" s="10">
        <v>247221.91</v>
      </c>
      <c r="F70" s="10">
        <v>227454.48</v>
      </c>
      <c r="G70" s="10">
        <v>249515.1</v>
      </c>
      <c r="H70" s="10">
        <v>315102.11</v>
      </c>
      <c r="I70" s="10">
        <v>276076.83</v>
      </c>
      <c r="J70" s="10">
        <v>297685.65999999997</v>
      </c>
      <c r="K70" s="10">
        <v>348183.43</v>
      </c>
      <c r="L70" s="10">
        <v>330360.63</v>
      </c>
      <c r="M70" s="10">
        <v>260423.3</v>
      </c>
      <c r="N70" s="10">
        <v>334375.49</v>
      </c>
      <c r="O70" s="10">
        <v>251784.77</v>
      </c>
      <c r="P70" s="10">
        <v>230911.79</v>
      </c>
      <c r="Q70" s="8" t="s">
        <v>57</v>
      </c>
    </row>
    <row r="71" spans="1:17" ht="15.25" customHeight="1">
      <c r="A71" s="21" t="s">
        <v>174</v>
      </c>
      <c r="B71" s="22" t="s">
        <v>158</v>
      </c>
      <c r="C71" s="8" t="s">
        <v>58</v>
      </c>
      <c r="D71" s="9" t="s">
        <v>7</v>
      </c>
      <c r="E71" s="10">
        <v>237562.74</v>
      </c>
      <c r="F71" s="10">
        <v>219847.83</v>
      </c>
      <c r="G71" s="10">
        <v>234018.63</v>
      </c>
      <c r="H71" s="10">
        <v>239114.76</v>
      </c>
      <c r="I71" s="10">
        <v>242460.28</v>
      </c>
      <c r="J71" s="10">
        <v>252136.47</v>
      </c>
      <c r="K71" s="10">
        <v>264087.94</v>
      </c>
      <c r="L71" s="10">
        <v>262128.47</v>
      </c>
      <c r="M71" s="10">
        <v>254641.64</v>
      </c>
      <c r="N71" s="10">
        <v>257540.39</v>
      </c>
      <c r="O71" s="10">
        <v>261485.74</v>
      </c>
      <c r="P71" s="10">
        <v>287179.84000000003</v>
      </c>
      <c r="Q71" s="8" t="s">
        <v>58</v>
      </c>
    </row>
    <row r="72" spans="1:17" ht="15.25" customHeight="1">
      <c r="A72" s="21" t="s">
        <v>174</v>
      </c>
      <c r="B72" s="22" t="s">
        <v>158</v>
      </c>
      <c r="C72" s="8" t="s">
        <v>59</v>
      </c>
      <c r="D72" s="9" t="s">
        <v>7</v>
      </c>
      <c r="E72" s="10">
        <v>0</v>
      </c>
      <c r="F72" s="10">
        <v>0</v>
      </c>
      <c r="G72" s="10">
        <v>303167</v>
      </c>
      <c r="H72" s="10">
        <v>0</v>
      </c>
      <c r="I72" s="10">
        <v>0</v>
      </c>
      <c r="J72" s="10">
        <v>319434</v>
      </c>
      <c r="K72" s="10">
        <v>0</v>
      </c>
      <c r="L72" s="10">
        <v>0</v>
      </c>
      <c r="M72" s="10">
        <v>275258</v>
      </c>
      <c r="N72" s="10">
        <v>0</v>
      </c>
      <c r="O72" s="10">
        <v>0</v>
      </c>
      <c r="P72" s="10">
        <v>259674</v>
      </c>
      <c r="Q72" s="8" t="s">
        <v>59</v>
      </c>
    </row>
    <row r="73" spans="1:17" ht="15.25" customHeight="1">
      <c r="A73" s="21" t="s">
        <v>174</v>
      </c>
      <c r="B73" s="22" t="s">
        <v>158</v>
      </c>
      <c r="C73" s="8" t="s">
        <v>60</v>
      </c>
      <c r="D73" s="9" t="s">
        <v>7</v>
      </c>
      <c r="E73" s="10">
        <v>19429</v>
      </c>
      <c r="F73" s="10">
        <v>26206</v>
      </c>
      <c r="G73" s="10">
        <v>21328</v>
      </c>
      <c r="H73" s="10">
        <v>28079</v>
      </c>
      <c r="I73" s="10">
        <v>129242</v>
      </c>
      <c r="J73" s="10">
        <v>26826</v>
      </c>
      <c r="K73" s="10">
        <v>17433</v>
      </c>
      <c r="L73" s="10">
        <v>29697</v>
      </c>
      <c r="M73" s="10">
        <v>30026</v>
      </c>
      <c r="N73" s="10">
        <v>45830</v>
      </c>
      <c r="O73" s="10">
        <v>37815</v>
      </c>
      <c r="P73" s="10">
        <v>18323</v>
      </c>
      <c r="Q73" s="8" t="s">
        <v>60</v>
      </c>
    </row>
    <row r="74" spans="1:17" ht="15.25" customHeight="1">
      <c r="A74" s="21" t="s">
        <v>174</v>
      </c>
      <c r="B74" s="22" t="s">
        <v>158</v>
      </c>
      <c r="C74" s="8" t="s">
        <v>61</v>
      </c>
      <c r="D74" s="9" t="s">
        <v>7</v>
      </c>
      <c r="E74" s="10">
        <v>0</v>
      </c>
      <c r="F74" s="10">
        <v>0</v>
      </c>
      <c r="G74" s="10">
        <v>0</v>
      </c>
      <c r="H74" s="10">
        <v>0</v>
      </c>
      <c r="I74" s="10">
        <v>0</v>
      </c>
      <c r="J74" s="10">
        <v>0</v>
      </c>
      <c r="K74" s="10">
        <v>0</v>
      </c>
      <c r="L74" s="10">
        <v>0</v>
      </c>
      <c r="M74" s="10">
        <v>0</v>
      </c>
      <c r="N74" s="10">
        <v>0</v>
      </c>
      <c r="O74" s="10">
        <v>0</v>
      </c>
      <c r="P74" s="10">
        <v>390000</v>
      </c>
      <c r="Q74" s="8" t="s">
        <v>61</v>
      </c>
    </row>
    <row r="75" spans="1:17" ht="15.25" customHeight="1">
      <c r="A75" s="21" t="s">
        <v>174</v>
      </c>
      <c r="B75" s="22" t="s">
        <v>158</v>
      </c>
      <c r="C75" s="8" t="s">
        <v>62</v>
      </c>
      <c r="D75" s="9" t="s">
        <v>7</v>
      </c>
      <c r="E75" s="10">
        <v>22741.9</v>
      </c>
      <c r="F75" s="10">
        <v>23598.5</v>
      </c>
      <c r="G75" s="10">
        <v>24433.1</v>
      </c>
      <c r="H75" s="10">
        <v>21049</v>
      </c>
      <c r="I75" s="10">
        <v>12855.55</v>
      </c>
      <c r="J75" s="10">
        <v>18868.25</v>
      </c>
      <c r="K75" s="10">
        <v>22123.67</v>
      </c>
      <c r="L75" s="10">
        <v>21731.4</v>
      </c>
      <c r="M75" s="10">
        <v>29341</v>
      </c>
      <c r="N75" s="10">
        <v>25293.1</v>
      </c>
      <c r="O75" s="10">
        <v>25749</v>
      </c>
      <c r="P75" s="10">
        <v>8020</v>
      </c>
      <c r="Q75" s="8" t="s">
        <v>62</v>
      </c>
    </row>
    <row r="76" spans="1:17" ht="15.25" customHeight="1">
      <c r="A76" s="21" t="s">
        <v>174</v>
      </c>
      <c r="B76" s="22" t="s">
        <v>158</v>
      </c>
      <c r="C76" s="8" t="s">
        <v>63</v>
      </c>
      <c r="D76" s="9" t="s">
        <v>7</v>
      </c>
      <c r="E76" s="10">
        <v>11239</v>
      </c>
      <c r="F76" s="10">
        <v>12315</v>
      </c>
      <c r="G76" s="10">
        <v>12420</v>
      </c>
      <c r="H76" s="10">
        <v>12350</v>
      </c>
      <c r="I76" s="10">
        <v>13890</v>
      </c>
      <c r="J76" s="10">
        <v>13270</v>
      </c>
      <c r="K76" s="10">
        <v>13920</v>
      </c>
      <c r="L76" s="10">
        <v>13535</v>
      </c>
      <c r="M76" s="10">
        <v>12870</v>
      </c>
      <c r="N76" s="10">
        <v>12050</v>
      </c>
      <c r="O76" s="10">
        <v>11765</v>
      </c>
      <c r="P76" s="10">
        <v>12140</v>
      </c>
      <c r="Q76" s="8" t="s">
        <v>63</v>
      </c>
    </row>
    <row r="77" spans="1:17" ht="15.25" customHeight="1">
      <c r="A77" s="21" t="s">
        <v>174</v>
      </c>
      <c r="B77" s="22" t="s">
        <v>158</v>
      </c>
      <c r="C77" s="8" t="s">
        <v>64</v>
      </c>
      <c r="D77" s="9" t="s">
        <v>7</v>
      </c>
      <c r="E77" s="10">
        <v>17973.259999999998</v>
      </c>
      <c r="F77" s="10">
        <v>22743.17</v>
      </c>
      <c r="G77" s="10">
        <v>27389.59</v>
      </c>
      <c r="H77" s="10">
        <v>32109.66</v>
      </c>
      <c r="I77" s="10">
        <v>30707.360000000001</v>
      </c>
      <c r="J77" s="10">
        <v>30445.88</v>
      </c>
      <c r="K77" s="10">
        <v>26202.45</v>
      </c>
      <c r="L77" s="10">
        <v>20938.73</v>
      </c>
      <c r="M77" s="10">
        <v>18259.38</v>
      </c>
      <c r="N77" s="10">
        <v>17443.14</v>
      </c>
      <c r="O77" s="10">
        <v>17580.310000000001</v>
      </c>
      <c r="P77" s="10">
        <v>16770.82</v>
      </c>
      <c r="Q77" s="8" t="s">
        <v>64</v>
      </c>
    </row>
    <row r="78" spans="1:17" ht="15.25" customHeight="1">
      <c r="A78" s="21" t="s">
        <v>174</v>
      </c>
      <c r="B78" s="22" t="s">
        <v>158</v>
      </c>
      <c r="C78" s="8" t="s">
        <v>65</v>
      </c>
      <c r="D78" s="9" t="s">
        <v>7</v>
      </c>
      <c r="E78" s="10">
        <v>0</v>
      </c>
      <c r="F78" s="10">
        <v>0</v>
      </c>
      <c r="G78" s="10">
        <v>0</v>
      </c>
      <c r="H78" s="10">
        <v>0</v>
      </c>
      <c r="I78" s="10">
        <v>0</v>
      </c>
      <c r="J78" s="10">
        <v>0</v>
      </c>
      <c r="K78" s="10">
        <v>0</v>
      </c>
      <c r="L78" s="10">
        <v>0</v>
      </c>
      <c r="M78" s="10">
        <v>0</v>
      </c>
      <c r="N78" s="10">
        <v>0</v>
      </c>
      <c r="O78" s="10">
        <v>0</v>
      </c>
      <c r="P78" s="10">
        <v>2158305.63</v>
      </c>
      <c r="Q78" s="8" t="s">
        <v>65</v>
      </c>
    </row>
    <row r="79" spans="1:17" ht="15.25" customHeight="1">
      <c r="A79" s="21" t="s">
        <v>174</v>
      </c>
      <c r="B79" s="22" t="s">
        <v>158</v>
      </c>
      <c r="C79" s="8" t="s">
        <v>66</v>
      </c>
      <c r="D79" s="9" t="s">
        <v>7</v>
      </c>
      <c r="E79" s="10">
        <v>87534.44</v>
      </c>
      <c r="F79" s="10">
        <v>74479.570000000007</v>
      </c>
      <c r="G79" s="10">
        <v>84087.39</v>
      </c>
      <c r="H79" s="10">
        <v>124328.42</v>
      </c>
      <c r="I79" s="10">
        <v>98059.99</v>
      </c>
      <c r="J79" s="10">
        <v>87617.63</v>
      </c>
      <c r="K79" s="10">
        <v>105232.96000000001</v>
      </c>
      <c r="L79" s="10">
        <v>99264.03</v>
      </c>
      <c r="M79" s="10">
        <v>104941.89</v>
      </c>
      <c r="N79" s="10">
        <v>109658.9</v>
      </c>
      <c r="O79" s="10">
        <v>102693</v>
      </c>
      <c r="P79" s="10">
        <v>95461.01</v>
      </c>
      <c r="Q79" s="8" t="s">
        <v>66</v>
      </c>
    </row>
    <row r="80" spans="1:17" ht="15.25" customHeight="1">
      <c r="A80" s="21" t="s">
        <v>174</v>
      </c>
      <c r="B80" s="22" t="s">
        <v>158</v>
      </c>
      <c r="C80" s="8" t="s">
        <v>67</v>
      </c>
      <c r="D80" s="9" t="s">
        <v>7</v>
      </c>
      <c r="E80" s="10">
        <v>0</v>
      </c>
      <c r="F80" s="10">
        <v>0</v>
      </c>
      <c r="G80" s="10">
        <v>0</v>
      </c>
      <c r="H80" s="10">
        <v>0</v>
      </c>
      <c r="I80" s="10">
        <v>0</v>
      </c>
      <c r="J80" s="10">
        <v>0</v>
      </c>
      <c r="K80" s="10">
        <v>0</v>
      </c>
      <c r="L80" s="10">
        <v>0</v>
      </c>
      <c r="M80" s="10">
        <v>0</v>
      </c>
      <c r="N80" s="10">
        <v>0</v>
      </c>
      <c r="O80" s="10">
        <v>0</v>
      </c>
      <c r="P80" s="145">
        <v>203396.84</v>
      </c>
      <c r="Q80" s="8" t="s">
        <v>67</v>
      </c>
    </row>
    <row r="81" spans="1:17" ht="15.25" customHeight="1">
      <c r="A81" s="21" t="s">
        <v>174</v>
      </c>
      <c r="B81" s="22" t="s">
        <v>158</v>
      </c>
      <c r="C81" s="8" t="s">
        <v>68</v>
      </c>
      <c r="D81" s="9" t="s">
        <v>7</v>
      </c>
      <c r="E81" s="10">
        <v>8445</v>
      </c>
      <c r="F81" s="10">
        <v>7236</v>
      </c>
      <c r="G81" s="10">
        <v>7893.45</v>
      </c>
      <c r="H81" s="10">
        <v>10420</v>
      </c>
      <c r="I81" s="10">
        <v>8570</v>
      </c>
      <c r="J81" s="10">
        <v>10820</v>
      </c>
      <c r="K81" s="10">
        <v>11008</v>
      </c>
      <c r="L81" s="10">
        <v>10475</v>
      </c>
      <c r="M81" s="10">
        <v>9498</v>
      </c>
      <c r="N81" s="10">
        <v>174</v>
      </c>
      <c r="O81" s="10">
        <v>12384.42</v>
      </c>
      <c r="P81" s="10">
        <v>14381.09</v>
      </c>
      <c r="Q81" s="8" t="s">
        <v>68</v>
      </c>
    </row>
    <row r="82" spans="1:17" ht="15.25" customHeight="1">
      <c r="A82" s="21" t="s">
        <v>174</v>
      </c>
      <c r="B82" s="22" t="s">
        <v>158</v>
      </c>
      <c r="C82" s="8" t="s">
        <v>69</v>
      </c>
      <c r="D82" s="9" t="s">
        <v>7</v>
      </c>
      <c r="E82" s="10">
        <v>0</v>
      </c>
      <c r="F82" s="10">
        <v>0</v>
      </c>
      <c r="G82" s="10">
        <v>0</v>
      </c>
      <c r="H82" s="10">
        <v>0</v>
      </c>
      <c r="I82" s="10">
        <v>0</v>
      </c>
      <c r="J82" s="10">
        <v>2400</v>
      </c>
      <c r="K82" s="10">
        <v>0</v>
      </c>
      <c r="L82" s="10">
        <v>0</v>
      </c>
      <c r="M82" s="10">
        <v>8500</v>
      </c>
      <c r="N82" s="10">
        <v>0</v>
      </c>
      <c r="O82" s="10">
        <v>0</v>
      </c>
      <c r="P82" s="10">
        <v>10400</v>
      </c>
      <c r="Q82" s="8" t="s">
        <v>69</v>
      </c>
    </row>
    <row r="83" spans="1:17" ht="15.25" customHeight="1">
      <c r="A83" s="21"/>
      <c r="B83" s="23"/>
      <c r="C83" s="9" t="s">
        <v>19</v>
      </c>
      <c r="D83" s="11"/>
      <c r="E83" s="10">
        <v>805780.76</v>
      </c>
      <c r="F83" s="10">
        <v>784331.6</v>
      </c>
      <c r="G83" s="10">
        <v>1185814.72</v>
      </c>
      <c r="H83" s="10">
        <v>978193.91</v>
      </c>
      <c r="I83" s="10">
        <v>1008097.13</v>
      </c>
      <c r="J83" s="10">
        <v>1260828.8</v>
      </c>
      <c r="K83" s="10">
        <v>1178791.5900000001</v>
      </c>
      <c r="L83" s="10">
        <v>889678.02</v>
      </c>
      <c r="M83" s="10">
        <v>1116939.82</v>
      </c>
      <c r="N83" s="10">
        <v>981107.25</v>
      </c>
      <c r="O83" s="10">
        <v>807783.46</v>
      </c>
      <c r="P83" s="10">
        <v>3919505.07</v>
      </c>
      <c r="Q83" s="9" t="s">
        <v>19</v>
      </c>
    </row>
    <row r="84" spans="1:17" ht="15.25" customHeight="1">
      <c r="A84" s="21"/>
      <c r="B84" s="23"/>
      <c r="C84" s="15"/>
      <c r="D84" s="15"/>
      <c r="E84" s="15"/>
      <c r="F84" s="15"/>
      <c r="G84" s="15"/>
      <c r="H84" s="15"/>
      <c r="I84" s="15"/>
      <c r="J84" s="15"/>
      <c r="K84" s="15"/>
      <c r="L84" s="15"/>
      <c r="M84" s="15"/>
      <c r="N84" s="15"/>
      <c r="O84" s="15"/>
      <c r="P84" s="15"/>
      <c r="Q84" s="8"/>
    </row>
    <row r="85" spans="1:17" ht="15.25" customHeight="1">
      <c r="A85" s="21"/>
      <c r="B85" s="23"/>
      <c r="C85" s="16" t="s">
        <v>70</v>
      </c>
      <c r="D85" s="16"/>
      <c r="E85" s="16"/>
      <c r="F85" s="16"/>
      <c r="G85" s="16"/>
      <c r="H85" s="16"/>
      <c r="I85" s="16"/>
      <c r="J85" s="16"/>
      <c r="K85" s="16"/>
      <c r="L85" s="16"/>
      <c r="M85" s="16"/>
      <c r="N85" s="16"/>
      <c r="O85" s="16"/>
      <c r="P85" s="16"/>
      <c r="Q85" s="1" t="s">
        <v>70</v>
      </c>
    </row>
    <row r="86" spans="1:17" ht="15.25" customHeight="1">
      <c r="A86" s="21" t="s">
        <v>175</v>
      </c>
      <c r="B86" s="22" t="s">
        <v>159</v>
      </c>
      <c r="C86" s="8" t="s">
        <v>71</v>
      </c>
      <c r="D86" s="9" t="s">
        <v>7</v>
      </c>
      <c r="E86" s="10">
        <v>0</v>
      </c>
      <c r="F86" s="10">
        <v>0</v>
      </c>
      <c r="G86" s="10">
        <v>0</v>
      </c>
      <c r="H86" s="10">
        <v>0</v>
      </c>
      <c r="I86" s="10">
        <v>0</v>
      </c>
      <c r="J86" s="10">
        <v>0</v>
      </c>
      <c r="K86" s="10">
        <v>0</v>
      </c>
      <c r="L86" s="10">
        <v>0</v>
      </c>
      <c r="M86" s="10">
        <v>0</v>
      </c>
      <c r="N86" s="10">
        <v>0</v>
      </c>
      <c r="O86" s="10">
        <v>0</v>
      </c>
      <c r="P86" s="10">
        <v>0</v>
      </c>
      <c r="Q86" s="8" t="s">
        <v>71</v>
      </c>
    </row>
    <row r="87" spans="1:17" ht="15.25" customHeight="1">
      <c r="A87" s="21" t="s">
        <v>175</v>
      </c>
      <c r="B87" s="22" t="s">
        <v>159</v>
      </c>
      <c r="C87" s="8" t="s">
        <v>72</v>
      </c>
      <c r="D87" s="9" t="s">
        <v>7</v>
      </c>
      <c r="E87" s="10">
        <v>11662.96</v>
      </c>
      <c r="F87" s="10">
        <v>13414.12</v>
      </c>
      <c r="G87" s="10">
        <v>11753.62</v>
      </c>
      <c r="H87" s="10">
        <v>11709.84</v>
      </c>
      <c r="I87" s="10">
        <v>14833.85</v>
      </c>
      <c r="J87" s="10">
        <v>11947.54</v>
      </c>
      <c r="K87" s="10">
        <v>10425.719999999999</v>
      </c>
      <c r="L87" s="10">
        <v>12268.35</v>
      </c>
      <c r="M87" s="10">
        <v>9864.48</v>
      </c>
      <c r="N87" s="10">
        <v>12667.58</v>
      </c>
      <c r="O87" s="10">
        <v>10383.82</v>
      </c>
      <c r="P87" s="10">
        <v>17438.77</v>
      </c>
      <c r="Q87" s="8" t="s">
        <v>72</v>
      </c>
    </row>
    <row r="88" spans="1:17" ht="15.25" customHeight="1">
      <c r="A88" s="21" t="s">
        <v>175</v>
      </c>
      <c r="B88" s="22" t="s">
        <v>159</v>
      </c>
      <c r="C88" s="8" t="s">
        <v>73</v>
      </c>
      <c r="D88" s="9" t="s">
        <v>7</v>
      </c>
      <c r="E88" s="10">
        <v>0</v>
      </c>
      <c r="F88" s="10">
        <v>0</v>
      </c>
      <c r="G88" s="10">
        <v>49230.9</v>
      </c>
      <c r="H88" s="10">
        <v>0</v>
      </c>
      <c r="I88" s="10">
        <v>0</v>
      </c>
      <c r="J88" s="10">
        <v>45159.59</v>
      </c>
      <c r="K88" s="10">
        <v>0</v>
      </c>
      <c r="L88" s="10">
        <v>0</v>
      </c>
      <c r="M88" s="10">
        <v>48073.78</v>
      </c>
      <c r="N88" s="10">
        <v>0</v>
      </c>
      <c r="O88" s="10">
        <v>0</v>
      </c>
      <c r="P88" s="10">
        <v>59830</v>
      </c>
      <c r="Q88" s="8" t="s">
        <v>73</v>
      </c>
    </row>
    <row r="89" spans="1:17" ht="15.25" customHeight="1">
      <c r="A89" s="21" t="s">
        <v>175</v>
      </c>
      <c r="B89" s="22" t="s">
        <v>159</v>
      </c>
      <c r="C89" s="159" t="s">
        <v>74</v>
      </c>
      <c r="D89" s="160" t="s">
        <v>7</v>
      </c>
      <c r="E89" s="157">
        <v>23146.7</v>
      </c>
      <c r="F89" s="157">
        <v>24824.5</v>
      </c>
      <c r="G89" s="157">
        <v>29697.95</v>
      </c>
      <c r="H89" s="157">
        <v>32413.040000000001</v>
      </c>
      <c r="I89" s="157">
        <v>28155.32</v>
      </c>
      <c r="J89" s="157">
        <v>29814.95</v>
      </c>
      <c r="K89" s="157">
        <v>29046.25</v>
      </c>
      <c r="L89" s="157">
        <v>31716.14</v>
      </c>
      <c r="M89" s="157">
        <v>28745.74</v>
      </c>
      <c r="N89" s="157">
        <v>28541.3</v>
      </c>
      <c r="O89" s="157">
        <v>17658.87</v>
      </c>
      <c r="P89" s="157">
        <v>28546.25</v>
      </c>
      <c r="Q89" s="8" t="s">
        <v>74</v>
      </c>
    </row>
    <row r="90" spans="1:17" ht="15.25" customHeight="1">
      <c r="A90" s="21" t="s">
        <v>175</v>
      </c>
      <c r="B90" s="22" t="s">
        <v>159</v>
      </c>
      <c r="C90" s="8" t="s">
        <v>75</v>
      </c>
      <c r="D90" s="9" t="s">
        <v>7</v>
      </c>
      <c r="E90" s="10">
        <v>0</v>
      </c>
      <c r="F90" s="10">
        <v>0</v>
      </c>
      <c r="G90" s="10">
        <v>0</v>
      </c>
      <c r="H90" s="10">
        <v>0</v>
      </c>
      <c r="I90" s="10">
        <v>0</v>
      </c>
      <c r="J90" s="10">
        <v>0</v>
      </c>
      <c r="K90" s="10">
        <v>0</v>
      </c>
      <c r="L90" s="10">
        <v>0</v>
      </c>
      <c r="M90" s="10">
        <v>0</v>
      </c>
      <c r="N90" s="10">
        <v>0</v>
      </c>
      <c r="O90" s="10">
        <v>0</v>
      </c>
      <c r="P90" s="10">
        <v>2440816.9900000002</v>
      </c>
      <c r="Q90" s="8" t="s">
        <v>75</v>
      </c>
    </row>
    <row r="91" spans="1:17" ht="15.25" customHeight="1">
      <c r="A91" s="21" t="s">
        <v>175</v>
      </c>
      <c r="B91" s="22" t="s">
        <v>159</v>
      </c>
      <c r="C91" s="8" t="s">
        <v>76</v>
      </c>
      <c r="D91" s="9" t="s">
        <v>7</v>
      </c>
      <c r="E91" s="10">
        <v>0</v>
      </c>
      <c r="F91" s="10">
        <v>0</v>
      </c>
      <c r="G91" s="10">
        <v>0</v>
      </c>
      <c r="H91" s="10">
        <v>0</v>
      </c>
      <c r="I91" s="10">
        <v>0</v>
      </c>
      <c r="J91" s="10">
        <v>0</v>
      </c>
      <c r="K91" s="10">
        <v>0</v>
      </c>
      <c r="L91" s="10">
        <v>0</v>
      </c>
      <c r="M91" s="10">
        <v>0</v>
      </c>
      <c r="N91" s="10">
        <v>0</v>
      </c>
      <c r="O91" s="10">
        <v>0</v>
      </c>
      <c r="P91" s="10">
        <v>7375355</v>
      </c>
      <c r="Q91" s="8" t="s">
        <v>76</v>
      </c>
    </row>
    <row r="92" spans="1:17" ht="15.25" customHeight="1">
      <c r="A92" s="21" t="s">
        <v>175</v>
      </c>
      <c r="B92" s="22" t="s">
        <v>159</v>
      </c>
      <c r="C92" s="8" t="s">
        <v>77</v>
      </c>
      <c r="D92" s="9" t="s">
        <v>7</v>
      </c>
      <c r="E92" s="10">
        <v>0</v>
      </c>
      <c r="F92" s="10">
        <v>0</v>
      </c>
      <c r="G92" s="10">
        <v>128390.09</v>
      </c>
      <c r="H92" s="10">
        <v>0</v>
      </c>
      <c r="I92" s="10">
        <v>0</v>
      </c>
      <c r="J92" s="10">
        <v>115550.84</v>
      </c>
      <c r="K92" s="10">
        <v>0</v>
      </c>
      <c r="L92" s="10">
        <v>0</v>
      </c>
      <c r="M92" s="10">
        <v>119451.82</v>
      </c>
      <c r="N92" s="10">
        <v>0</v>
      </c>
      <c r="O92" s="10">
        <v>0</v>
      </c>
      <c r="P92" s="10">
        <v>127442.9</v>
      </c>
      <c r="Q92" s="8" t="s">
        <v>77</v>
      </c>
    </row>
    <row r="93" spans="1:17" ht="15.25" customHeight="1">
      <c r="A93" s="21" t="s">
        <v>175</v>
      </c>
      <c r="B93" s="22" t="s">
        <v>159</v>
      </c>
      <c r="C93" s="8" t="s">
        <v>78</v>
      </c>
      <c r="D93" s="9" t="s">
        <v>7</v>
      </c>
      <c r="E93" s="10">
        <v>18839</v>
      </c>
      <c r="F93" s="10">
        <v>20630</v>
      </c>
      <c r="G93" s="10">
        <v>32662</v>
      </c>
      <c r="H93" s="10">
        <v>35185</v>
      </c>
      <c r="I93" s="10">
        <v>30408.400000000001</v>
      </c>
      <c r="J93" s="10">
        <v>27593.41</v>
      </c>
      <c r="K93" s="10">
        <v>29139.8</v>
      </c>
      <c r="L93" s="10">
        <v>30194.400000000001</v>
      </c>
      <c r="M93" s="10">
        <v>26722.43</v>
      </c>
      <c r="N93" s="10">
        <v>24270.05</v>
      </c>
      <c r="O93" s="10">
        <v>22309.38</v>
      </c>
      <c r="P93" s="10">
        <v>21175.360000000001</v>
      </c>
      <c r="Q93" s="8" t="s">
        <v>78</v>
      </c>
    </row>
    <row r="94" spans="1:17" ht="15.25" customHeight="1">
      <c r="A94" s="21" t="s">
        <v>175</v>
      </c>
      <c r="B94" s="22" t="s">
        <v>159</v>
      </c>
      <c r="C94" s="8" t="s">
        <v>79</v>
      </c>
      <c r="D94" s="9" t="s">
        <v>7</v>
      </c>
      <c r="E94" s="10">
        <v>56764</v>
      </c>
      <c r="F94" s="10">
        <v>47020</v>
      </c>
      <c r="G94" s="10">
        <v>62270</v>
      </c>
      <c r="H94" s="10">
        <v>48761</v>
      </c>
      <c r="I94" s="10">
        <v>56987</v>
      </c>
      <c r="J94" s="10">
        <v>52934</v>
      </c>
      <c r="K94" s="10">
        <v>56096</v>
      </c>
      <c r="L94" s="10">
        <v>51293</v>
      </c>
      <c r="M94" s="10">
        <v>47649</v>
      </c>
      <c r="N94" s="10">
        <v>51432</v>
      </c>
      <c r="O94" s="10">
        <v>47873</v>
      </c>
      <c r="P94" s="10">
        <v>53367</v>
      </c>
      <c r="Q94" s="8" t="s">
        <v>79</v>
      </c>
    </row>
    <row r="95" spans="1:17" ht="15.25" customHeight="1">
      <c r="A95" s="21" t="s">
        <v>175</v>
      </c>
      <c r="B95" s="22" t="s">
        <v>159</v>
      </c>
      <c r="C95" s="8" t="s">
        <v>80</v>
      </c>
      <c r="D95" s="9" t="s">
        <v>7</v>
      </c>
      <c r="E95" s="10">
        <v>0</v>
      </c>
      <c r="F95" s="10">
        <v>0</v>
      </c>
      <c r="G95" s="10">
        <v>0</v>
      </c>
      <c r="H95" s="10">
        <v>0</v>
      </c>
      <c r="I95" s="10">
        <v>0</v>
      </c>
      <c r="J95" s="10">
        <v>0</v>
      </c>
      <c r="K95" s="10">
        <v>0</v>
      </c>
      <c r="L95" s="10">
        <v>0</v>
      </c>
      <c r="M95" s="10">
        <v>0</v>
      </c>
      <c r="N95" s="10">
        <v>0</v>
      </c>
      <c r="O95" s="10">
        <v>0</v>
      </c>
      <c r="P95" s="10">
        <v>908559.23</v>
      </c>
      <c r="Q95" s="8" t="s">
        <v>80</v>
      </c>
    </row>
    <row r="96" spans="1:17" ht="15.25" customHeight="1">
      <c r="A96" s="21" t="s">
        <v>175</v>
      </c>
      <c r="B96" s="22" t="s">
        <v>159</v>
      </c>
      <c r="C96" s="8" t="s">
        <v>81</v>
      </c>
      <c r="D96" s="9" t="s">
        <v>7</v>
      </c>
      <c r="E96" s="10">
        <v>0</v>
      </c>
      <c r="F96" s="10">
        <v>0</v>
      </c>
      <c r="G96" s="10">
        <v>65854.240000000005</v>
      </c>
      <c r="H96" s="10">
        <v>0</v>
      </c>
      <c r="I96" s="10">
        <v>0</v>
      </c>
      <c r="J96" s="10">
        <v>68290.59</v>
      </c>
      <c r="K96" s="10">
        <v>0</v>
      </c>
      <c r="L96" s="10">
        <v>0</v>
      </c>
      <c r="M96" s="10">
        <v>62244.29</v>
      </c>
      <c r="N96" s="10">
        <v>0</v>
      </c>
      <c r="O96" s="10">
        <v>0</v>
      </c>
      <c r="P96" s="10">
        <v>56132.22</v>
      </c>
      <c r="Q96" s="8" t="s">
        <v>81</v>
      </c>
    </row>
    <row r="97" spans="1:17" ht="15.25" customHeight="1">
      <c r="A97" s="21" t="s">
        <v>175</v>
      </c>
      <c r="B97" s="22" t="s">
        <v>159</v>
      </c>
      <c r="C97" s="8" t="s">
        <v>82</v>
      </c>
      <c r="D97" s="9" t="s">
        <v>7</v>
      </c>
      <c r="E97" s="10">
        <v>24576239</v>
      </c>
      <c r="F97" s="10">
        <v>0</v>
      </c>
      <c r="G97" s="10">
        <v>0</v>
      </c>
      <c r="H97" s="10">
        <v>0</v>
      </c>
      <c r="I97" s="10">
        <v>0</v>
      </c>
      <c r="J97" s="10">
        <v>0</v>
      </c>
      <c r="K97" s="10">
        <v>0</v>
      </c>
      <c r="L97" s="10">
        <v>0</v>
      </c>
      <c r="M97" s="10">
        <v>0</v>
      </c>
      <c r="N97" s="10">
        <v>0</v>
      </c>
      <c r="O97" s="10">
        <v>0</v>
      </c>
      <c r="P97" s="10">
        <v>0</v>
      </c>
      <c r="Q97" s="8" t="s">
        <v>82</v>
      </c>
    </row>
    <row r="98" spans="1:17" ht="15.25" customHeight="1">
      <c r="A98" s="21" t="s">
        <v>175</v>
      </c>
      <c r="B98" s="22" t="s">
        <v>159</v>
      </c>
      <c r="C98" s="8" t="s">
        <v>83</v>
      </c>
      <c r="D98" s="9" t="s">
        <v>7</v>
      </c>
      <c r="E98" s="10">
        <v>46382</v>
      </c>
      <c r="F98" s="10">
        <v>47032</v>
      </c>
      <c r="G98" s="10">
        <v>53012</v>
      </c>
      <c r="H98" s="10">
        <v>47147.15</v>
      </c>
      <c r="I98" s="10">
        <v>47148.98</v>
      </c>
      <c r="J98" s="10">
        <v>41849.1</v>
      </c>
      <c r="K98" s="10">
        <v>45114.55</v>
      </c>
      <c r="L98" s="10">
        <v>48356.06</v>
      </c>
      <c r="M98" s="10">
        <v>40433.550000000003</v>
      </c>
      <c r="N98" s="10">
        <v>37712.239999999998</v>
      </c>
      <c r="O98" s="10">
        <v>40351.870000000003</v>
      </c>
      <c r="P98" s="10">
        <v>47011.519999999997</v>
      </c>
      <c r="Q98" s="8" t="s">
        <v>83</v>
      </c>
    </row>
    <row r="99" spans="1:17" ht="15.25" customHeight="1">
      <c r="A99" s="21" t="s">
        <v>175</v>
      </c>
      <c r="B99" s="22" t="s">
        <v>159</v>
      </c>
      <c r="C99" s="8" t="s">
        <v>84</v>
      </c>
      <c r="D99" s="9" t="s">
        <v>7</v>
      </c>
      <c r="E99" s="10">
        <v>15653</v>
      </c>
      <c r="F99" s="10">
        <v>13753</v>
      </c>
      <c r="G99" s="10">
        <v>13272.5</v>
      </c>
      <c r="H99" s="10">
        <v>15981.44</v>
      </c>
      <c r="I99" s="10">
        <v>17229.2</v>
      </c>
      <c r="J99" s="10">
        <v>14778.18</v>
      </c>
      <c r="K99" s="10">
        <v>13837.63</v>
      </c>
      <c r="L99" s="10">
        <v>15837.63</v>
      </c>
      <c r="M99" s="10">
        <v>14228.29</v>
      </c>
      <c r="N99" s="10">
        <v>0</v>
      </c>
      <c r="O99" s="10">
        <v>0</v>
      </c>
      <c r="P99" s="10">
        <v>0</v>
      </c>
      <c r="Q99" s="8" t="s">
        <v>84</v>
      </c>
    </row>
    <row r="100" spans="1:17" ht="15.25" customHeight="1">
      <c r="A100" s="21" t="s">
        <v>175</v>
      </c>
      <c r="B100" s="22" t="s">
        <v>159</v>
      </c>
      <c r="C100" s="8" t="s">
        <v>85</v>
      </c>
      <c r="D100" s="9" t="s">
        <v>7</v>
      </c>
      <c r="E100" s="10">
        <v>0</v>
      </c>
      <c r="F100" s="10">
        <v>0</v>
      </c>
      <c r="G100" s="10">
        <v>178049.66</v>
      </c>
      <c r="H100" s="10">
        <v>0</v>
      </c>
      <c r="I100" s="10">
        <v>0</v>
      </c>
      <c r="J100" s="10">
        <v>172890.41</v>
      </c>
      <c r="K100" s="10">
        <v>0</v>
      </c>
      <c r="L100" s="10">
        <v>0</v>
      </c>
      <c r="M100" s="10">
        <v>156730.35</v>
      </c>
      <c r="N100" s="10">
        <v>0</v>
      </c>
      <c r="O100" s="10">
        <v>0</v>
      </c>
      <c r="P100" s="10">
        <v>130146.05</v>
      </c>
      <c r="Q100" s="8" t="s">
        <v>85</v>
      </c>
    </row>
    <row r="101" spans="1:17" ht="15.25" customHeight="1">
      <c r="A101" s="21" t="s">
        <v>175</v>
      </c>
      <c r="B101" s="22" t="s">
        <v>159</v>
      </c>
      <c r="C101" s="8" t="s">
        <v>86</v>
      </c>
      <c r="D101" s="9" t="s">
        <v>7</v>
      </c>
      <c r="E101" s="10">
        <v>37845</v>
      </c>
      <c r="F101" s="10">
        <v>35289</v>
      </c>
      <c r="G101" s="10">
        <v>45210</v>
      </c>
      <c r="H101" s="10">
        <v>40099</v>
      </c>
      <c r="I101" s="10">
        <v>37819.49</v>
      </c>
      <c r="J101" s="10">
        <v>46230.400000000001</v>
      </c>
      <c r="K101" s="10">
        <v>42475.360000000001</v>
      </c>
      <c r="L101" s="10">
        <v>43200.3</v>
      </c>
      <c r="M101" s="10">
        <v>41828.839999999997</v>
      </c>
      <c r="N101" s="10">
        <v>40678.29</v>
      </c>
      <c r="O101" s="10">
        <v>40588.97</v>
      </c>
      <c r="P101" s="10">
        <v>68326.98</v>
      </c>
      <c r="Q101" s="8" t="s">
        <v>86</v>
      </c>
    </row>
    <row r="102" spans="1:17" ht="15.25" customHeight="1">
      <c r="A102" s="21" t="s">
        <v>175</v>
      </c>
      <c r="B102" s="22" t="s">
        <v>159</v>
      </c>
      <c r="C102" s="8" t="s">
        <v>558</v>
      </c>
      <c r="D102" s="9" t="s">
        <v>7</v>
      </c>
      <c r="E102" s="10">
        <v>60440</v>
      </c>
      <c r="F102" s="10">
        <v>62885</v>
      </c>
      <c r="G102" s="10">
        <v>54772</v>
      </c>
      <c r="H102" s="10">
        <v>48970</v>
      </c>
      <c r="I102" s="10">
        <v>51140</v>
      </c>
      <c r="J102" s="10">
        <v>52310</v>
      </c>
      <c r="K102" s="10">
        <v>60495</v>
      </c>
      <c r="L102" s="10">
        <v>69880</v>
      </c>
      <c r="M102" s="10">
        <v>56700</v>
      </c>
      <c r="N102" s="10">
        <v>68240</v>
      </c>
      <c r="O102" s="10">
        <v>58525</v>
      </c>
      <c r="P102" s="10">
        <v>54631</v>
      </c>
      <c r="Q102" s="8" t="s">
        <v>87</v>
      </c>
    </row>
    <row r="103" spans="1:17" ht="15.25" customHeight="1">
      <c r="A103" s="21" t="s">
        <v>175</v>
      </c>
      <c r="B103" s="22" t="s">
        <v>159</v>
      </c>
      <c r="C103" s="8" t="s">
        <v>88</v>
      </c>
      <c r="D103" s="9" t="s">
        <v>7</v>
      </c>
      <c r="E103" s="10">
        <v>0</v>
      </c>
      <c r="F103" s="10">
        <v>0</v>
      </c>
      <c r="G103" s="10">
        <v>188486.9</v>
      </c>
      <c r="H103" s="10">
        <v>0</v>
      </c>
      <c r="I103" s="10">
        <v>0</v>
      </c>
      <c r="J103" s="10">
        <v>162000.59</v>
      </c>
      <c r="K103" s="10">
        <v>0</v>
      </c>
      <c r="L103" s="10">
        <v>0</v>
      </c>
      <c r="M103" s="10">
        <v>253869.67</v>
      </c>
      <c r="N103" s="10">
        <v>0</v>
      </c>
      <c r="O103" s="10">
        <v>0</v>
      </c>
      <c r="P103" s="10">
        <v>259114.92</v>
      </c>
      <c r="Q103" s="8" t="s">
        <v>88</v>
      </c>
    </row>
    <row r="104" spans="1:17" ht="15.25" customHeight="1">
      <c r="A104" s="21" t="s">
        <v>175</v>
      </c>
      <c r="B104" s="22" t="s">
        <v>159</v>
      </c>
      <c r="C104" s="8" t="s">
        <v>89</v>
      </c>
      <c r="D104" s="9" t="s">
        <v>7</v>
      </c>
      <c r="E104" s="10">
        <v>0</v>
      </c>
      <c r="F104" s="10">
        <v>0</v>
      </c>
      <c r="G104" s="10">
        <v>0</v>
      </c>
      <c r="H104" s="10">
        <v>0</v>
      </c>
      <c r="I104" s="10">
        <v>0</v>
      </c>
      <c r="J104" s="10">
        <v>0</v>
      </c>
      <c r="K104" s="10">
        <v>0</v>
      </c>
      <c r="L104" s="10">
        <v>0</v>
      </c>
      <c r="M104" s="10">
        <v>0</v>
      </c>
      <c r="N104" s="10">
        <v>0</v>
      </c>
      <c r="O104" s="10">
        <v>0</v>
      </c>
      <c r="P104" s="10">
        <v>0</v>
      </c>
      <c r="Q104" s="8"/>
    </row>
    <row r="105" spans="1:17" ht="15.25" customHeight="1">
      <c r="A105" s="21" t="s">
        <v>175</v>
      </c>
      <c r="B105" s="22" t="s">
        <v>159</v>
      </c>
      <c r="C105" s="8" t="s">
        <v>90</v>
      </c>
      <c r="D105" s="9" t="s">
        <v>7</v>
      </c>
      <c r="E105" s="10">
        <v>0</v>
      </c>
      <c r="F105" s="10">
        <v>0</v>
      </c>
      <c r="G105" s="10">
        <v>20572.080000000002</v>
      </c>
      <c r="H105" s="10">
        <v>0</v>
      </c>
      <c r="I105" s="10">
        <v>0</v>
      </c>
      <c r="J105" s="10">
        <v>27373.42</v>
      </c>
      <c r="K105" s="10">
        <v>0</v>
      </c>
      <c r="L105" s="10">
        <v>0</v>
      </c>
      <c r="M105" s="10">
        <v>22204.09</v>
      </c>
      <c r="N105" s="10">
        <v>0</v>
      </c>
      <c r="O105" s="10">
        <v>0</v>
      </c>
      <c r="P105" s="10">
        <v>15021.4</v>
      </c>
      <c r="Q105" s="8" t="s">
        <v>90</v>
      </c>
    </row>
    <row r="106" spans="1:17" ht="15.25" customHeight="1">
      <c r="A106" s="21" t="s">
        <v>175</v>
      </c>
      <c r="B106" s="22" t="s">
        <v>159</v>
      </c>
      <c r="C106" s="8" t="s">
        <v>91</v>
      </c>
      <c r="D106" s="9" t="s">
        <v>7</v>
      </c>
      <c r="E106" s="10">
        <v>0</v>
      </c>
      <c r="F106" s="10">
        <v>0</v>
      </c>
      <c r="G106" s="10">
        <v>73545</v>
      </c>
      <c r="H106" s="10">
        <v>0</v>
      </c>
      <c r="I106" s="10">
        <v>0</v>
      </c>
      <c r="J106" s="10">
        <v>74102.41</v>
      </c>
      <c r="K106" s="10">
        <v>0</v>
      </c>
      <c r="L106" s="10">
        <v>0</v>
      </c>
      <c r="M106" s="10">
        <v>65268.71</v>
      </c>
      <c r="N106" s="10">
        <v>0</v>
      </c>
      <c r="O106" s="10">
        <v>0</v>
      </c>
      <c r="P106" s="10">
        <v>65110.96</v>
      </c>
      <c r="Q106" s="8" t="s">
        <v>91</v>
      </c>
    </row>
    <row r="107" spans="1:17" ht="15.25" customHeight="1">
      <c r="A107" s="21" t="s">
        <v>175</v>
      </c>
      <c r="B107" s="22" t="s">
        <v>159</v>
      </c>
      <c r="C107" s="8" t="s">
        <v>92</v>
      </c>
      <c r="D107" s="9" t="s">
        <v>7</v>
      </c>
      <c r="E107" s="10">
        <v>0</v>
      </c>
      <c r="F107" s="10">
        <v>0</v>
      </c>
      <c r="G107" s="10">
        <v>220185.86</v>
      </c>
      <c r="H107" s="10">
        <v>0</v>
      </c>
      <c r="I107" s="10">
        <v>0</v>
      </c>
      <c r="J107" s="10">
        <v>219838.33</v>
      </c>
      <c r="K107" s="10">
        <v>0</v>
      </c>
      <c r="L107" s="10">
        <v>0</v>
      </c>
      <c r="M107" s="10">
        <v>233115.49</v>
      </c>
      <c r="N107" s="10">
        <v>0</v>
      </c>
      <c r="O107" s="10">
        <v>0</v>
      </c>
      <c r="P107" s="10">
        <v>241559.67</v>
      </c>
      <c r="Q107" s="8" t="s">
        <v>92</v>
      </c>
    </row>
    <row r="108" spans="1:17" ht="15.25" customHeight="1">
      <c r="A108" s="21" t="s">
        <v>175</v>
      </c>
      <c r="B108" s="22" t="s">
        <v>159</v>
      </c>
      <c r="C108" s="8" t="s">
        <v>93</v>
      </c>
      <c r="D108" s="9" t="s">
        <v>7</v>
      </c>
      <c r="E108" s="10">
        <v>0</v>
      </c>
      <c r="F108" s="10">
        <v>0</v>
      </c>
      <c r="G108" s="10">
        <v>0</v>
      </c>
      <c r="H108" s="10">
        <v>0</v>
      </c>
      <c r="I108" s="10">
        <v>0</v>
      </c>
      <c r="J108" s="10">
        <v>0</v>
      </c>
      <c r="K108" s="10">
        <v>0</v>
      </c>
      <c r="L108" s="10">
        <v>0</v>
      </c>
      <c r="M108" s="10">
        <v>0</v>
      </c>
      <c r="N108" s="10">
        <v>0</v>
      </c>
      <c r="O108" s="10">
        <v>0</v>
      </c>
      <c r="P108" s="10">
        <v>5941</v>
      </c>
      <c r="Q108" s="8" t="s">
        <v>93</v>
      </c>
    </row>
    <row r="109" spans="1:17" ht="15.25" customHeight="1">
      <c r="A109" s="21" t="s">
        <v>168</v>
      </c>
      <c r="B109" s="23"/>
      <c r="C109" s="9" t="s">
        <v>19</v>
      </c>
      <c r="D109" s="11"/>
      <c r="E109" s="10">
        <v>24846971.960000001</v>
      </c>
      <c r="F109" s="10">
        <v>240023.12</v>
      </c>
      <c r="G109" s="10">
        <v>1197266.8500000001</v>
      </c>
      <c r="H109" s="10">
        <v>247853.43</v>
      </c>
      <c r="I109" s="10">
        <v>255566.92</v>
      </c>
      <c r="J109" s="10">
        <v>1132848.81</v>
      </c>
      <c r="K109" s="10">
        <v>257584.06</v>
      </c>
      <c r="L109" s="10">
        <v>271029.74</v>
      </c>
      <c r="M109" s="10">
        <v>1198384.79</v>
      </c>
      <c r="N109" s="10">
        <v>235000.16</v>
      </c>
      <c r="O109" s="10">
        <v>220032.04</v>
      </c>
      <c r="P109" s="10">
        <v>11946980.970000001</v>
      </c>
      <c r="Q109" s="9" t="s">
        <v>19</v>
      </c>
    </row>
    <row r="110" spans="1:17" ht="15.25" customHeight="1">
      <c r="A110" s="21" t="s">
        <v>168</v>
      </c>
      <c r="B110" s="23"/>
      <c r="C110" s="15"/>
      <c r="D110" s="15"/>
      <c r="E110" s="15"/>
      <c r="F110" s="15"/>
      <c r="G110" s="15"/>
      <c r="H110" s="15"/>
      <c r="I110" s="15"/>
      <c r="J110" s="15"/>
      <c r="K110" s="15"/>
      <c r="L110" s="15"/>
      <c r="M110" s="15"/>
      <c r="N110" s="15"/>
      <c r="O110" s="15"/>
      <c r="P110" s="15"/>
      <c r="Q110" s="8"/>
    </row>
    <row r="111" spans="1:17" ht="15.25" customHeight="1">
      <c r="A111" s="21" t="s">
        <v>168</v>
      </c>
      <c r="B111" s="23"/>
      <c r="C111" s="16" t="s">
        <v>94</v>
      </c>
      <c r="D111" s="16"/>
      <c r="E111" s="16"/>
      <c r="F111" s="16"/>
      <c r="G111" s="16"/>
      <c r="H111" s="16"/>
      <c r="I111" s="16"/>
      <c r="J111" s="16"/>
      <c r="K111" s="16"/>
      <c r="L111" s="16"/>
      <c r="M111" s="16"/>
      <c r="N111" s="16"/>
      <c r="O111" s="16"/>
      <c r="P111" s="16"/>
      <c r="Q111" s="1" t="s">
        <v>94</v>
      </c>
    </row>
    <row r="112" spans="1:17" ht="15.25" customHeight="1">
      <c r="A112" s="21" t="s">
        <v>176</v>
      </c>
      <c r="B112" s="22" t="s">
        <v>160</v>
      </c>
      <c r="C112" s="8" t="s">
        <v>95</v>
      </c>
      <c r="D112" s="9" t="s">
        <v>7</v>
      </c>
      <c r="E112" s="10">
        <v>0</v>
      </c>
      <c r="F112" s="10">
        <v>0</v>
      </c>
      <c r="G112" s="10">
        <v>4472.78</v>
      </c>
      <c r="H112" s="10">
        <v>0</v>
      </c>
      <c r="I112" s="10">
        <v>0</v>
      </c>
      <c r="J112" s="10">
        <v>18223.77</v>
      </c>
      <c r="K112" s="10">
        <v>0</v>
      </c>
      <c r="L112" s="10">
        <v>0</v>
      </c>
      <c r="M112" s="10">
        <v>21695.3</v>
      </c>
      <c r="N112" s="10">
        <v>0</v>
      </c>
      <c r="O112" s="10">
        <v>0</v>
      </c>
      <c r="P112" s="10">
        <v>21672.59</v>
      </c>
      <c r="Q112" s="8" t="s">
        <v>95</v>
      </c>
    </row>
    <row r="113" spans="1:17" ht="15.25" customHeight="1">
      <c r="A113" s="21" t="s">
        <v>176</v>
      </c>
      <c r="B113" s="22" t="s">
        <v>160</v>
      </c>
      <c r="C113" s="8" t="s">
        <v>96</v>
      </c>
      <c r="D113" s="9" t="s">
        <v>7</v>
      </c>
      <c r="E113" s="10">
        <v>0</v>
      </c>
      <c r="F113" s="10">
        <v>0</v>
      </c>
      <c r="G113" s="10">
        <v>0</v>
      </c>
      <c r="H113" s="10">
        <v>0</v>
      </c>
      <c r="I113" s="10">
        <v>0</v>
      </c>
      <c r="J113" s="10">
        <v>0</v>
      </c>
      <c r="K113" s="10">
        <v>0</v>
      </c>
      <c r="L113" s="10">
        <v>0</v>
      </c>
      <c r="M113" s="10">
        <v>0</v>
      </c>
      <c r="N113" s="10">
        <v>0</v>
      </c>
      <c r="O113" s="10">
        <v>0</v>
      </c>
      <c r="P113" s="10">
        <v>300758</v>
      </c>
      <c r="Q113" s="8" t="s">
        <v>96</v>
      </c>
    </row>
    <row r="114" spans="1:17" ht="15.25" customHeight="1">
      <c r="A114" s="21" t="s">
        <v>176</v>
      </c>
      <c r="B114" s="22" t="s">
        <v>160</v>
      </c>
      <c r="C114" s="8" t="s">
        <v>97</v>
      </c>
      <c r="D114" s="9" t="s">
        <v>7</v>
      </c>
      <c r="E114" s="10">
        <v>0</v>
      </c>
      <c r="F114" s="10">
        <v>0</v>
      </c>
      <c r="G114" s="10">
        <v>0</v>
      </c>
      <c r="H114" s="10">
        <v>0</v>
      </c>
      <c r="I114" s="10">
        <v>0</v>
      </c>
      <c r="J114" s="10">
        <v>0</v>
      </c>
      <c r="K114" s="10">
        <v>0</v>
      </c>
      <c r="L114" s="10">
        <v>0</v>
      </c>
      <c r="M114" s="10">
        <v>0</v>
      </c>
      <c r="N114" s="10">
        <v>0</v>
      </c>
      <c r="O114" s="10">
        <v>0</v>
      </c>
      <c r="P114" s="10">
        <v>1054875.8799999999</v>
      </c>
      <c r="Q114" s="8" t="s">
        <v>97</v>
      </c>
    </row>
    <row r="115" spans="1:17" ht="15.25" customHeight="1">
      <c r="A115" s="21" t="s">
        <v>168</v>
      </c>
      <c r="B115" s="23"/>
      <c r="C115" s="9" t="s">
        <v>19</v>
      </c>
      <c r="D115" s="11"/>
      <c r="E115" s="10">
        <v>0</v>
      </c>
      <c r="F115" s="10">
        <v>0</v>
      </c>
      <c r="G115" s="10">
        <v>4472.78</v>
      </c>
      <c r="H115" s="10">
        <v>0</v>
      </c>
      <c r="I115" s="10">
        <v>0</v>
      </c>
      <c r="J115" s="10">
        <v>18223.77</v>
      </c>
      <c r="K115" s="10">
        <v>0</v>
      </c>
      <c r="L115" s="10">
        <v>0</v>
      </c>
      <c r="M115" s="10">
        <v>21695.3</v>
      </c>
      <c r="N115" s="10">
        <v>0</v>
      </c>
      <c r="O115" s="10">
        <v>0</v>
      </c>
      <c r="P115" s="10">
        <v>1377306.47</v>
      </c>
      <c r="Q115" s="9" t="s">
        <v>19</v>
      </c>
    </row>
    <row r="116" spans="1:17" ht="15.25" customHeight="1">
      <c r="A116" s="21" t="s">
        <v>168</v>
      </c>
      <c r="B116" s="23"/>
      <c r="C116" s="15"/>
      <c r="D116" s="15"/>
      <c r="E116" s="15"/>
      <c r="F116" s="15"/>
      <c r="G116" s="15"/>
      <c r="H116" s="15"/>
      <c r="I116" s="15"/>
      <c r="J116" s="15"/>
      <c r="K116" s="15"/>
      <c r="L116" s="15"/>
      <c r="M116" s="15"/>
      <c r="N116" s="15"/>
      <c r="O116" s="15"/>
      <c r="P116" s="15"/>
      <c r="Q116" s="8"/>
    </row>
    <row r="117" spans="1:17" ht="15.25" customHeight="1">
      <c r="A117" s="21" t="s">
        <v>168</v>
      </c>
      <c r="B117" s="23"/>
      <c r="C117" s="16" t="s">
        <v>98</v>
      </c>
      <c r="D117" s="16"/>
      <c r="E117" s="16"/>
      <c r="F117" s="16"/>
      <c r="G117" s="16"/>
      <c r="H117" s="16"/>
      <c r="I117" s="16"/>
      <c r="J117" s="16"/>
      <c r="K117" s="16"/>
      <c r="L117" s="16"/>
      <c r="M117" s="16"/>
      <c r="N117" s="16"/>
      <c r="O117" s="16"/>
      <c r="P117" s="16"/>
      <c r="Q117" s="1" t="s">
        <v>98</v>
      </c>
    </row>
    <row r="118" spans="1:17" ht="15.25" customHeight="1">
      <c r="A118" s="21" t="s">
        <v>177</v>
      </c>
      <c r="B118" s="22" t="s">
        <v>161</v>
      </c>
      <c r="C118" s="8" t="s">
        <v>99</v>
      </c>
      <c r="D118" s="9" t="s">
        <v>7</v>
      </c>
      <c r="E118" s="10">
        <v>0</v>
      </c>
      <c r="F118" s="10">
        <v>0</v>
      </c>
      <c r="G118" s="10">
        <v>0</v>
      </c>
      <c r="H118" s="10">
        <v>0</v>
      </c>
      <c r="I118" s="10">
        <v>0</v>
      </c>
      <c r="J118" s="10">
        <v>16623684</v>
      </c>
      <c r="K118" s="10">
        <v>0</v>
      </c>
      <c r="L118" s="10">
        <v>0</v>
      </c>
      <c r="M118" s="10">
        <v>0</v>
      </c>
      <c r="N118" s="10">
        <v>0</v>
      </c>
      <c r="O118" s="10">
        <v>0</v>
      </c>
      <c r="P118" s="10">
        <v>0</v>
      </c>
      <c r="Q118" s="8" t="s">
        <v>99</v>
      </c>
    </row>
    <row r="119" spans="1:17" ht="15.25" customHeight="1">
      <c r="A119" s="21" t="s">
        <v>168</v>
      </c>
      <c r="B119" s="23"/>
      <c r="C119" s="9" t="s">
        <v>19</v>
      </c>
      <c r="D119" s="11"/>
      <c r="E119" s="10">
        <v>0</v>
      </c>
      <c r="F119" s="10">
        <v>0</v>
      </c>
      <c r="G119" s="10">
        <v>0</v>
      </c>
      <c r="H119" s="10">
        <v>0</v>
      </c>
      <c r="I119" s="10">
        <v>0</v>
      </c>
      <c r="J119" s="10">
        <v>16623684</v>
      </c>
      <c r="K119" s="10">
        <v>0</v>
      </c>
      <c r="L119" s="10">
        <v>0</v>
      </c>
      <c r="M119" s="10">
        <v>0</v>
      </c>
      <c r="N119" s="10">
        <v>0</v>
      </c>
      <c r="O119" s="10">
        <v>0</v>
      </c>
      <c r="P119" s="10">
        <v>0</v>
      </c>
      <c r="Q119" s="9" t="s">
        <v>19</v>
      </c>
    </row>
    <row r="120" spans="1:17" ht="15.25" customHeight="1">
      <c r="A120" s="21" t="s">
        <v>168</v>
      </c>
      <c r="B120" s="23"/>
      <c r="C120" s="15"/>
      <c r="D120" s="15"/>
      <c r="E120" s="15"/>
      <c r="F120" s="15"/>
      <c r="G120" s="15"/>
      <c r="H120" s="15"/>
      <c r="I120" s="15"/>
      <c r="J120" s="15"/>
      <c r="K120" s="15"/>
      <c r="L120" s="15"/>
      <c r="M120" s="15"/>
      <c r="N120" s="15"/>
      <c r="O120" s="15"/>
      <c r="P120" s="15"/>
      <c r="Q120" s="8"/>
    </row>
    <row r="121" spans="1:17" ht="15.25" customHeight="1">
      <c r="A121" s="21" t="s">
        <v>168</v>
      </c>
      <c r="B121" s="23"/>
      <c r="C121" s="16" t="s">
        <v>100</v>
      </c>
      <c r="D121" s="16"/>
      <c r="E121" s="16"/>
      <c r="F121" s="16"/>
      <c r="G121" s="16"/>
      <c r="H121" s="16"/>
      <c r="I121" s="16"/>
      <c r="J121" s="16"/>
      <c r="K121" s="16"/>
      <c r="L121" s="16"/>
      <c r="M121" s="16"/>
      <c r="N121" s="16"/>
      <c r="O121" s="16"/>
      <c r="P121" s="16"/>
      <c r="Q121" s="1" t="s">
        <v>100</v>
      </c>
    </row>
    <row r="122" spans="1:17" ht="15.25" customHeight="1">
      <c r="A122" s="21" t="s">
        <v>178</v>
      </c>
      <c r="B122" s="22" t="s">
        <v>162</v>
      </c>
      <c r="C122" s="8" t="s">
        <v>101</v>
      </c>
      <c r="D122" s="9" t="s">
        <v>7</v>
      </c>
      <c r="E122" s="10">
        <v>84721.78</v>
      </c>
      <c r="F122" s="10">
        <v>104131.25</v>
      </c>
      <c r="G122" s="10">
        <v>148613.15</v>
      </c>
      <c r="H122" s="10">
        <v>134693.44</v>
      </c>
      <c r="I122" s="10">
        <v>129949.54</v>
      </c>
      <c r="J122" s="10">
        <v>141641.5</v>
      </c>
      <c r="K122" s="10">
        <v>115279.77</v>
      </c>
      <c r="L122" s="10">
        <v>119707.86</v>
      </c>
      <c r="M122" s="10">
        <v>132469.35999999999</v>
      </c>
      <c r="N122" s="10">
        <v>106887.72</v>
      </c>
      <c r="O122" s="10">
        <v>141214.20000000001</v>
      </c>
      <c r="P122" s="10">
        <v>185420.29</v>
      </c>
      <c r="Q122" s="8" t="s">
        <v>101</v>
      </c>
    </row>
    <row r="123" spans="1:17" ht="15.25" customHeight="1">
      <c r="A123" s="21" t="s">
        <v>178</v>
      </c>
      <c r="B123" s="22" t="s">
        <v>162</v>
      </c>
      <c r="C123" s="8" t="s">
        <v>102</v>
      </c>
      <c r="D123" s="9" t="s">
        <v>7</v>
      </c>
      <c r="E123" s="10">
        <v>134917</v>
      </c>
      <c r="F123" s="10">
        <v>127018.13</v>
      </c>
      <c r="G123" s="10">
        <v>129942.54</v>
      </c>
      <c r="H123" s="10">
        <v>111474.93</v>
      </c>
      <c r="I123" s="10">
        <v>104109</v>
      </c>
      <c r="J123" s="10">
        <v>103462</v>
      </c>
      <c r="K123" s="10">
        <v>133909</v>
      </c>
      <c r="L123" s="10">
        <v>140881</v>
      </c>
      <c r="M123" s="10">
        <v>118637</v>
      </c>
      <c r="N123" s="10">
        <v>110897</v>
      </c>
      <c r="O123" s="10">
        <v>118328</v>
      </c>
      <c r="P123" s="10">
        <v>160820</v>
      </c>
      <c r="Q123" s="8" t="s">
        <v>102</v>
      </c>
    </row>
    <row r="124" spans="1:17" ht="15.25" customHeight="1">
      <c r="A124" s="21" t="s">
        <v>178</v>
      </c>
      <c r="B124" s="22" t="s">
        <v>162</v>
      </c>
      <c r="C124" s="8" t="s">
        <v>103</v>
      </c>
      <c r="D124" s="9" t="s">
        <v>7</v>
      </c>
      <c r="E124" s="10">
        <v>0</v>
      </c>
      <c r="F124" s="10">
        <v>0</v>
      </c>
      <c r="G124" s="10">
        <v>53646.7</v>
      </c>
      <c r="H124" s="10">
        <v>0</v>
      </c>
      <c r="I124" s="10">
        <v>0</v>
      </c>
      <c r="J124" s="10">
        <v>59710</v>
      </c>
      <c r="K124" s="10">
        <v>0</v>
      </c>
      <c r="L124" s="10">
        <v>0</v>
      </c>
      <c r="M124" s="10">
        <v>58761.599999999999</v>
      </c>
      <c r="N124" s="10">
        <v>0</v>
      </c>
      <c r="O124" s="10">
        <v>0</v>
      </c>
      <c r="P124" s="10">
        <v>67584.429999999993</v>
      </c>
      <c r="Q124" s="8" t="s">
        <v>103</v>
      </c>
    </row>
    <row r="125" spans="1:17" ht="15.25" customHeight="1">
      <c r="A125" s="21" t="s">
        <v>178</v>
      </c>
      <c r="B125" s="22" t="s">
        <v>162</v>
      </c>
      <c r="C125" s="8" t="s">
        <v>104</v>
      </c>
      <c r="D125" s="9" t="s">
        <v>7</v>
      </c>
      <c r="E125" s="10">
        <v>16416.41</v>
      </c>
      <c r="F125" s="10">
        <v>8038.71</v>
      </c>
      <c r="G125" s="10">
        <v>4345.75</v>
      </c>
      <c r="H125" s="10">
        <v>5690</v>
      </c>
      <c r="I125" s="10">
        <v>23687.61</v>
      </c>
      <c r="J125" s="10">
        <v>40068.42</v>
      </c>
      <c r="K125" s="10">
        <v>31761.45</v>
      </c>
      <c r="L125" s="10">
        <v>34364.959999999999</v>
      </c>
      <c r="M125" s="10">
        <v>42301.98</v>
      </c>
      <c r="N125" s="10">
        <v>39807.730000000003</v>
      </c>
      <c r="O125" s="10">
        <v>35769.629999999997</v>
      </c>
      <c r="P125" s="10">
        <v>45041.440000000002</v>
      </c>
      <c r="Q125" s="8" t="s">
        <v>104</v>
      </c>
    </row>
    <row r="126" spans="1:17" ht="15.25" customHeight="1">
      <c r="A126" s="21" t="s">
        <v>178</v>
      </c>
      <c r="B126" s="22" t="s">
        <v>162</v>
      </c>
      <c r="C126" s="8" t="s">
        <v>105</v>
      </c>
      <c r="D126" s="9" t="s">
        <v>7</v>
      </c>
      <c r="E126" s="10">
        <v>16122.53</v>
      </c>
      <c r="F126" s="10">
        <v>11557.53</v>
      </c>
      <c r="G126" s="10">
        <v>25541.200000000001</v>
      </c>
      <c r="H126" s="10">
        <v>21079.25</v>
      </c>
      <c r="I126" s="10">
        <v>16465.689999999999</v>
      </c>
      <c r="J126" s="10">
        <v>24144.84</v>
      </c>
      <c r="K126" s="10">
        <v>41247.35</v>
      </c>
      <c r="L126" s="10">
        <v>34708.33</v>
      </c>
      <c r="M126" s="10">
        <v>46459.08</v>
      </c>
      <c r="N126" s="10">
        <v>0</v>
      </c>
      <c r="O126" s="10">
        <v>0</v>
      </c>
      <c r="P126" s="10">
        <v>0</v>
      </c>
    </row>
    <row r="127" spans="1:17" ht="15.25" customHeight="1">
      <c r="A127" s="21" t="s">
        <v>178</v>
      </c>
      <c r="B127" s="22" t="s">
        <v>162</v>
      </c>
      <c r="C127" s="8" t="s">
        <v>106</v>
      </c>
      <c r="D127" s="9" t="s">
        <v>7</v>
      </c>
      <c r="E127" s="10">
        <v>19498.439999999999</v>
      </c>
      <c r="F127" s="10">
        <v>21435.11</v>
      </c>
      <c r="G127" s="10">
        <v>33245.440000000002</v>
      </c>
      <c r="H127" s="10">
        <v>33682.67</v>
      </c>
      <c r="I127" s="10">
        <v>29420.38</v>
      </c>
      <c r="J127" s="10">
        <v>35474.01</v>
      </c>
      <c r="K127" s="10">
        <v>43293.39</v>
      </c>
      <c r="L127" s="10">
        <v>41793.86</v>
      </c>
      <c r="M127" s="10">
        <v>27062.959999999999</v>
      </c>
      <c r="N127" s="10">
        <v>30175.37</v>
      </c>
      <c r="O127" s="10">
        <v>28723.22</v>
      </c>
      <c r="P127" s="10">
        <v>36912.39</v>
      </c>
      <c r="Q127" s="8" t="s">
        <v>106</v>
      </c>
    </row>
    <row r="128" spans="1:17" ht="15.25" customHeight="1">
      <c r="A128" s="21" t="s">
        <v>178</v>
      </c>
      <c r="B128" s="22" t="s">
        <v>162</v>
      </c>
      <c r="C128" s="8" t="s">
        <v>107</v>
      </c>
      <c r="D128" s="9" t="s">
        <v>7</v>
      </c>
      <c r="E128" s="10">
        <v>100719.56</v>
      </c>
      <c r="F128" s="10">
        <v>89391</v>
      </c>
      <c r="G128" s="10">
        <v>119849.78</v>
      </c>
      <c r="H128" s="10">
        <v>114063.79</v>
      </c>
      <c r="I128" s="10">
        <v>112332.33</v>
      </c>
      <c r="J128" s="10">
        <v>118614.05</v>
      </c>
      <c r="K128" s="10">
        <v>145755.04</v>
      </c>
      <c r="L128" s="10">
        <v>147300.51</v>
      </c>
      <c r="M128" s="10">
        <v>96022.15</v>
      </c>
      <c r="N128" s="10">
        <v>101000.13</v>
      </c>
      <c r="O128" s="10">
        <v>91606.11</v>
      </c>
      <c r="P128" s="10">
        <v>107821.93</v>
      </c>
      <c r="Q128" s="8" t="s">
        <v>107</v>
      </c>
    </row>
    <row r="129" spans="1:17" ht="15.25" customHeight="1">
      <c r="A129" s="21" t="s">
        <v>178</v>
      </c>
      <c r="B129" s="22" t="s">
        <v>162</v>
      </c>
      <c r="C129" s="8" t="s">
        <v>108</v>
      </c>
      <c r="D129" s="9" t="s">
        <v>7</v>
      </c>
      <c r="E129" s="10">
        <v>37700</v>
      </c>
      <c r="F129" s="10">
        <v>35900</v>
      </c>
      <c r="G129" s="10">
        <v>47143</v>
      </c>
      <c r="H129" s="10">
        <v>40300</v>
      </c>
      <c r="I129" s="10">
        <v>44419</v>
      </c>
      <c r="J129" s="10">
        <v>42831</v>
      </c>
      <c r="K129" s="10">
        <v>41032</v>
      </c>
      <c r="L129" s="10">
        <v>48723</v>
      </c>
      <c r="M129" s="10">
        <v>37888</v>
      </c>
      <c r="N129" s="10">
        <v>40229</v>
      </c>
      <c r="O129" s="10">
        <v>40475</v>
      </c>
      <c r="P129" s="10">
        <v>42243</v>
      </c>
      <c r="Q129" s="8" t="s">
        <v>108</v>
      </c>
    </row>
    <row r="130" spans="1:17" ht="15.25" customHeight="1">
      <c r="A130" s="21" t="s">
        <v>178</v>
      </c>
      <c r="B130" s="22" t="s">
        <v>162</v>
      </c>
      <c r="C130" s="8" t="s">
        <v>109</v>
      </c>
      <c r="D130" s="9" t="s">
        <v>7</v>
      </c>
      <c r="E130" s="10">
        <v>107008.33</v>
      </c>
      <c r="F130" s="10">
        <v>97521.56</v>
      </c>
      <c r="G130" s="10">
        <v>108655.17</v>
      </c>
      <c r="H130" s="10">
        <v>104595.26</v>
      </c>
      <c r="I130" s="10">
        <v>113190.94</v>
      </c>
      <c r="J130" s="10">
        <v>104775.38</v>
      </c>
      <c r="K130" s="10">
        <v>111251.82</v>
      </c>
      <c r="L130" s="10">
        <v>110832.38</v>
      </c>
      <c r="M130" s="10">
        <v>105858.25</v>
      </c>
      <c r="N130" s="10">
        <v>110019.87</v>
      </c>
      <c r="O130" s="10">
        <v>104239.5</v>
      </c>
      <c r="P130" s="10">
        <v>108502.94</v>
      </c>
      <c r="Q130" s="8" t="s">
        <v>109</v>
      </c>
    </row>
    <row r="131" spans="1:17" ht="15.25" customHeight="1">
      <c r="A131" s="21" t="s">
        <v>178</v>
      </c>
      <c r="B131" s="22" t="s">
        <v>162</v>
      </c>
      <c r="C131" s="8" t="s">
        <v>110</v>
      </c>
      <c r="D131" s="9" t="s">
        <v>7</v>
      </c>
      <c r="E131" s="10">
        <v>69584</v>
      </c>
      <c r="F131" s="10">
        <v>48467</v>
      </c>
      <c r="G131" s="10">
        <v>74630</v>
      </c>
      <c r="H131" s="10">
        <v>84348</v>
      </c>
      <c r="I131" s="10">
        <v>74683</v>
      </c>
      <c r="J131" s="10">
        <v>72020</v>
      </c>
      <c r="K131" s="10">
        <v>98507</v>
      </c>
      <c r="L131" s="10">
        <v>113403</v>
      </c>
      <c r="M131" s="10">
        <v>88700</v>
      </c>
      <c r="N131" s="10">
        <v>101414</v>
      </c>
      <c r="O131" s="10">
        <v>68138</v>
      </c>
      <c r="P131" s="10">
        <v>65984</v>
      </c>
      <c r="Q131" s="8" t="s">
        <v>110</v>
      </c>
    </row>
    <row r="132" spans="1:17" ht="15.25" customHeight="1">
      <c r="A132" s="21" t="s">
        <v>178</v>
      </c>
      <c r="B132" s="22" t="s">
        <v>162</v>
      </c>
      <c r="C132" s="8" t="s">
        <v>111</v>
      </c>
      <c r="D132" s="9" t="s">
        <v>7</v>
      </c>
      <c r="E132" s="10">
        <v>257818.89</v>
      </c>
      <c r="F132" s="10">
        <v>223885.75</v>
      </c>
      <c r="G132" s="10">
        <v>342481.4</v>
      </c>
      <c r="H132" s="10">
        <v>303935.64</v>
      </c>
      <c r="I132" s="10">
        <v>328258.7</v>
      </c>
      <c r="J132" s="10">
        <v>344538.6</v>
      </c>
      <c r="K132" s="10">
        <v>359530.94</v>
      </c>
      <c r="L132" s="10">
        <v>353272.82</v>
      </c>
      <c r="M132" s="10">
        <v>351837.49</v>
      </c>
      <c r="N132" s="10">
        <v>247026.78</v>
      </c>
      <c r="O132" s="10">
        <v>247364.32</v>
      </c>
      <c r="P132" s="10">
        <v>421190.56</v>
      </c>
      <c r="Q132" s="8" t="s">
        <v>111</v>
      </c>
    </row>
    <row r="133" spans="1:17" ht="15.25" customHeight="1">
      <c r="A133" s="21" t="s">
        <v>178</v>
      </c>
      <c r="B133" s="22" t="s">
        <v>162</v>
      </c>
      <c r="C133" s="8" t="s">
        <v>112</v>
      </c>
      <c r="D133" s="9" t="s">
        <v>7</v>
      </c>
      <c r="E133" s="10">
        <v>48634.89</v>
      </c>
      <c r="F133" s="10">
        <v>29015.17</v>
      </c>
      <c r="G133" s="10">
        <v>59996.35</v>
      </c>
      <c r="H133" s="10">
        <v>63054.63</v>
      </c>
      <c r="I133" s="10">
        <v>48714.7</v>
      </c>
      <c r="J133" s="10">
        <v>39782.449999999997</v>
      </c>
      <c r="K133" s="10">
        <v>63983.69</v>
      </c>
      <c r="L133" s="10">
        <v>48640.76</v>
      </c>
      <c r="M133" s="10">
        <v>42011.45</v>
      </c>
      <c r="N133" s="10">
        <v>46221.279999999999</v>
      </c>
      <c r="O133" s="10">
        <v>42773.599999999999</v>
      </c>
      <c r="P133" s="10">
        <v>64994.5</v>
      </c>
      <c r="Q133" s="8" t="s">
        <v>112</v>
      </c>
    </row>
    <row r="134" spans="1:17" ht="15.25" customHeight="1">
      <c r="A134" s="21" t="s">
        <v>178</v>
      </c>
      <c r="B134" s="22" t="s">
        <v>162</v>
      </c>
      <c r="C134" s="8" t="s">
        <v>113</v>
      </c>
      <c r="D134" s="9" t="s">
        <v>7</v>
      </c>
      <c r="E134" s="10">
        <v>10299</v>
      </c>
      <c r="F134" s="10">
        <v>0</v>
      </c>
      <c r="G134" s="10">
        <v>12054</v>
      </c>
      <c r="H134" s="10">
        <v>11418</v>
      </c>
      <c r="I134" s="10">
        <v>13992</v>
      </c>
      <c r="J134" s="10">
        <v>16826</v>
      </c>
      <c r="K134" s="10">
        <v>18122</v>
      </c>
      <c r="L134" s="10">
        <v>17722</v>
      </c>
      <c r="M134" s="10">
        <v>16342</v>
      </c>
      <c r="N134" s="10">
        <v>12138</v>
      </c>
      <c r="O134" s="10">
        <v>12250</v>
      </c>
      <c r="P134" s="10">
        <v>13227</v>
      </c>
      <c r="Q134" s="8" t="s">
        <v>113</v>
      </c>
    </row>
    <row r="135" spans="1:17" ht="15.25" customHeight="1">
      <c r="A135" s="21" t="s">
        <v>178</v>
      </c>
      <c r="B135" s="22" t="s">
        <v>162</v>
      </c>
      <c r="C135" s="8" t="s">
        <v>114</v>
      </c>
      <c r="D135" s="9" t="s">
        <v>7</v>
      </c>
      <c r="E135" s="10">
        <v>331226</v>
      </c>
      <c r="F135" s="10">
        <v>336008</v>
      </c>
      <c r="G135" s="10">
        <v>365502</v>
      </c>
      <c r="H135" s="10">
        <v>363230</v>
      </c>
      <c r="I135" s="10">
        <v>349928</v>
      </c>
      <c r="J135" s="10">
        <v>343427</v>
      </c>
      <c r="K135" s="10">
        <v>421999</v>
      </c>
      <c r="L135" s="10">
        <v>438113</v>
      </c>
      <c r="M135" s="10">
        <v>319215</v>
      </c>
      <c r="N135" s="10">
        <v>319315</v>
      </c>
      <c r="O135" s="10">
        <v>316257</v>
      </c>
      <c r="P135" s="10">
        <v>446039</v>
      </c>
      <c r="Q135" s="8" t="s">
        <v>114</v>
      </c>
    </row>
    <row r="136" spans="1:17" ht="15.25" customHeight="1">
      <c r="A136" s="21" t="s">
        <v>178</v>
      </c>
      <c r="B136" s="22" t="s">
        <v>162</v>
      </c>
      <c r="C136" s="8" t="s">
        <v>115</v>
      </c>
      <c r="D136" s="9" t="s">
        <v>7</v>
      </c>
      <c r="E136" s="10">
        <v>13915</v>
      </c>
      <c r="F136" s="10">
        <v>16245</v>
      </c>
      <c r="G136" s="10">
        <v>14150</v>
      </c>
      <c r="H136" s="10">
        <v>15118.75</v>
      </c>
      <c r="I136" s="10">
        <v>18615</v>
      </c>
      <c r="J136" s="10">
        <v>17815</v>
      </c>
      <c r="K136" s="10">
        <v>17670</v>
      </c>
      <c r="L136" s="10">
        <v>16570</v>
      </c>
      <c r="M136" s="10">
        <v>14678</v>
      </c>
      <c r="N136" s="10">
        <v>15400</v>
      </c>
      <c r="O136" s="10">
        <v>16260</v>
      </c>
      <c r="P136" s="10">
        <v>19299</v>
      </c>
      <c r="Q136" s="8" t="s">
        <v>115</v>
      </c>
    </row>
    <row r="137" spans="1:17" ht="15.25" customHeight="1">
      <c r="A137" s="21" t="s">
        <v>178</v>
      </c>
      <c r="B137" s="22" t="s">
        <v>162</v>
      </c>
      <c r="C137" s="8" t="s">
        <v>116</v>
      </c>
      <c r="D137" s="9" t="s">
        <v>7</v>
      </c>
      <c r="E137" s="10">
        <v>13927.7</v>
      </c>
      <c r="F137" s="10">
        <v>5542.14</v>
      </c>
      <c r="G137" s="10">
        <v>35694.43</v>
      </c>
      <c r="H137" s="10">
        <v>36030.97</v>
      </c>
      <c r="I137" s="10">
        <v>26265.51</v>
      </c>
      <c r="J137" s="10">
        <v>30979.360000000001</v>
      </c>
      <c r="K137" s="10">
        <v>74505.850000000006</v>
      </c>
      <c r="L137" s="10">
        <v>59353.36</v>
      </c>
      <c r="M137" s="10">
        <v>41212.800000000003</v>
      </c>
      <c r="N137" s="10">
        <v>13395</v>
      </c>
      <c r="O137" s="10">
        <v>14428.33</v>
      </c>
      <c r="P137" s="10">
        <v>3799.9</v>
      </c>
      <c r="Q137" s="8" t="s">
        <v>116</v>
      </c>
    </row>
    <row r="138" spans="1:17" ht="15.25" customHeight="1">
      <c r="A138" s="21" t="s">
        <v>178</v>
      </c>
      <c r="B138" s="22" t="s">
        <v>162</v>
      </c>
      <c r="C138" s="8" t="s">
        <v>117</v>
      </c>
      <c r="D138" s="9" t="s">
        <v>7</v>
      </c>
      <c r="E138" s="10">
        <v>17932.07</v>
      </c>
      <c r="F138" s="10">
        <v>13764.6</v>
      </c>
      <c r="G138" s="10">
        <v>27682.240000000002</v>
      </c>
      <c r="H138" s="10">
        <v>30706.41</v>
      </c>
      <c r="I138" s="10">
        <v>26832.9</v>
      </c>
      <c r="J138" s="10">
        <v>26950</v>
      </c>
      <c r="K138" s="10">
        <v>41642.53</v>
      </c>
      <c r="L138" s="10">
        <v>36761.67</v>
      </c>
      <c r="M138" s="10">
        <v>18895.98</v>
      </c>
      <c r="N138" s="10">
        <v>19560.21</v>
      </c>
      <c r="O138" s="10">
        <v>17685.04</v>
      </c>
      <c r="P138" s="10">
        <v>18950.64</v>
      </c>
      <c r="Q138" s="8" t="s">
        <v>117</v>
      </c>
    </row>
    <row r="139" spans="1:17" ht="15.25" customHeight="1">
      <c r="A139" s="21" t="s">
        <v>178</v>
      </c>
      <c r="B139" s="22" t="s">
        <v>162</v>
      </c>
      <c r="C139" s="8" t="s">
        <v>118</v>
      </c>
      <c r="D139" s="9" t="s">
        <v>7</v>
      </c>
      <c r="E139" s="10">
        <v>19801.8</v>
      </c>
      <c r="F139" s="10">
        <v>25086.59</v>
      </c>
      <c r="G139" s="10">
        <v>52115.8</v>
      </c>
      <c r="H139" s="10">
        <v>19772</v>
      </c>
      <c r="I139" s="10">
        <v>31467</v>
      </c>
      <c r="J139" s="10">
        <v>11648</v>
      </c>
      <c r="K139" s="10">
        <v>33976</v>
      </c>
      <c r="L139" s="10">
        <v>15301</v>
      </c>
      <c r="M139" s="10">
        <v>22289.08</v>
      </c>
      <c r="N139" s="10">
        <v>32506.53</v>
      </c>
      <c r="O139" s="10">
        <v>10545</v>
      </c>
      <c r="P139" s="10">
        <v>9980</v>
      </c>
      <c r="Q139" s="8" t="s">
        <v>118</v>
      </c>
    </row>
    <row r="140" spans="1:17" ht="15.25" customHeight="1">
      <c r="A140" s="21" t="s">
        <v>178</v>
      </c>
      <c r="B140" s="22" t="s">
        <v>162</v>
      </c>
      <c r="C140" s="8" t="s">
        <v>119</v>
      </c>
      <c r="D140" s="9" t="s">
        <v>7</v>
      </c>
      <c r="E140" s="10">
        <v>38480.550000000003</v>
      </c>
      <c r="F140" s="10">
        <v>50109.69</v>
      </c>
      <c r="G140" s="10">
        <v>45899.42</v>
      </c>
      <c r="H140" s="10">
        <v>43283.38</v>
      </c>
      <c r="I140" s="10">
        <v>59098.1</v>
      </c>
      <c r="J140" s="10">
        <v>47529.13</v>
      </c>
      <c r="K140" s="10">
        <v>45283.09</v>
      </c>
      <c r="L140" s="10">
        <v>63880.98</v>
      </c>
      <c r="M140" s="10">
        <v>57173.75</v>
      </c>
      <c r="N140" s="10">
        <v>44933.45</v>
      </c>
      <c r="O140" s="10">
        <v>83503.199999999997</v>
      </c>
      <c r="P140" s="10">
        <v>73036.320000000007</v>
      </c>
      <c r="Q140" s="8" t="s">
        <v>119</v>
      </c>
    </row>
    <row r="141" spans="1:17" ht="15.25" customHeight="1">
      <c r="A141" s="21" t="s">
        <v>178</v>
      </c>
      <c r="B141" s="22" t="s">
        <v>162</v>
      </c>
      <c r="C141" s="8" t="s">
        <v>120</v>
      </c>
      <c r="D141" s="9" t="s">
        <v>7</v>
      </c>
      <c r="E141" s="10">
        <v>2179</v>
      </c>
      <c r="F141" s="10">
        <v>4285</v>
      </c>
      <c r="G141" s="10">
        <v>3220</v>
      </c>
      <c r="H141" s="10">
        <v>3733</v>
      </c>
      <c r="I141" s="10">
        <v>2250</v>
      </c>
      <c r="J141" s="10">
        <v>2850</v>
      </c>
      <c r="K141" s="10">
        <v>5833</v>
      </c>
      <c r="L141" s="10">
        <v>1850</v>
      </c>
      <c r="M141" s="10">
        <v>10035</v>
      </c>
      <c r="N141" s="10">
        <v>3100</v>
      </c>
      <c r="O141" s="10">
        <v>2250</v>
      </c>
      <c r="P141" s="10">
        <v>7460</v>
      </c>
      <c r="Q141" s="8" t="s">
        <v>120</v>
      </c>
    </row>
    <row r="142" spans="1:17" ht="15.25" customHeight="1">
      <c r="A142" s="21" t="s">
        <v>178</v>
      </c>
      <c r="B142" s="22" t="s">
        <v>162</v>
      </c>
      <c r="C142" s="8" t="s">
        <v>121</v>
      </c>
      <c r="D142" s="9" t="s">
        <v>7</v>
      </c>
      <c r="E142" s="10">
        <v>0</v>
      </c>
      <c r="F142" s="10">
        <v>0</v>
      </c>
      <c r="G142" s="10">
        <v>0</v>
      </c>
      <c r="H142" s="10">
        <v>0</v>
      </c>
      <c r="I142" s="10">
        <v>0</v>
      </c>
      <c r="J142" s="10">
        <v>0</v>
      </c>
      <c r="K142" s="10">
        <v>0</v>
      </c>
      <c r="L142" s="10">
        <v>0</v>
      </c>
      <c r="M142" s="10">
        <v>0</v>
      </c>
      <c r="N142" s="10">
        <v>0</v>
      </c>
      <c r="O142" s="10">
        <v>0</v>
      </c>
      <c r="P142" s="10">
        <v>0</v>
      </c>
      <c r="Q142" s="8" t="s">
        <v>121</v>
      </c>
    </row>
    <row r="143" spans="1:17" ht="15.25" customHeight="1">
      <c r="A143" s="21" t="s">
        <v>178</v>
      </c>
      <c r="B143" s="22" t="s">
        <v>162</v>
      </c>
      <c r="C143" s="8" t="s">
        <v>122</v>
      </c>
      <c r="D143" s="9" t="s">
        <v>7</v>
      </c>
      <c r="E143" s="10">
        <v>2934.23</v>
      </c>
      <c r="F143" s="10">
        <v>11417.57</v>
      </c>
      <c r="G143" s="10">
        <v>7171.21</v>
      </c>
      <c r="H143" s="10">
        <v>0</v>
      </c>
      <c r="I143" s="10">
        <v>0</v>
      </c>
      <c r="J143" s="10">
        <v>0</v>
      </c>
      <c r="K143" s="10">
        <v>0</v>
      </c>
      <c r="L143" s="10">
        <v>0</v>
      </c>
      <c r="M143" s="10">
        <v>0</v>
      </c>
      <c r="N143" s="10">
        <v>0</v>
      </c>
      <c r="O143" s="10">
        <v>0</v>
      </c>
      <c r="P143" s="10">
        <v>0</v>
      </c>
      <c r="Q143" s="8" t="s">
        <v>123</v>
      </c>
    </row>
    <row r="144" spans="1:17" ht="15.25" customHeight="1">
      <c r="A144" s="21" t="s">
        <v>178</v>
      </c>
      <c r="B144" s="22" t="s">
        <v>162</v>
      </c>
      <c r="C144" s="8" t="s">
        <v>123</v>
      </c>
      <c r="D144" s="9" t="s">
        <v>7</v>
      </c>
      <c r="E144" s="10">
        <v>1264</v>
      </c>
      <c r="F144" s="10">
        <v>1712</v>
      </c>
      <c r="G144" s="10">
        <v>1003</v>
      </c>
      <c r="H144" s="10">
        <v>1003</v>
      </c>
      <c r="I144" s="10">
        <v>1341.46</v>
      </c>
      <c r="J144" s="10">
        <v>608</v>
      </c>
      <c r="K144" s="10">
        <v>606</v>
      </c>
      <c r="L144" s="10">
        <v>644</v>
      </c>
      <c r="M144" s="10">
        <v>596</v>
      </c>
      <c r="N144" s="10">
        <v>672.3</v>
      </c>
      <c r="O144" s="10">
        <v>474</v>
      </c>
      <c r="P144" s="10">
        <v>430.8</v>
      </c>
      <c r="Q144" s="8" t="s">
        <v>183</v>
      </c>
    </row>
    <row r="145" spans="1:17" ht="15.25" customHeight="1">
      <c r="A145" s="21" t="s">
        <v>168</v>
      </c>
      <c r="B145" s="23"/>
      <c r="C145" s="9" t="s">
        <v>19</v>
      </c>
      <c r="D145" s="11"/>
      <c r="E145" s="10">
        <v>1345101.18</v>
      </c>
      <c r="F145" s="10">
        <v>1260531.8</v>
      </c>
      <c r="G145" s="10">
        <v>1712582.58</v>
      </c>
      <c r="H145" s="10">
        <v>1541213.12</v>
      </c>
      <c r="I145" s="10">
        <v>1555020.86</v>
      </c>
      <c r="J145" s="10">
        <v>1625694.74</v>
      </c>
      <c r="K145" s="10">
        <v>1845188.92</v>
      </c>
      <c r="L145" s="10">
        <v>1843824.49</v>
      </c>
      <c r="M145" s="10">
        <v>1648446.93</v>
      </c>
      <c r="N145" s="10">
        <v>1394699.37</v>
      </c>
      <c r="O145" s="10">
        <v>1392284.15</v>
      </c>
      <c r="P145" s="10">
        <v>1898738.14</v>
      </c>
      <c r="Q145" s="9" t="s">
        <v>19</v>
      </c>
    </row>
    <row r="146" spans="1:17" ht="15.25" customHeight="1">
      <c r="A146" s="21" t="s">
        <v>168</v>
      </c>
      <c r="B146" s="23"/>
      <c r="C146" s="15"/>
      <c r="D146" s="15"/>
      <c r="E146" s="15"/>
      <c r="F146" s="15"/>
      <c r="G146" s="15"/>
      <c r="H146" s="15"/>
      <c r="I146" s="15"/>
      <c r="J146" s="15"/>
      <c r="K146" s="15"/>
      <c r="L146" s="15"/>
      <c r="M146" s="15"/>
      <c r="N146" s="15"/>
      <c r="O146" s="15"/>
      <c r="P146" s="15"/>
      <c r="Q146" s="8"/>
    </row>
    <row r="147" spans="1:17" ht="15.25" customHeight="1">
      <c r="A147" s="21" t="s">
        <v>168</v>
      </c>
      <c r="B147" s="23"/>
      <c r="C147" s="16" t="s">
        <v>124</v>
      </c>
      <c r="D147" s="16"/>
      <c r="E147" s="16"/>
      <c r="F147" s="16"/>
      <c r="G147" s="16"/>
      <c r="H147" s="16"/>
      <c r="I147" s="16"/>
      <c r="J147" s="16"/>
      <c r="K147" s="16"/>
      <c r="L147" s="16"/>
      <c r="M147" s="16"/>
      <c r="N147" s="16"/>
      <c r="O147" s="16"/>
      <c r="P147" s="16"/>
      <c r="Q147" s="1" t="s">
        <v>124</v>
      </c>
    </row>
    <row r="148" spans="1:17" ht="15.25" customHeight="1">
      <c r="A148" s="21" t="s">
        <v>179</v>
      </c>
      <c r="B148" s="22" t="s">
        <v>163</v>
      </c>
      <c r="C148" s="8" t="s">
        <v>125</v>
      </c>
      <c r="D148" s="9" t="s">
        <v>7</v>
      </c>
      <c r="E148" s="10">
        <v>0</v>
      </c>
      <c r="F148" s="10">
        <v>0</v>
      </c>
      <c r="G148" s="10">
        <v>0</v>
      </c>
      <c r="H148" s="10">
        <v>0</v>
      </c>
      <c r="I148" s="10">
        <v>0</v>
      </c>
      <c r="J148" s="10">
        <v>0</v>
      </c>
      <c r="K148" s="10">
        <v>0</v>
      </c>
      <c r="L148" s="10">
        <v>218430</v>
      </c>
      <c r="M148" s="10">
        <v>252546</v>
      </c>
      <c r="N148" s="10">
        <v>178668</v>
      </c>
      <c r="O148" s="10">
        <v>160485</v>
      </c>
      <c r="P148" s="10">
        <v>170648</v>
      </c>
      <c r="Q148" s="8" t="s">
        <v>125</v>
      </c>
    </row>
    <row r="149" spans="1:17" ht="15.25" customHeight="1">
      <c r="A149" s="21" t="s">
        <v>179</v>
      </c>
      <c r="B149" s="22" t="s">
        <v>163</v>
      </c>
      <c r="C149" s="8" t="s">
        <v>126</v>
      </c>
      <c r="D149" s="9" t="s">
        <v>7</v>
      </c>
      <c r="E149" s="10">
        <v>0</v>
      </c>
      <c r="F149" s="10">
        <v>0</v>
      </c>
      <c r="G149" s="10">
        <v>0</v>
      </c>
      <c r="H149" s="10">
        <v>0</v>
      </c>
      <c r="I149" s="10">
        <v>0</v>
      </c>
      <c r="J149" s="10">
        <v>0</v>
      </c>
      <c r="K149" s="10">
        <v>0</v>
      </c>
      <c r="L149" s="10">
        <v>107544</v>
      </c>
      <c r="M149" s="10">
        <v>126035</v>
      </c>
      <c r="N149" s="10">
        <v>93504</v>
      </c>
      <c r="O149" s="10">
        <v>87731</v>
      </c>
      <c r="P149" s="10">
        <v>89612</v>
      </c>
      <c r="Q149" s="8" t="s">
        <v>126</v>
      </c>
    </row>
    <row r="150" spans="1:17" ht="15.25" customHeight="1">
      <c r="A150" s="21" t="s">
        <v>179</v>
      </c>
      <c r="B150" s="22" t="s">
        <v>163</v>
      </c>
      <c r="C150" s="8" t="s">
        <v>127</v>
      </c>
      <c r="D150" s="9" t="s">
        <v>7</v>
      </c>
      <c r="E150" s="10">
        <v>0</v>
      </c>
      <c r="F150" s="10">
        <v>0</v>
      </c>
      <c r="G150" s="10">
        <v>0</v>
      </c>
      <c r="H150" s="10">
        <v>0</v>
      </c>
      <c r="I150" s="10">
        <v>0</v>
      </c>
      <c r="J150" s="10">
        <v>0</v>
      </c>
      <c r="K150" s="10">
        <v>0</v>
      </c>
      <c r="L150" s="10">
        <v>0</v>
      </c>
      <c r="M150" s="10">
        <v>52013</v>
      </c>
      <c r="N150" s="10">
        <v>0</v>
      </c>
      <c r="O150" s="10">
        <v>0</v>
      </c>
      <c r="P150" s="10">
        <v>107164</v>
      </c>
      <c r="Q150" s="8" t="s">
        <v>127</v>
      </c>
    </row>
    <row r="151" spans="1:17" ht="15.25" customHeight="1">
      <c r="A151" s="21" t="s">
        <v>168</v>
      </c>
      <c r="B151" s="23"/>
      <c r="C151" s="9" t="s">
        <v>19</v>
      </c>
      <c r="D151" s="11"/>
      <c r="E151" s="10">
        <v>0</v>
      </c>
      <c r="F151" s="10">
        <v>0</v>
      </c>
      <c r="G151" s="10">
        <v>0</v>
      </c>
      <c r="H151" s="10">
        <v>0</v>
      </c>
      <c r="I151" s="10">
        <v>0</v>
      </c>
      <c r="J151" s="10">
        <v>0</v>
      </c>
      <c r="K151" s="10">
        <v>0</v>
      </c>
      <c r="L151" s="10">
        <v>325974</v>
      </c>
      <c r="M151" s="10">
        <v>430594</v>
      </c>
      <c r="N151" s="10">
        <v>272172</v>
      </c>
      <c r="O151" s="10">
        <v>248216</v>
      </c>
      <c r="P151" s="10">
        <v>367424</v>
      </c>
      <c r="Q151" s="9" t="s">
        <v>19</v>
      </c>
    </row>
    <row r="152" spans="1:17" ht="15.25" customHeight="1">
      <c r="A152" s="21" t="s">
        <v>168</v>
      </c>
      <c r="B152" s="23"/>
      <c r="C152" s="15"/>
      <c r="D152" s="15"/>
      <c r="E152" s="15"/>
      <c r="F152" s="15"/>
      <c r="G152" s="15"/>
      <c r="H152" s="15"/>
      <c r="I152" s="15"/>
      <c r="J152" s="15"/>
      <c r="K152" s="15"/>
      <c r="L152" s="15"/>
      <c r="M152" s="15"/>
      <c r="N152" s="15"/>
      <c r="O152" s="15"/>
      <c r="P152" s="15"/>
      <c r="Q152" s="8"/>
    </row>
    <row r="153" spans="1:17" ht="15.25" customHeight="1">
      <c r="A153" s="21" t="s">
        <v>168</v>
      </c>
      <c r="B153" s="23"/>
      <c r="C153" s="16" t="s">
        <v>128</v>
      </c>
      <c r="D153" s="16"/>
      <c r="E153" s="16"/>
      <c r="F153" s="16"/>
      <c r="G153" s="16"/>
      <c r="H153" s="16"/>
      <c r="I153" s="16"/>
      <c r="J153" s="16"/>
      <c r="K153" s="16"/>
      <c r="L153" s="16"/>
      <c r="M153" s="16"/>
      <c r="N153" s="16"/>
      <c r="O153" s="16"/>
      <c r="P153" s="16"/>
      <c r="Q153" s="1" t="s">
        <v>128</v>
      </c>
    </row>
    <row r="154" spans="1:17" ht="15.25" customHeight="1">
      <c r="A154" s="21" t="s">
        <v>180</v>
      </c>
      <c r="B154" s="22" t="s">
        <v>164</v>
      </c>
      <c r="C154" s="8" t="s">
        <v>129</v>
      </c>
      <c r="D154" s="9" t="s">
        <v>7</v>
      </c>
      <c r="E154" s="10">
        <v>21265.7</v>
      </c>
      <c r="F154" s="10">
        <v>19602.12</v>
      </c>
      <c r="G154" s="10">
        <v>21376.53</v>
      </c>
      <c r="H154" s="10">
        <v>24717.42</v>
      </c>
      <c r="I154" s="10">
        <v>21975.51</v>
      </c>
      <c r="J154" s="10">
        <v>19109.03</v>
      </c>
      <c r="K154" s="10">
        <v>21506.05</v>
      </c>
      <c r="L154" s="10">
        <v>20075.04</v>
      </c>
      <c r="M154" s="10">
        <v>20368.53</v>
      </c>
      <c r="N154" s="10">
        <v>20331.38</v>
      </c>
      <c r="O154" s="10">
        <v>20699.03</v>
      </c>
      <c r="P154" s="10">
        <v>0</v>
      </c>
      <c r="Q154" s="8" t="s">
        <v>129</v>
      </c>
    </row>
    <row r="155" spans="1:17" ht="15.25" customHeight="1">
      <c r="A155" s="21" t="s">
        <v>180</v>
      </c>
      <c r="B155" s="22" t="s">
        <v>164</v>
      </c>
      <c r="C155" s="8" t="s">
        <v>130</v>
      </c>
      <c r="D155" s="9" t="s">
        <v>7</v>
      </c>
      <c r="E155" s="10">
        <v>0</v>
      </c>
      <c r="F155" s="10">
        <v>0</v>
      </c>
      <c r="G155" s="10">
        <v>108351.4</v>
      </c>
      <c r="H155" s="10">
        <v>0</v>
      </c>
      <c r="I155" s="10">
        <v>0</v>
      </c>
      <c r="J155" s="10">
        <v>111547</v>
      </c>
      <c r="K155" s="10">
        <v>0</v>
      </c>
      <c r="L155" s="10">
        <v>0</v>
      </c>
      <c r="M155" s="10">
        <v>98512</v>
      </c>
      <c r="N155" s="10">
        <v>0</v>
      </c>
      <c r="O155" s="10">
        <v>0</v>
      </c>
      <c r="P155" s="10">
        <v>123505.35</v>
      </c>
      <c r="Q155" s="8" t="s">
        <v>130</v>
      </c>
    </row>
    <row r="156" spans="1:17" ht="15.25" customHeight="1">
      <c r="A156" s="21" t="s">
        <v>180</v>
      </c>
      <c r="B156" s="22" t="s">
        <v>164</v>
      </c>
      <c r="C156" s="8" t="s">
        <v>131</v>
      </c>
      <c r="D156" s="9" t="s">
        <v>7</v>
      </c>
      <c r="E156" s="10">
        <v>25495.54</v>
      </c>
      <c r="F156" s="10">
        <v>24823.919999999998</v>
      </c>
      <c r="G156" s="10">
        <v>30580.11</v>
      </c>
      <c r="H156" s="10">
        <v>27100.46</v>
      </c>
      <c r="I156" s="10">
        <v>27033.41</v>
      </c>
      <c r="J156" s="10">
        <v>25646.81</v>
      </c>
      <c r="K156" s="10">
        <v>27112.94</v>
      </c>
      <c r="L156" s="10">
        <v>26709</v>
      </c>
      <c r="M156" s="10">
        <v>25698.84</v>
      </c>
      <c r="N156" s="10">
        <v>25671.46</v>
      </c>
      <c r="O156" s="10">
        <v>26754.59</v>
      </c>
      <c r="P156" s="10">
        <v>27438.720000000001</v>
      </c>
      <c r="Q156" s="8" t="s">
        <v>131</v>
      </c>
    </row>
    <row r="157" spans="1:17" ht="15.25" customHeight="1">
      <c r="A157" s="21" t="s">
        <v>180</v>
      </c>
      <c r="B157" s="22" t="s">
        <v>164</v>
      </c>
      <c r="C157" s="8" t="s">
        <v>132</v>
      </c>
      <c r="D157" s="9" t="s">
        <v>7</v>
      </c>
      <c r="E157" s="10">
        <v>0</v>
      </c>
      <c r="F157" s="10">
        <v>0</v>
      </c>
      <c r="G157" s="10">
        <v>69722.009999999995</v>
      </c>
      <c r="H157" s="10">
        <v>0</v>
      </c>
      <c r="I157" s="10">
        <v>0</v>
      </c>
      <c r="J157" s="10">
        <v>84270.67</v>
      </c>
      <c r="K157" s="10">
        <v>0</v>
      </c>
      <c r="L157" s="10">
        <v>0</v>
      </c>
      <c r="M157" s="10">
        <v>73178.460000000006</v>
      </c>
      <c r="N157" s="10">
        <v>0</v>
      </c>
      <c r="O157" s="10">
        <v>0</v>
      </c>
      <c r="P157" s="10">
        <v>0</v>
      </c>
      <c r="Q157" s="8" t="s">
        <v>132</v>
      </c>
    </row>
    <row r="158" spans="1:17" ht="15.25" customHeight="1">
      <c r="A158" s="21" t="s">
        <v>180</v>
      </c>
      <c r="B158" s="22" t="s">
        <v>164</v>
      </c>
      <c r="C158" s="8" t="s">
        <v>133</v>
      </c>
      <c r="D158" s="9" t="s">
        <v>7</v>
      </c>
      <c r="E158" s="10">
        <v>4051.95</v>
      </c>
      <c r="F158" s="10">
        <v>4007.96</v>
      </c>
      <c r="G158" s="10">
        <v>5291.24</v>
      </c>
      <c r="H158" s="10">
        <v>5300.09</v>
      </c>
      <c r="I158" s="10">
        <v>4954.26</v>
      </c>
      <c r="J158" s="10">
        <v>5182.55</v>
      </c>
      <c r="K158" s="10">
        <v>6038.05</v>
      </c>
      <c r="L158" s="10">
        <v>6089.98</v>
      </c>
      <c r="M158" s="10">
        <v>5573.24</v>
      </c>
      <c r="N158" s="10">
        <v>5290.76</v>
      </c>
      <c r="O158" s="10">
        <v>4544.5200000000004</v>
      </c>
      <c r="P158" s="10">
        <v>4082.25</v>
      </c>
      <c r="Q158" s="8" t="s">
        <v>133</v>
      </c>
    </row>
    <row r="159" spans="1:17" ht="15.25" customHeight="1">
      <c r="A159" s="21" t="s">
        <v>180</v>
      </c>
      <c r="B159" s="22" t="s">
        <v>164</v>
      </c>
      <c r="C159" s="8" t="s">
        <v>134</v>
      </c>
      <c r="D159" s="9" t="s">
        <v>7</v>
      </c>
      <c r="E159" s="10">
        <v>0</v>
      </c>
      <c r="F159" s="10">
        <v>0</v>
      </c>
      <c r="G159" s="10">
        <v>0</v>
      </c>
      <c r="H159" s="10">
        <v>0</v>
      </c>
      <c r="I159" s="10">
        <v>0</v>
      </c>
      <c r="J159" s="10">
        <v>0</v>
      </c>
      <c r="K159" s="10">
        <v>0</v>
      </c>
      <c r="L159" s="10">
        <v>0</v>
      </c>
      <c r="M159" s="10">
        <v>0</v>
      </c>
      <c r="N159" s="10">
        <v>0</v>
      </c>
      <c r="O159" s="10">
        <v>0</v>
      </c>
      <c r="P159" s="10">
        <v>0</v>
      </c>
    </row>
    <row r="160" spans="1:17" ht="15.25" customHeight="1">
      <c r="A160" s="21" t="s">
        <v>180</v>
      </c>
      <c r="B160" s="22" t="s">
        <v>164</v>
      </c>
      <c r="C160" s="8" t="s">
        <v>135</v>
      </c>
      <c r="D160" s="9" t="s">
        <v>7</v>
      </c>
      <c r="E160" s="10">
        <v>61304.93</v>
      </c>
      <c r="F160" s="10">
        <v>62269.95</v>
      </c>
      <c r="G160" s="10">
        <v>81083.16</v>
      </c>
      <c r="H160" s="10">
        <v>70441.08</v>
      </c>
      <c r="I160" s="10">
        <v>70037.83</v>
      </c>
      <c r="J160" s="10">
        <v>65533.04</v>
      </c>
      <c r="K160" s="10">
        <v>62514.47</v>
      </c>
      <c r="L160" s="10">
        <v>66523.77</v>
      </c>
      <c r="M160" s="10">
        <v>60193.24</v>
      </c>
      <c r="N160" s="10">
        <v>63642.1</v>
      </c>
      <c r="O160" s="10">
        <v>59207.8</v>
      </c>
      <c r="P160" s="10">
        <v>56724.33</v>
      </c>
      <c r="Q160" s="8" t="s">
        <v>135</v>
      </c>
    </row>
    <row r="161" spans="1:17" ht="15.25" customHeight="1">
      <c r="A161" s="21" t="s">
        <v>180</v>
      </c>
      <c r="B161" s="22" t="s">
        <v>164</v>
      </c>
      <c r="C161" s="8" t="s">
        <v>136</v>
      </c>
      <c r="D161" s="9" t="s">
        <v>7</v>
      </c>
      <c r="E161" s="10">
        <v>23916.79</v>
      </c>
      <c r="F161" s="10">
        <v>23866.31</v>
      </c>
      <c r="G161" s="10">
        <v>26514.2</v>
      </c>
      <c r="H161" s="10">
        <v>21211.14</v>
      </c>
      <c r="I161" s="10">
        <v>20093.599999999999</v>
      </c>
      <c r="J161" s="10">
        <v>16014.32</v>
      </c>
      <c r="K161" s="10">
        <v>17614.12</v>
      </c>
      <c r="L161" s="10">
        <v>17152.52</v>
      </c>
      <c r="M161" s="10">
        <v>13150.86</v>
      </c>
      <c r="N161" s="10">
        <v>11836.11</v>
      </c>
      <c r="O161" s="10">
        <v>0</v>
      </c>
      <c r="P161" s="10">
        <v>0</v>
      </c>
    </row>
    <row r="162" spans="1:17" ht="15.25" customHeight="1">
      <c r="A162" s="21" t="s">
        <v>180</v>
      </c>
      <c r="B162" s="22" t="s">
        <v>164</v>
      </c>
      <c r="C162" s="8" t="s">
        <v>137</v>
      </c>
      <c r="D162" s="9" t="s">
        <v>7</v>
      </c>
      <c r="E162" s="10">
        <v>157234.89000000001</v>
      </c>
      <c r="F162" s="10">
        <v>163928.85999999999</v>
      </c>
      <c r="G162" s="10">
        <v>201673.52</v>
      </c>
      <c r="H162" s="10">
        <v>180018.64</v>
      </c>
      <c r="I162" s="10">
        <v>189547.5</v>
      </c>
      <c r="J162" s="10">
        <v>177450.57</v>
      </c>
      <c r="K162" s="10">
        <v>171045.23</v>
      </c>
      <c r="L162" s="10">
        <v>181340.23</v>
      </c>
      <c r="M162" s="10">
        <v>173298.86</v>
      </c>
      <c r="N162" s="10">
        <v>169772.05</v>
      </c>
      <c r="O162" s="10">
        <v>165815.45000000001</v>
      </c>
      <c r="P162" s="10">
        <v>182855.67999999999</v>
      </c>
      <c r="Q162" s="8" t="s">
        <v>137</v>
      </c>
    </row>
    <row r="163" spans="1:17" ht="15.25" customHeight="1">
      <c r="A163" s="21" t="s">
        <v>180</v>
      </c>
      <c r="B163" s="22" t="s">
        <v>164</v>
      </c>
      <c r="C163" s="8" t="s">
        <v>138</v>
      </c>
      <c r="D163" s="9" t="s">
        <v>7</v>
      </c>
      <c r="E163" s="10">
        <v>0</v>
      </c>
      <c r="F163" s="10">
        <v>0</v>
      </c>
      <c r="G163" s="10">
        <v>0</v>
      </c>
      <c r="H163" s="10">
        <v>0</v>
      </c>
      <c r="I163" s="10">
        <v>0</v>
      </c>
      <c r="J163" s="10">
        <v>0</v>
      </c>
      <c r="K163" s="10">
        <v>0</v>
      </c>
      <c r="L163" s="10">
        <v>0</v>
      </c>
      <c r="M163" s="10">
        <v>0</v>
      </c>
      <c r="N163" s="10">
        <v>0</v>
      </c>
      <c r="O163" s="10">
        <v>0</v>
      </c>
      <c r="P163" s="10">
        <v>0</v>
      </c>
      <c r="Q163" s="8" t="s">
        <v>139</v>
      </c>
    </row>
    <row r="164" spans="1:17" ht="15.25" customHeight="1">
      <c r="A164" s="21" t="s">
        <v>180</v>
      </c>
      <c r="B164" s="22" t="s">
        <v>164</v>
      </c>
      <c r="C164" s="8" t="s">
        <v>139</v>
      </c>
      <c r="D164" s="9" t="s">
        <v>7</v>
      </c>
      <c r="E164" s="10">
        <v>7382.49</v>
      </c>
      <c r="F164" s="10">
        <v>7434.18</v>
      </c>
      <c r="G164" s="10">
        <v>9278.74</v>
      </c>
      <c r="H164" s="10">
        <v>7800.97</v>
      </c>
      <c r="I164" s="10">
        <v>7652.2</v>
      </c>
      <c r="J164" s="10">
        <v>8164.64</v>
      </c>
      <c r="K164" s="10">
        <v>7421.27</v>
      </c>
      <c r="L164" s="10">
        <v>7079.23</v>
      </c>
      <c r="M164" s="10">
        <v>6310.44</v>
      </c>
      <c r="N164" s="10">
        <v>6153.99</v>
      </c>
      <c r="O164" s="10">
        <v>5659.49</v>
      </c>
      <c r="P164" s="10">
        <v>5101.12</v>
      </c>
      <c r="Q164" s="8" t="s">
        <v>182</v>
      </c>
    </row>
    <row r="165" spans="1:17" ht="15.25" customHeight="1">
      <c r="A165" s="21" t="s">
        <v>168</v>
      </c>
      <c r="B165" s="23"/>
      <c r="C165" s="9" t="s">
        <v>19</v>
      </c>
      <c r="D165" s="11"/>
      <c r="E165" s="10">
        <v>300652.28999999998</v>
      </c>
      <c r="F165" s="10">
        <v>305933.3</v>
      </c>
      <c r="G165" s="10">
        <v>553870.91</v>
      </c>
      <c r="H165" s="10">
        <v>336589.8</v>
      </c>
      <c r="I165" s="10">
        <v>341294.31</v>
      </c>
      <c r="J165" s="10">
        <v>512918.63</v>
      </c>
      <c r="K165" s="10">
        <v>313252.13</v>
      </c>
      <c r="L165" s="10">
        <v>324969.77</v>
      </c>
      <c r="M165" s="10">
        <v>476284.47</v>
      </c>
      <c r="N165" s="10">
        <v>302697.84999999998</v>
      </c>
      <c r="O165" s="10">
        <v>282680.88</v>
      </c>
      <c r="P165" s="10">
        <v>399707.45</v>
      </c>
      <c r="Q165" s="9" t="s">
        <v>19</v>
      </c>
    </row>
    <row r="166" spans="1:17" ht="15.25" customHeight="1">
      <c r="A166" s="21" t="s">
        <v>168</v>
      </c>
      <c r="B166" s="23"/>
      <c r="C166" s="15"/>
      <c r="D166" s="15"/>
      <c r="E166" s="15"/>
      <c r="F166" s="15"/>
      <c r="G166" s="15"/>
      <c r="H166" s="15"/>
      <c r="I166" s="15"/>
      <c r="J166" s="15"/>
      <c r="K166" s="15"/>
      <c r="L166" s="15"/>
      <c r="M166" s="15"/>
      <c r="N166" s="15"/>
      <c r="O166" s="15"/>
      <c r="P166" s="15"/>
      <c r="Q166" s="8"/>
    </row>
    <row r="167" spans="1:17" ht="15.25" customHeight="1">
      <c r="A167" s="21" t="s">
        <v>168</v>
      </c>
      <c r="B167" s="23"/>
      <c r="C167" s="16" t="s">
        <v>140</v>
      </c>
      <c r="D167" s="16"/>
      <c r="E167" s="16"/>
      <c r="F167" s="16"/>
      <c r="G167" s="16"/>
      <c r="H167" s="16"/>
      <c r="I167" s="16"/>
      <c r="J167" s="16"/>
      <c r="K167" s="16"/>
      <c r="L167" s="16"/>
      <c r="M167" s="16"/>
      <c r="N167" s="16"/>
      <c r="O167" s="16"/>
      <c r="P167" s="16"/>
      <c r="Q167" s="1" t="s">
        <v>140</v>
      </c>
    </row>
    <row r="168" spans="1:17" ht="15.25" customHeight="1">
      <c r="A168" s="21" t="s">
        <v>181</v>
      </c>
      <c r="B168" s="22" t="s">
        <v>165</v>
      </c>
      <c r="C168" s="8" t="s">
        <v>141</v>
      </c>
      <c r="D168" s="9" t="s">
        <v>7</v>
      </c>
      <c r="E168" s="10">
        <v>0</v>
      </c>
      <c r="F168" s="10">
        <v>0</v>
      </c>
      <c r="G168" s="10">
        <v>26719.82</v>
      </c>
      <c r="H168" s="10">
        <v>0</v>
      </c>
      <c r="I168" s="10">
        <v>0</v>
      </c>
      <c r="J168" s="10">
        <v>26164.84</v>
      </c>
      <c r="K168" s="10">
        <v>0</v>
      </c>
      <c r="L168" s="10">
        <v>0</v>
      </c>
      <c r="M168" s="10">
        <v>32476.14</v>
      </c>
      <c r="N168" s="10">
        <v>0</v>
      </c>
      <c r="O168" s="10">
        <v>0</v>
      </c>
      <c r="P168" s="10">
        <v>36559.129999999997</v>
      </c>
      <c r="Q168" s="8" t="s">
        <v>141</v>
      </c>
    </row>
    <row r="169" spans="1:17" ht="15.25" customHeight="1">
      <c r="A169" s="21" t="s">
        <v>181</v>
      </c>
      <c r="B169" s="22" t="s">
        <v>165</v>
      </c>
      <c r="C169" s="8" t="s">
        <v>142</v>
      </c>
      <c r="D169" s="9" t="s">
        <v>7</v>
      </c>
      <c r="E169" s="10">
        <v>0</v>
      </c>
      <c r="F169" s="10">
        <v>0</v>
      </c>
      <c r="G169" s="10">
        <v>72726</v>
      </c>
      <c r="H169" s="10">
        <v>0</v>
      </c>
      <c r="I169" s="10">
        <v>0</v>
      </c>
      <c r="J169" s="10">
        <v>95131</v>
      </c>
      <c r="K169" s="10">
        <v>0</v>
      </c>
      <c r="L169" s="10">
        <v>0</v>
      </c>
      <c r="M169" s="10">
        <v>89490</v>
      </c>
      <c r="N169" s="10">
        <v>0</v>
      </c>
      <c r="O169" s="10">
        <v>0</v>
      </c>
      <c r="P169" s="10">
        <v>82247</v>
      </c>
      <c r="Q169" s="8" t="s">
        <v>142</v>
      </c>
    </row>
    <row r="170" spans="1:17" ht="15.25" customHeight="1">
      <c r="A170" s="21" t="s">
        <v>181</v>
      </c>
      <c r="B170" s="22" t="s">
        <v>165</v>
      </c>
      <c r="C170" s="8" t="s">
        <v>143</v>
      </c>
      <c r="D170" s="9" t="s">
        <v>7</v>
      </c>
      <c r="E170" s="10">
        <v>0</v>
      </c>
      <c r="F170" s="10">
        <v>0</v>
      </c>
      <c r="G170" s="10">
        <v>0</v>
      </c>
      <c r="H170" s="10">
        <v>0</v>
      </c>
      <c r="I170" s="10">
        <v>0</v>
      </c>
      <c r="J170" s="10">
        <v>813518.99</v>
      </c>
      <c r="K170" s="10">
        <v>0</v>
      </c>
      <c r="L170" s="10">
        <v>0</v>
      </c>
      <c r="M170" s="10">
        <v>0</v>
      </c>
      <c r="N170" s="10">
        <v>0</v>
      </c>
      <c r="O170" s="10">
        <v>0</v>
      </c>
      <c r="P170" s="10">
        <v>761033.21</v>
      </c>
      <c r="Q170" s="8" t="s">
        <v>143</v>
      </c>
    </row>
    <row r="171" spans="1:17" ht="15.25" customHeight="1">
      <c r="A171" s="21" t="s">
        <v>181</v>
      </c>
      <c r="B171" s="22" t="s">
        <v>165</v>
      </c>
      <c r="C171" s="8" t="s">
        <v>144</v>
      </c>
      <c r="D171" s="9" t="s">
        <v>7</v>
      </c>
      <c r="E171" s="10">
        <v>46211</v>
      </c>
      <c r="F171" s="10">
        <v>44149</v>
      </c>
      <c r="G171" s="10">
        <v>45923</v>
      </c>
      <c r="H171" s="10">
        <v>44040</v>
      </c>
      <c r="I171" s="10">
        <v>44456</v>
      </c>
      <c r="J171" s="10">
        <v>43928</v>
      </c>
      <c r="K171" s="10">
        <v>49688</v>
      </c>
      <c r="L171" s="10">
        <v>51486</v>
      </c>
      <c r="M171" s="10">
        <v>52047</v>
      </c>
      <c r="N171" s="10">
        <v>49406</v>
      </c>
      <c r="O171" s="10">
        <v>55294</v>
      </c>
      <c r="P171" s="10">
        <v>59911</v>
      </c>
      <c r="Q171" s="8" t="s">
        <v>144</v>
      </c>
    </row>
    <row r="172" spans="1:17" ht="15.25" customHeight="1">
      <c r="A172" s="21" t="s">
        <v>181</v>
      </c>
      <c r="B172" s="22" t="s">
        <v>165</v>
      </c>
      <c r="C172" s="8" t="s">
        <v>145</v>
      </c>
      <c r="D172" s="9" t="s">
        <v>7</v>
      </c>
      <c r="E172" s="10">
        <v>0</v>
      </c>
      <c r="F172" s="10">
        <v>0</v>
      </c>
      <c r="G172" s="10">
        <v>113995.84</v>
      </c>
      <c r="H172" s="10">
        <v>0</v>
      </c>
      <c r="I172" s="10">
        <v>0</v>
      </c>
      <c r="J172" s="10">
        <v>120670.97</v>
      </c>
      <c r="K172" s="10">
        <v>0</v>
      </c>
      <c r="L172" s="10">
        <v>0</v>
      </c>
      <c r="M172" s="10">
        <v>107414.47</v>
      </c>
      <c r="N172" s="10">
        <v>0</v>
      </c>
      <c r="O172" s="10">
        <v>0</v>
      </c>
      <c r="P172" s="10">
        <v>80046.080000000002</v>
      </c>
      <c r="Q172" s="8" t="s">
        <v>145</v>
      </c>
    </row>
    <row r="173" spans="1:17" ht="15.25" customHeight="1">
      <c r="A173" s="21" t="s">
        <v>181</v>
      </c>
      <c r="B173" s="22" t="s">
        <v>165</v>
      </c>
      <c r="C173" s="8" t="s">
        <v>146</v>
      </c>
      <c r="D173" s="9" t="s">
        <v>7</v>
      </c>
      <c r="E173" s="10">
        <v>113077.87</v>
      </c>
      <c r="F173" s="10">
        <v>103841.09</v>
      </c>
      <c r="G173" s="10">
        <v>125948.21</v>
      </c>
      <c r="H173" s="10">
        <v>115675.15</v>
      </c>
      <c r="I173" s="10">
        <v>117372.98</v>
      </c>
      <c r="J173" s="10">
        <v>104927.33</v>
      </c>
      <c r="K173" s="10">
        <v>105113.79</v>
      </c>
      <c r="L173" s="10">
        <v>110715.15</v>
      </c>
      <c r="M173" s="10">
        <v>102834.39</v>
      </c>
      <c r="N173" s="10">
        <v>108409.16</v>
      </c>
      <c r="O173" s="10">
        <v>101471.57</v>
      </c>
      <c r="P173" s="10">
        <v>109570.86</v>
      </c>
      <c r="Q173" s="8" t="s">
        <v>146</v>
      </c>
    </row>
    <row r="174" spans="1:17" ht="15.25" customHeight="1">
      <c r="A174" s="21" t="s">
        <v>181</v>
      </c>
      <c r="B174" s="22" t="s">
        <v>165</v>
      </c>
      <c r="C174" s="8" t="s">
        <v>147</v>
      </c>
      <c r="D174" s="9" t="s">
        <v>7</v>
      </c>
      <c r="E174" s="10">
        <v>0</v>
      </c>
      <c r="F174" s="10">
        <v>0</v>
      </c>
      <c r="G174" s="10">
        <v>0</v>
      </c>
      <c r="H174" s="10">
        <v>0</v>
      </c>
      <c r="I174" s="10">
        <v>0</v>
      </c>
      <c r="J174" s="10">
        <v>0</v>
      </c>
      <c r="K174" s="10">
        <v>0</v>
      </c>
      <c r="L174" s="10">
        <v>0</v>
      </c>
      <c r="M174" s="10">
        <v>0</v>
      </c>
      <c r="N174" s="10">
        <v>0</v>
      </c>
      <c r="O174" s="10">
        <v>0</v>
      </c>
      <c r="P174" s="10">
        <v>2073643.52</v>
      </c>
      <c r="Q174" s="8" t="s">
        <v>147</v>
      </c>
    </row>
    <row r="175" spans="1:17" ht="15.25" customHeight="1">
      <c r="A175" s="21" t="s">
        <v>181</v>
      </c>
      <c r="B175" s="22" t="s">
        <v>165</v>
      </c>
      <c r="C175" s="8" t="s">
        <v>148</v>
      </c>
      <c r="D175" s="9" t="s">
        <v>7</v>
      </c>
      <c r="E175" s="10">
        <v>0</v>
      </c>
      <c r="F175" s="10">
        <v>0</v>
      </c>
      <c r="G175" s="10">
        <v>0</v>
      </c>
      <c r="H175" s="10">
        <v>0</v>
      </c>
      <c r="I175" s="10">
        <v>0</v>
      </c>
      <c r="J175" s="10">
        <v>0</v>
      </c>
      <c r="K175" s="10">
        <v>0</v>
      </c>
      <c r="L175" s="10">
        <v>0</v>
      </c>
      <c r="M175" s="10">
        <v>0</v>
      </c>
      <c r="N175" s="10">
        <v>0</v>
      </c>
      <c r="O175" s="10">
        <v>0</v>
      </c>
      <c r="P175" s="10">
        <v>1890283.44</v>
      </c>
      <c r="Q175" s="8" t="s">
        <v>148</v>
      </c>
    </row>
    <row r="176" spans="1:17" ht="15.25" customHeight="1">
      <c r="A176" s="21"/>
      <c r="B176" s="23"/>
      <c r="C176" s="9" t="s">
        <v>19</v>
      </c>
      <c r="D176" s="11"/>
      <c r="E176" s="10">
        <f>+SUM(E168:E175)</f>
        <v>159288.87</v>
      </c>
      <c r="F176" s="10">
        <v>147990.09</v>
      </c>
      <c r="G176" s="10">
        <v>385312.87</v>
      </c>
      <c r="H176" s="10">
        <v>159715.15</v>
      </c>
      <c r="I176" s="10">
        <v>161828.98000000001</v>
      </c>
      <c r="J176" s="10">
        <v>1204341.1299999999</v>
      </c>
      <c r="K176" s="10">
        <v>154801.79</v>
      </c>
      <c r="L176" s="10">
        <v>162201.15</v>
      </c>
      <c r="M176" s="10">
        <v>384262</v>
      </c>
      <c r="N176" s="10">
        <v>157815.16</v>
      </c>
      <c r="O176" s="10">
        <v>156765.57</v>
      </c>
      <c r="P176" s="10">
        <v>5093294.24</v>
      </c>
      <c r="Q176" s="9" t="s">
        <v>19</v>
      </c>
    </row>
    <row r="177" spans="1:17" ht="15.25" customHeight="1">
      <c r="A177" s="21"/>
      <c r="B177" s="23"/>
      <c r="C177" s="15"/>
      <c r="D177" s="15"/>
      <c r="E177" s="15"/>
      <c r="F177" s="15"/>
      <c r="G177" s="15"/>
      <c r="H177" s="15"/>
      <c r="I177" s="15"/>
      <c r="J177" s="15"/>
      <c r="K177" s="15"/>
      <c r="L177" s="15"/>
      <c r="M177" s="15"/>
      <c r="N177" s="15"/>
      <c r="O177" s="15"/>
      <c r="P177" s="15"/>
      <c r="Q177" s="8"/>
    </row>
    <row r="178" spans="1:17" ht="15.25" customHeight="1">
      <c r="A178" s="21"/>
      <c r="B178" s="23"/>
      <c r="C178" s="9" t="s">
        <v>149</v>
      </c>
      <c r="D178" s="11"/>
      <c r="E178" s="10">
        <v>32162105.899999999</v>
      </c>
      <c r="F178" s="10">
        <v>6297337.2300000004</v>
      </c>
      <c r="G178" s="10">
        <v>9592533.6300000008</v>
      </c>
      <c r="H178" s="10">
        <v>6711740.8200000003</v>
      </c>
      <c r="I178" s="10">
        <v>6958058.3600000003</v>
      </c>
      <c r="J178" s="10">
        <v>26815187.789999999</v>
      </c>
      <c r="K178" s="10">
        <v>7013598.6699999999</v>
      </c>
      <c r="L178" s="10">
        <v>7363526.3200000003</v>
      </c>
      <c r="M178" s="10">
        <v>11005152.050000001</v>
      </c>
      <c r="N178" s="10">
        <v>6683044.6200000001</v>
      </c>
      <c r="O178" s="10">
        <v>6503902.9299999997</v>
      </c>
      <c r="P178" s="10">
        <v>30909615.699999999</v>
      </c>
      <c r="Q178" s="9" t="s">
        <v>149</v>
      </c>
    </row>
    <row r="181" spans="1:17">
      <c r="C181" s="9"/>
    </row>
  </sheetData>
  <phoneticPr fontId="42" type="noConversion"/>
  <pageMargins left="0.7" right="0.7" top="0.7" bottom="0.7" header="0.5" footer="0.5"/>
  <pageSetup scale="49" fitToHeight="990" orientation="landscape" useFirstPageNumber="1" r:id="rId1"/>
  <headerFooter alignWithMargins="0">
    <oddHeader>&amp;R&amp;B&amp;D &amp;T</oddHeader>
    <oddFooter>&amp;C&amp;B Page &amp;P of &amp;N</oddFooter>
  </headerFooter>
  <rowBreaks count="1" manualBreakCount="1">
    <brk id="43" max="16383" man="1"/>
  </rowBreaks>
  <ignoredErrors>
    <ignoredError sqref="C1:P2 C6:D9 E20:P20 C21:P21 C22:D30 E30:P30 C31:P31 C32:D38 E38:P38 C39:P39 C40:D47 E47:P47 C48:P48 C49:D52 C53:D53 E53:P53 C54:P54 C55:D58 E58:P58 C59:P59 C60:D65 E65:P65 C66:P66 C67:D84 E84:P84 C85:P85 C86:D101 E110:P110 C111:P111 C112:D116 E116:P116 C117:P117 C118:D120 E120:P120 C121:P121 C122:D146 E146:P146 C147:P147 C148:D152 E152:P152 C153:P153 C154:D166 E166:P166 C167:P167 C168:D177 E177:P177 C178:D178 C17:D20 C15:C16 C14 C11:D13 C4:P5 C3:D3 C103:D110 D102" numberStoredAsText="1"/>
  </ignoredError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778B2-4FA2-41E1-9711-F7D15C1C528B}">
  <sheetPr codeName="Sheet9">
    <pageSetUpPr fitToPage="1"/>
  </sheetPr>
  <dimension ref="A1:O180"/>
  <sheetViews>
    <sheetView zoomScaleNormal="100" workbookViewId="0">
      <pane xSplit="2" ySplit="3" topLeftCell="C88" activePane="bottomRight" state="frozen"/>
      <selection pane="topRight" activeCell="C1" sqref="C1"/>
      <selection pane="bottomLeft" activeCell="A4" sqref="A4"/>
      <selection pane="bottomRight" activeCell="E103" sqref="E103"/>
    </sheetView>
  </sheetViews>
  <sheetFormatPr baseColWidth="10" defaultColWidth="14.1640625" defaultRowHeight="13"/>
  <cols>
    <col min="1" max="1" width="42.83203125" customWidth="1"/>
    <col min="2" max="2" width="7" customWidth="1"/>
    <col min="15" max="15" width="15.1640625" customWidth="1"/>
  </cols>
  <sheetData>
    <row r="1" spans="1:14" ht="16.25" customHeight="1">
      <c r="A1" s="4" t="s">
        <v>0</v>
      </c>
      <c r="B1" s="4"/>
      <c r="C1" s="4"/>
      <c r="D1" s="4"/>
      <c r="E1" s="4"/>
      <c r="F1" s="4"/>
      <c r="G1" s="4"/>
      <c r="H1" s="4"/>
      <c r="I1" s="4"/>
      <c r="J1" s="4"/>
      <c r="K1" s="4"/>
      <c r="L1" s="4"/>
      <c r="M1" s="4"/>
      <c r="N1" s="4"/>
    </row>
    <row r="2" spans="1:14" ht="15.25" customHeight="1">
      <c r="A2" s="3" t="s">
        <v>829</v>
      </c>
      <c r="B2" s="3"/>
      <c r="C2" s="3"/>
      <c r="D2" s="3"/>
      <c r="E2" s="3"/>
      <c r="F2" s="3"/>
      <c r="G2" s="3"/>
      <c r="H2" s="3"/>
      <c r="I2" s="3"/>
      <c r="J2" s="3"/>
      <c r="K2" s="3"/>
      <c r="L2" s="3"/>
      <c r="M2" s="3"/>
      <c r="N2" s="3"/>
    </row>
    <row r="3" spans="1:14" ht="15.25" customHeight="1">
      <c r="A3" s="6" t="s">
        <v>2</v>
      </c>
      <c r="B3" s="6" t="s">
        <v>3</v>
      </c>
      <c r="C3" s="24">
        <v>43861</v>
      </c>
      <c r="D3" s="24">
        <f>+EOMONTH(C3,1)</f>
        <v>43890</v>
      </c>
      <c r="E3" s="24">
        <f t="shared" ref="E3:N3" si="0">+EOMONTH(D3,1)</f>
        <v>43921</v>
      </c>
      <c r="F3" s="24">
        <f t="shared" si="0"/>
        <v>43951</v>
      </c>
      <c r="G3" s="24">
        <f t="shared" si="0"/>
        <v>43982</v>
      </c>
      <c r="H3" s="24">
        <f t="shared" si="0"/>
        <v>44012</v>
      </c>
      <c r="I3" s="24">
        <f t="shared" si="0"/>
        <v>44043</v>
      </c>
      <c r="J3" s="24">
        <f t="shared" si="0"/>
        <v>44074</v>
      </c>
      <c r="K3" s="24">
        <f t="shared" si="0"/>
        <v>44104</v>
      </c>
      <c r="L3" s="24">
        <f t="shared" si="0"/>
        <v>44135</v>
      </c>
      <c r="M3" s="24">
        <f t="shared" si="0"/>
        <v>44165</v>
      </c>
      <c r="N3" s="24">
        <f t="shared" si="0"/>
        <v>44196</v>
      </c>
    </row>
    <row r="4" spans="1:14" ht="15.25" customHeight="1">
      <c r="A4" s="7"/>
      <c r="B4" s="7" t="s">
        <v>4</v>
      </c>
      <c r="C4" s="7"/>
      <c r="D4" s="7"/>
      <c r="E4" s="7"/>
      <c r="F4" s="7"/>
      <c r="G4" s="7"/>
      <c r="H4" s="7"/>
      <c r="I4" s="7"/>
      <c r="J4" s="7"/>
      <c r="K4" s="7"/>
      <c r="L4" s="7"/>
      <c r="M4" s="7"/>
      <c r="N4" s="7"/>
    </row>
    <row r="5" spans="1:14" ht="15.25" customHeight="1">
      <c r="A5" s="2" t="s">
        <v>5</v>
      </c>
      <c r="B5" s="2"/>
      <c r="C5" s="2"/>
      <c r="D5" s="2"/>
      <c r="E5" s="2"/>
      <c r="F5" s="2"/>
      <c r="G5" s="2"/>
      <c r="H5" s="2"/>
      <c r="I5" s="2"/>
      <c r="J5" s="2"/>
      <c r="K5" s="2"/>
      <c r="L5" s="2"/>
      <c r="M5" s="2"/>
      <c r="N5" s="2"/>
    </row>
    <row r="6" spans="1:14" ht="15.25" customHeight="1">
      <c r="A6" s="8" t="s">
        <v>6</v>
      </c>
      <c r="B6" s="9" t="s">
        <v>7</v>
      </c>
      <c r="C6" s="10">
        <v>22221.25</v>
      </c>
      <c r="D6" s="10">
        <v>19719.330000000002</v>
      </c>
      <c r="E6" s="10">
        <v>16408.29</v>
      </c>
      <c r="F6" s="10">
        <v>7488.29</v>
      </c>
      <c r="G6" s="10">
        <v>9770.5499999999993</v>
      </c>
      <c r="H6" s="10">
        <v>12991.78</v>
      </c>
      <c r="I6" s="10">
        <v>13942.25</v>
      </c>
      <c r="J6" s="10">
        <v>12817.23</v>
      </c>
      <c r="K6" s="10">
        <v>14971.22</v>
      </c>
      <c r="L6" s="10">
        <v>15510.95</v>
      </c>
      <c r="M6" s="10">
        <v>13315.45</v>
      </c>
      <c r="N6" s="10">
        <v>15842.37</v>
      </c>
    </row>
    <row r="7" spans="1:14" ht="15.25" customHeight="1">
      <c r="A7" s="8" t="s">
        <v>8</v>
      </c>
      <c r="B7" s="9" t="s">
        <v>7</v>
      </c>
      <c r="C7" s="10">
        <v>56095.08</v>
      </c>
      <c r="D7" s="10">
        <v>54782.99</v>
      </c>
      <c r="E7" s="10">
        <v>20380.150000000001</v>
      </c>
      <c r="F7" s="10">
        <v>21509.35</v>
      </c>
      <c r="G7" s="10">
        <v>32066.06</v>
      </c>
      <c r="H7" s="10">
        <v>37956.43</v>
      </c>
      <c r="I7" s="10">
        <v>34643.71</v>
      </c>
      <c r="J7" s="10">
        <v>41826.07</v>
      </c>
      <c r="K7" s="10">
        <v>40038.910000000003</v>
      </c>
      <c r="L7" s="10">
        <v>42574.29</v>
      </c>
      <c r="M7" s="10">
        <v>43250.19</v>
      </c>
      <c r="N7" s="10">
        <v>40998.67</v>
      </c>
    </row>
    <row r="8" spans="1:14" ht="15.25" customHeight="1">
      <c r="A8" s="8" t="s">
        <v>9</v>
      </c>
      <c r="B8" s="9" t="s">
        <v>7</v>
      </c>
      <c r="C8" s="10">
        <v>0</v>
      </c>
      <c r="D8" s="10">
        <v>0</v>
      </c>
      <c r="E8" s="10">
        <v>333042.63</v>
      </c>
      <c r="F8" s="10">
        <v>0</v>
      </c>
      <c r="G8" s="10">
        <v>0</v>
      </c>
      <c r="H8" s="10">
        <v>275802.63</v>
      </c>
      <c r="I8" s="10">
        <v>0</v>
      </c>
      <c r="J8" s="10">
        <v>0</v>
      </c>
      <c r="K8" s="10">
        <v>373807.09</v>
      </c>
      <c r="L8" s="10">
        <v>0</v>
      </c>
      <c r="M8" s="10">
        <v>0</v>
      </c>
      <c r="N8" s="10">
        <v>367922.83</v>
      </c>
    </row>
    <row r="9" spans="1:14" ht="15.25" customHeight="1">
      <c r="A9" s="8" t="s">
        <v>10</v>
      </c>
      <c r="B9" s="9" t="s">
        <v>7</v>
      </c>
      <c r="C9" s="10">
        <v>0</v>
      </c>
      <c r="D9" s="10">
        <v>0</v>
      </c>
      <c r="E9" s="10">
        <v>199366</v>
      </c>
      <c r="F9" s="10">
        <v>0</v>
      </c>
      <c r="G9" s="10">
        <v>0</v>
      </c>
      <c r="H9" s="10">
        <v>207934</v>
      </c>
      <c r="I9" s="10">
        <v>0</v>
      </c>
      <c r="J9" s="10">
        <v>0</v>
      </c>
      <c r="K9" s="10">
        <v>193625</v>
      </c>
      <c r="L9" s="10">
        <v>0</v>
      </c>
      <c r="M9" s="10">
        <v>0</v>
      </c>
      <c r="N9" s="10">
        <v>209121</v>
      </c>
    </row>
    <row r="10" spans="1:14" ht="15.25" customHeight="1">
      <c r="A10" s="8" t="s">
        <v>11</v>
      </c>
      <c r="B10" s="9" t="s">
        <v>7</v>
      </c>
      <c r="C10" s="10">
        <v>712367.86</v>
      </c>
      <c r="D10" s="10">
        <v>678751.17</v>
      </c>
      <c r="E10" s="10">
        <v>1117545.68</v>
      </c>
      <c r="F10" s="10">
        <v>952946.93</v>
      </c>
      <c r="G10" s="10">
        <v>971310.03</v>
      </c>
      <c r="H10" s="10">
        <v>831510.21</v>
      </c>
      <c r="I10" s="10">
        <v>893048.69</v>
      </c>
      <c r="J10" s="10">
        <v>889749.87</v>
      </c>
      <c r="K10" s="10">
        <v>812623.33</v>
      </c>
      <c r="L10" s="10">
        <v>842411.45</v>
      </c>
      <c r="M10" s="10">
        <v>827807.21</v>
      </c>
      <c r="N10" s="10">
        <v>936632.9</v>
      </c>
    </row>
    <row r="11" spans="1:14" ht="15.25" customHeight="1">
      <c r="A11" s="8" t="s">
        <v>12</v>
      </c>
      <c r="B11" s="9" t="s">
        <v>7</v>
      </c>
      <c r="C11" s="10">
        <v>97848</v>
      </c>
      <c r="D11" s="10">
        <v>93328</v>
      </c>
      <c r="E11" s="10">
        <v>51087</v>
      </c>
      <c r="F11" s="146">
        <v>0</v>
      </c>
      <c r="G11" s="146">
        <v>0</v>
      </c>
      <c r="H11" s="146">
        <v>0</v>
      </c>
      <c r="I11" s="146">
        <v>0</v>
      </c>
      <c r="J11" s="146">
        <v>0</v>
      </c>
      <c r="K11" s="146">
        <v>0</v>
      </c>
      <c r="L11" s="146">
        <v>0</v>
      </c>
      <c r="M11" s="10">
        <v>81139.42</v>
      </c>
      <c r="N11" s="10">
        <v>38079.1</v>
      </c>
    </row>
    <row r="12" spans="1:14" ht="15.25" customHeight="1">
      <c r="A12" s="8" t="s">
        <v>14</v>
      </c>
      <c r="B12" s="9" t="s">
        <v>7</v>
      </c>
      <c r="C12" s="10">
        <v>0</v>
      </c>
      <c r="D12" s="10">
        <v>0</v>
      </c>
      <c r="E12" s="10">
        <v>0</v>
      </c>
      <c r="F12" s="10">
        <v>0</v>
      </c>
      <c r="G12" s="10">
        <v>0</v>
      </c>
      <c r="H12" s="10">
        <v>0</v>
      </c>
      <c r="I12" s="10">
        <v>0</v>
      </c>
      <c r="J12" s="10">
        <v>0</v>
      </c>
      <c r="K12" s="10">
        <v>1788377</v>
      </c>
      <c r="L12" s="10">
        <v>0</v>
      </c>
      <c r="M12" s="10">
        <v>0</v>
      </c>
      <c r="N12" s="10">
        <v>0</v>
      </c>
    </row>
    <row r="13" spans="1:14" ht="15.25" customHeight="1">
      <c r="A13" s="8" t="s">
        <v>15</v>
      </c>
      <c r="B13" s="9" t="s">
        <v>7</v>
      </c>
      <c r="C13" s="10">
        <v>5818.75</v>
      </c>
      <c r="D13" s="10">
        <v>4579.41</v>
      </c>
      <c r="E13" s="10">
        <v>3513.42</v>
      </c>
      <c r="F13" s="10">
        <v>14.87</v>
      </c>
      <c r="G13" s="10">
        <v>194.87</v>
      </c>
      <c r="H13" s="10">
        <v>1540.2</v>
      </c>
      <c r="I13" s="10">
        <v>729.04</v>
      </c>
      <c r="J13" s="10">
        <v>175.64</v>
      </c>
      <c r="K13" s="10">
        <v>240.82</v>
      </c>
      <c r="L13" s="10">
        <v>724.13</v>
      </c>
      <c r="M13" s="10">
        <v>637.35</v>
      </c>
      <c r="N13" s="10">
        <v>766.33</v>
      </c>
    </row>
    <row r="14" spans="1:14" s="151" customFormat="1" ht="15.25" customHeight="1">
      <c r="A14" s="148" t="s">
        <v>358</v>
      </c>
      <c r="B14" s="150" t="s">
        <v>7</v>
      </c>
      <c r="C14" s="145">
        <v>0</v>
      </c>
      <c r="D14" s="145">
        <v>0</v>
      </c>
      <c r="E14" s="145">
        <v>0</v>
      </c>
      <c r="F14" s="145">
        <v>0</v>
      </c>
      <c r="G14" s="145">
        <v>0</v>
      </c>
      <c r="H14" s="145">
        <v>0</v>
      </c>
      <c r="I14" s="145">
        <v>0</v>
      </c>
      <c r="J14" s="145">
        <v>0</v>
      </c>
      <c r="K14" s="145">
        <v>0</v>
      </c>
      <c r="L14" s="145">
        <v>0</v>
      </c>
      <c r="M14" s="145">
        <v>0</v>
      </c>
      <c r="N14" s="145">
        <v>1227800.05</v>
      </c>
    </row>
    <row r="15" spans="1:14" ht="15.25" customHeight="1">
      <c r="A15" s="8" t="s">
        <v>16</v>
      </c>
      <c r="B15" s="9" t="s">
        <v>7</v>
      </c>
      <c r="C15" s="10">
        <v>4515</v>
      </c>
      <c r="D15" s="10">
        <v>4310</v>
      </c>
      <c r="E15" s="10">
        <v>1455</v>
      </c>
      <c r="F15" s="146">
        <v>0</v>
      </c>
      <c r="G15" s="146">
        <v>0</v>
      </c>
      <c r="H15" s="10">
        <v>1820</v>
      </c>
      <c r="I15" s="10">
        <v>2620</v>
      </c>
      <c r="J15" s="146">
        <v>0</v>
      </c>
      <c r="K15" s="10">
        <v>1934.62</v>
      </c>
      <c r="L15" s="10">
        <v>2346.7600000000002</v>
      </c>
      <c r="M15" s="10">
        <v>2833.19</v>
      </c>
      <c r="N15" s="146">
        <v>0</v>
      </c>
    </row>
    <row r="16" spans="1:14" ht="15.25" customHeight="1">
      <c r="A16" s="8" t="s">
        <v>17</v>
      </c>
      <c r="B16" s="9" t="s">
        <v>7</v>
      </c>
      <c r="C16" s="10">
        <v>2800</v>
      </c>
      <c r="D16" s="10">
        <v>6530.84</v>
      </c>
      <c r="E16" s="10">
        <v>2187</v>
      </c>
      <c r="F16" s="146">
        <v>0</v>
      </c>
      <c r="G16" s="10">
        <v>4271</v>
      </c>
      <c r="H16" s="146">
        <v>0</v>
      </c>
      <c r="I16" s="146">
        <v>0</v>
      </c>
      <c r="J16" s="146">
        <v>0</v>
      </c>
      <c r="K16" s="146">
        <v>0</v>
      </c>
      <c r="L16" s="146">
        <v>0</v>
      </c>
      <c r="M16" s="10">
        <v>9439</v>
      </c>
      <c r="N16" s="10">
        <v>9955.0400000000009</v>
      </c>
    </row>
    <row r="17" spans="1:14" ht="15.25" customHeight="1">
      <c r="A17" s="8" t="s">
        <v>18</v>
      </c>
      <c r="B17" s="9" t="s">
        <v>7</v>
      </c>
      <c r="C17" s="10">
        <v>264300</v>
      </c>
      <c r="D17" s="10">
        <v>271497</v>
      </c>
      <c r="E17" s="10">
        <v>383785</v>
      </c>
      <c r="F17" s="10">
        <v>556725</v>
      </c>
      <c r="G17" s="10">
        <v>697056</v>
      </c>
      <c r="H17" s="10">
        <v>512539</v>
      </c>
      <c r="I17" s="10">
        <v>489906</v>
      </c>
      <c r="J17" s="10">
        <v>452897</v>
      </c>
      <c r="K17" s="10">
        <v>417002</v>
      </c>
      <c r="L17" s="10">
        <v>404831</v>
      </c>
      <c r="M17" s="10">
        <v>390677</v>
      </c>
      <c r="N17" s="10">
        <v>448373</v>
      </c>
    </row>
    <row r="18" spans="1:14" ht="15.25" customHeight="1">
      <c r="A18" s="9" t="s">
        <v>19</v>
      </c>
      <c r="B18" s="11"/>
      <c r="C18" s="10">
        <v>1165965.94</v>
      </c>
      <c r="D18" s="10">
        <v>1133498.74</v>
      </c>
      <c r="E18" s="10">
        <v>2128770.17</v>
      </c>
      <c r="F18" s="10">
        <v>1538687.44</v>
      </c>
      <c r="G18" s="10">
        <v>1714670.51</v>
      </c>
      <c r="H18" s="10">
        <v>1882096.25</v>
      </c>
      <c r="I18" s="10">
        <v>1434891.69</v>
      </c>
      <c r="J18" s="10">
        <v>1397468.81</v>
      </c>
      <c r="K18" s="10">
        <v>3642621.99</v>
      </c>
      <c r="L18" s="10">
        <v>1308400.58</v>
      </c>
      <c r="M18" s="10">
        <v>1369098.81</v>
      </c>
      <c r="N18" s="10">
        <v>3295492.29</v>
      </c>
    </row>
    <row r="19" spans="1:14" ht="15.25" customHeight="1">
      <c r="A19" s="8"/>
      <c r="B19" s="8"/>
      <c r="C19" s="8"/>
      <c r="D19" s="8"/>
      <c r="E19" s="8"/>
      <c r="F19" s="8"/>
      <c r="G19" s="8"/>
      <c r="H19" s="8"/>
      <c r="I19" s="8"/>
      <c r="J19" s="8"/>
      <c r="K19" s="8"/>
      <c r="L19" s="8"/>
      <c r="M19" s="8"/>
      <c r="N19" s="8"/>
    </row>
    <row r="20" spans="1:14" ht="15.25" customHeight="1">
      <c r="A20" s="1" t="s">
        <v>20</v>
      </c>
      <c r="B20" s="1"/>
      <c r="C20" s="1"/>
      <c r="D20" s="1"/>
      <c r="E20" s="1"/>
      <c r="F20" s="1"/>
      <c r="G20" s="1"/>
      <c r="H20" s="1"/>
      <c r="I20" s="1"/>
      <c r="J20" s="1"/>
      <c r="K20" s="1"/>
      <c r="L20" s="1"/>
      <c r="M20" s="1"/>
      <c r="N20" s="1"/>
    </row>
    <row r="21" spans="1:14" ht="15.25" customHeight="1">
      <c r="A21" s="8" t="s">
        <v>21</v>
      </c>
      <c r="B21" s="9" t="s">
        <v>7</v>
      </c>
      <c r="C21" s="10">
        <v>29945.81</v>
      </c>
      <c r="D21" s="10">
        <v>33796.910000000003</v>
      </c>
      <c r="E21" s="10">
        <v>26925.78</v>
      </c>
      <c r="F21" s="10">
        <v>23774</v>
      </c>
      <c r="G21" s="10">
        <v>34089</v>
      </c>
      <c r="H21" s="10">
        <v>38658</v>
      </c>
      <c r="I21" s="10">
        <v>42276</v>
      </c>
      <c r="J21" s="10">
        <v>41776.89</v>
      </c>
      <c r="K21" s="10">
        <v>36298</v>
      </c>
      <c r="L21" s="10">
        <v>38614</v>
      </c>
      <c r="M21" s="10">
        <v>31428</v>
      </c>
      <c r="N21" s="10">
        <v>30999.279999999999</v>
      </c>
    </row>
    <row r="22" spans="1:14" ht="15.25" customHeight="1">
      <c r="A22" s="8" t="s">
        <v>22</v>
      </c>
      <c r="B22" s="9" t="s">
        <v>7</v>
      </c>
      <c r="C22" s="10">
        <v>6975</v>
      </c>
      <c r="D22" s="10">
        <v>5976</v>
      </c>
      <c r="E22" s="10">
        <v>2315</v>
      </c>
      <c r="F22" s="146">
        <v>0</v>
      </c>
      <c r="G22" s="146">
        <v>0</v>
      </c>
      <c r="H22" s="10">
        <v>7250</v>
      </c>
      <c r="I22" s="10">
        <v>1285</v>
      </c>
      <c r="J22" s="146">
        <v>0</v>
      </c>
      <c r="K22" s="10">
        <v>6250</v>
      </c>
      <c r="L22" s="10">
        <v>4250</v>
      </c>
      <c r="M22" s="10">
        <v>4576</v>
      </c>
      <c r="N22" s="10">
        <v>940</v>
      </c>
    </row>
    <row r="23" spans="1:14" ht="15.25" customHeight="1">
      <c r="A23" s="8" t="s">
        <v>23</v>
      </c>
      <c r="B23" s="9" t="s">
        <v>7</v>
      </c>
      <c r="C23" s="10">
        <v>167915.45</v>
      </c>
      <c r="D23" s="10">
        <v>178242.81</v>
      </c>
      <c r="E23" s="10">
        <v>132190.31</v>
      </c>
      <c r="F23" s="10">
        <v>92767.56</v>
      </c>
      <c r="G23" s="10">
        <v>111230.03</v>
      </c>
      <c r="H23" s="10">
        <v>150070.1</v>
      </c>
      <c r="I23" s="10">
        <v>192283.29</v>
      </c>
      <c r="J23" s="10">
        <v>212920.49</v>
      </c>
      <c r="K23" s="10">
        <v>203883.34</v>
      </c>
      <c r="L23" s="10">
        <v>169372.54</v>
      </c>
      <c r="M23" s="10">
        <v>168228.74</v>
      </c>
      <c r="N23" s="10">
        <v>176855.44</v>
      </c>
    </row>
    <row r="24" spans="1:14" ht="15.25" customHeight="1">
      <c r="A24" s="8" t="s">
        <v>24</v>
      </c>
      <c r="B24" s="9" t="s">
        <v>7</v>
      </c>
      <c r="C24" s="10">
        <v>28568.75</v>
      </c>
      <c r="D24" s="10">
        <v>25237.09</v>
      </c>
      <c r="E24" s="10">
        <v>13685.42</v>
      </c>
      <c r="F24" s="10">
        <v>1343.07</v>
      </c>
      <c r="G24" s="10">
        <v>7707.22</v>
      </c>
      <c r="H24" s="10">
        <v>19732.78</v>
      </c>
      <c r="I24" s="10">
        <v>20944.72</v>
      </c>
      <c r="J24" s="10">
        <v>23691.43</v>
      </c>
      <c r="K24" s="10">
        <v>24423.61</v>
      </c>
      <c r="L24" s="10">
        <v>24872.33</v>
      </c>
      <c r="M24" s="10">
        <v>18465.45</v>
      </c>
      <c r="N24" s="10">
        <v>14053.64</v>
      </c>
    </row>
    <row r="25" spans="1:14" ht="15.25" customHeight="1">
      <c r="A25" s="8" t="s">
        <v>25</v>
      </c>
      <c r="B25" s="9" t="s">
        <v>7</v>
      </c>
      <c r="C25" s="10">
        <v>9496.7900000000009</v>
      </c>
      <c r="D25" s="10">
        <v>9760.73</v>
      </c>
      <c r="E25" s="10">
        <v>0</v>
      </c>
      <c r="F25" s="10">
        <v>0</v>
      </c>
      <c r="G25" s="10">
        <v>0</v>
      </c>
      <c r="H25" s="10">
        <v>0</v>
      </c>
      <c r="I25" s="10">
        <v>0</v>
      </c>
      <c r="J25" s="10">
        <v>0</v>
      </c>
      <c r="K25" s="10">
        <v>0</v>
      </c>
      <c r="L25" s="10">
        <v>0</v>
      </c>
      <c r="M25" s="10">
        <v>0</v>
      </c>
      <c r="N25" s="10">
        <v>0</v>
      </c>
    </row>
    <row r="26" spans="1:14" ht="15.25" customHeight="1">
      <c r="A26" s="8" t="s">
        <v>26</v>
      </c>
      <c r="B26" s="9" t="s">
        <v>7</v>
      </c>
      <c r="C26" s="10">
        <v>109500</v>
      </c>
      <c r="D26" s="10">
        <v>110000</v>
      </c>
      <c r="E26" s="10">
        <v>64000</v>
      </c>
      <c r="F26" s="146">
        <v>0</v>
      </c>
      <c r="G26" s="10">
        <v>23254</v>
      </c>
      <c r="H26" s="10">
        <v>45768</v>
      </c>
      <c r="I26" s="10">
        <v>33949</v>
      </c>
      <c r="J26" s="10">
        <v>40500</v>
      </c>
      <c r="K26" s="10">
        <v>45800</v>
      </c>
      <c r="L26" s="10">
        <v>46873</v>
      </c>
      <c r="M26" s="10">
        <v>49718</v>
      </c>
      <c r="N26" s="10">
        <v>39268</v>
      </c>
    </row>
    <row r="27" spans="1:14" ht="15.25" customHeight="1">
      <c r="A27" s="8" t="s">
        <v>27</v>
      </c>
      <c r="B27" s="9" t="s">
        <v>7</v>
      </c>
      <c r="C27" s="10">
        <v>16000</v>
      </c>
      <c r="D27" s="10">
        <v>15000</v>
      </c>
      <c r="E27" s="10">
        <v>8000</v>
      </c>
      <c r="F27" s="146">
        <v>0</v>
      </c>
      <c r="G27" s="10">
        <v>8000</v>
      </c>
      <c r="H27" s="10">
        <v>8500</v>
      </c>
      <c r="I27" s="10">
        <v>7300</v>
      </c>
      <c r="J27" s="10">
        <v>2800</v>
      </c>
      <c r="K27" s="10">
        <v>2800</v>
      </c>
      <c r="L27" s="10">
        <v>2850</v>
      </c>
      <c r="M27" s="10">
        <v>3050</v>
      </c>
      <c r="N27" s="10">
        <v>2800</v>
      </c>
    </row>
    <row r="28" spans="1:14" ht="15.25" customHeight="1">
      <c r="A28" s="9" t="s">
        <v>19</v>
      </c>
      <c r="B28" s="11"/>
      <c r="C28" s="10">
        <v>368401.8</v>
      </c>
      <c r="D28" s="10">
        <v>378013.54</v>
      </c>
      <c r="E28" s="10">
        <v>247116.51</v>
      </c>
      <c r="F28" s="10">
        <v>117887.63</v>
      </c>
      <c r="G28" s="10">
        <v>184281.25</v>
      </c>
      <c r="H28" s="10">
        <v>269978.88</v>
      </c>
      <c r="I28" s="10">
        <v>298038.01</v>
      </c>
      <c r="J28" s="10">
        <v>321689.81</v>
      </c>
      <c r="K28" s="10">
        <v>319454.95</v>
      </c>
      <c r="L28" s="10">
        <v>286831.87</v>
      </c>
      <c r="M28" s="10">
        <v>275466.19</v>
      </c>
      <c r="N28" s="10">
        <v>264916.36</v>
      </c>
    </row>
    <row r="29" spans="1:14" ht="15.25" customHeight="1">
      <c r="A29" s="8"/>
      <c r="B29" s="8"/>
      <c r="C29" s="8"/>
      <c r="D29" s="8"/>
      <c r="E29" s="8"/>
      <c r="F29" s="8"/>
      <c r="G29" s="8"/>
      <c r="H29" s="8"/>
      <c r="I29" s="8"/>
      <c r="J29" s="8"/>
      <c r="K29" s="8"/>
      <c r="L29" s="8"/>
      <c r="M29" s="8"/>
      <c r="N29" s="8"/>
    </row>
    <row r="30" spans="1:14" ht="15.25" customHeight="1">
      <c r="A30" s="1" t="s">
        <v>28</v>
      </c>
      <c r="B30" s="1"/>
      <c r="C30" s="1"/>
      <c r="D30" s="1"/>
      <c r="E30" s="1"/>
      <c r="F30" s="1"/>
      <c r="G30" s="1"/>
      <c r="H30" s="1"/>
      <c r="I30" s="1"/>
      <c r="J30" s="1"/>
      <c r="K30" s="1"/>
      <c r="L30" s="1"/>
      <c r="M30" s="1"/>
      <c r="N30" s="1"/>
    </row>
    <row r="31" spans="1:14" ht="15.25" customHeight="1">
      <c r="A31" s="8" t="s">
        <v>29</v>
      </c>
      <c r="B31" s="9" t="s">
        <v>7</v>
      </c>
      <c r="C31" s="10">
        <v>0</v>
      </c>
      <c r="D31" s="10">
        <v>0</v>
      </c>
      <c r="E31" s="10">
        <v>0</v>
      </c>
      <c r="F31" s="10">
        <v>0</v>
      </c>
      <c r="G31" s="10">
        <v>0</v>
      </c>
      <c r="H31" s="10">
        <v>0</v>
      </c>
      <c r="I31" s="10">
        <v>0</v>
      </c>
      <c r="J31" s="10">
        <v>0</v>
      </c>
      <c r="K31" s="10">
        <v>0</v>
      </c>
      <c r="L31" s="10">
        <v>0</v>
      </c>
      <c r="M31" s="10">
        <v>0</v>
      </c>
      <c r="N31" s="10">
        <v>7396.43</v>
      </c>
    </row>
    <row r="32" spans="1:14" ht="15.25" customHeight="1">
      <c r="A32" s="8" t="s">
        <v>30</v>
      </c>
      <c r="B32" s="9" t="s">
        <v>7</v>
      </c>
      <c r="C32" s="10">
        <v>0</v>
      </c>
      <c r="D32" s="10">
        <v>0</v>
      </c>
      <c r="E32" s="10">
        <v>255371.1</v>
      </c>
      <c r="F32" s="10">
        <v>0</v>
      </c>
      <c r="G32" s="10">
        <v>0</v>
      </c>
      <c r="H32" s="10">
        <v>137315.39000000001</v>
      </c>
      <c r="I32" s="10">
        <v>0</v>
      </c>
      <c r="J32" s="10">
        <v>0</v>
      </c>
      <c r="K32" s="10">
        <v>167079.48000000001</v>
      </c>
      <c r="L32" s="10">
        <v>0</v>
      </c>
      <c r="M32" s="10">
        <v>0</v>
      </c>
      <c r="N32" s="10">
        <v>209913</v>
      </c>
    </row>
    <row r="33" spans="1:14" ht="15.25" customHeight="1">
      <c r="A33" s="8" t="s">
        <v>31</v>
      </c>
      <c r="B33" s="9" t="s">
        <v>7</v>
      </c>
      <c r="C33" s="10">
        <v>0</v>
      </c>
      <c r="D33" s="10">
        <v>0</v>
      </c>
      <c r="E33" s="10">
        <v>0</v>
      </c>
      <c r="F33" s="10">
        <v>3447</v>
      </c>
      <c r="G33" s="10">
        <v>4421</v>
      </c>
      <c r="H33" s="10">
        <v>9703.75</v>
      </c>
      <c r="I33" s="10">
        <v>8195</v>
      </c>
      <c r="J33" s="10">
        <v>11127.87</v>
      </c>
      <c r="K33" s="10">
        <v>0</v>
      </c>
      <c r="L33" s="10">
        <v>0</v>
      </c>
      <c r="M33" s="10">
        <v>0</v>
      </c>
      <c r="N33" s="10">
        <v>0</v>
      </c>
    </row>
    <row r="34" spans="1:14" ht="15.25" customHeight="1">
      <c r="A34" s="8" t="s">
        <v>32</v>
      </c>
      <c r="B34" s="9" t="s">
        <v>7</v>
      </c>
      <c r="C34" s="10">
        <v>0</v>
      </c>
      <c r="D34" s="10">
        <v>0</v>
      </c>
      <c r="E34" s="10">
        <v>325168.81</v>
      </c>
      <c r="F34" s="10">
        <v>0</v>
      </c>
      <c r="G34" s="10">
        <v>0</v>
      </c>
      <c r="H34" s="10">
        <v>252314.86</v>
      </c>
      <c r="I34" s="10">
        <v>0</v>
      </c>
      <c r="J34" s="10">
        <v>0</v>
      </c>
      <c r="K34" s="10">
        <v>312831.98</v>
      </c>
      <c r="L34" s="10">
        <v>0</v>
      </c>
      <c r="M34" s="10">
        <v>0</v>
      </c>
      <c r="N34" s="10">
        <v>309438.73</v>
      </c>
    </row>
    <row r="35" spans="1:14" ht="15.25" customHeight="1">
      <c r="A35" s="8" t="s">
        <v>33</v>
      </c>
      <c r="B35" s="9" t="s">
        <v>7</v>
      </c>
      <c r="C35" s="10">
        <v>86260.98</v>
      </c>
      <c r="D35" s="10">
        <v>79727</v>
      </c>
      <c r="E35" s="10">
        <v>51280</v>
      </c>
      <c r="F35" s="10">
        <v>26188</v>
      </c>
      <c r="G35" s="10">
        <v>33461</v>
      </c>
      <c r="H35" s="10">
        <v>45058</v>
      </c>
      <c r="I35" s="10">
        <v>44648</v>
      </c>
      <c r="J35" s="10">
        <v>52982</v>
      </c>
      <c r="K35" s="10">
        <v>60243</v>
      </c>
      <c r="L35" s="10">
        <v>76194</v>
      </c>
      <c r="M35" s="10">
        <v>80743.16</v>
      </c>
      <c r="N35" s="10">
        <v>95358.82</v>
      </c>
    </row>
    <row r="36" spans="1:14" ht="15.25" customHeight="1">
      <c r="A36" s="9" t="s">
        <v>19</v>
      </c>
      <c r="B36" s="11"/>
      <c r="C36" s="10">
        <v>86260.98</v>
      </c>
      <c r="D36" s="10">
        <v>79727</v>
      </c>
      <c r="E36" s="10">
        <v>631819.91</v>
      </c>
      <c r="F36" s="10">
        <v>29635</v>
      </c>
      <c r="G36" s="10">
        <v>37882</v>
      </c>
      <c r="H36" s="10">
        <v>444392</v>
      </c>
      <c r="I36" s="10">
        <v>52843</v>
      </c>
      <c r="J36" s="10">
        <v>64109.87</v>
      </c>
      <c r="K36" s="10">
        <v>540154.46</v>
      </c>
      <c r="L36" s="10">
        <v>76194</v>
      </c>
      <c r="M36" s="10">
        <v>80743.16</v>
      </c>
      <c r="N36" s="10">
        <v>622106.98</v>
      </c>
    </row>
    <row r="37" spans="1:14" ht="15.25" customHeight="1">
      <c r="A37" s="8"/>
      <c r="B37" s="8"/>
      <c r="C37" s="8"/>
      <c r="D37" s="8"/>
      <c r="E37" s="8"/>
      <c r="F37" s="8"/>
      <c r="G37" s="8"/>
      <c r="H37" s="8"/>
      <c r="I37" s="8"/>
      <c r="J37" s="8"/>
      <c r="K37" s="8"/>
      <c r="L37" s="8"/>
      <c r="M37" s="8"/>
      <c r="N37" s="8"/>
    </row>
    <row r="38" spans="1:14" ht="15.25" customHeight="1">
      <c r="A38" s="1" t="s">
        <v>34</v>
      </c>
      <c r="B38" s="1"/>
      <c r="C38" s="1"/>
      <c r="D38" s="1"/>
      <c r="E38" s="1"/>
      <c r="F38" s="1"/>
      <c r="G38" s="1"/>
      <c r="H38" s="1"/>
      <c r="I38" s="1"/>
      <c r="J38" s="1"/>
      <c r="K38" s="1"/>
      <c r="L38" s="1"/>
      <c r="M38" s="1"/>
      <c r="N38" s="1"/>
    </row>
    <row r="39" spans="1:14" ht="15.25" customHeight="1">
      <c r="A39" s="8" t="s">
        <v>35</v>
      </c>
      <c r="B39" s="9" t="s">
        <v>7</v>
      </c>
      <c r="C39" s="10">
        <v>49970</v>
      </c>
      <c r="D39" s="10">
        <v>37144</v>
      </c>
      <c r="E39" s="10">
        <v>24833.51</v>
      </c>
      <c r="F39" s="10">
        <v>7079.19</v>
      </c>
      <c r="G39" s="10">
        <v>26901.47</v>
      </c>
      <c r="H39" s="10">
        <v>24925.59</v>
      </c>
      <c r="I39" s="10">
        <v>20557.29</v>
      </c>
      <c r="J39" s="10">
        <v>21534.76</v>
      </c>
      <c r="K39" s="10">
        <v>23057.71</v>
      </c>
      <c r="L39" s="10">
        <v>28908.74</v>
      </c>
      <c r="M39" s="10">
        <v>35439.440000000002</v>
      </c>
      <c r="N39" s="10">
        <v>32142.57</v>
      </c>
    </row>
    <row r="40" spans="1:14" ht="15.25" customHeight="1">
      <c r="A40" s="8" t="s">
        <v>36</v>
      </c>
      <c r="B40" s="9" t="s">
        <v>7</v>
      </c>
      <c r="C40" s="10">
        <v>72340.850000000006</v>
      </c>
      <c r="D40" s="10">
        <v>74477.78</v>
      </c>
      <c r="E40" s="10">
        <v>38262.160000000003</v>
      </c>
      <c r="F40" s="10">
        <v>7659.52</v>
      </c>
      <c r="G40" s="10">
        <v>7368.85</v>
      </c>
      <c r="H40" s="146">
        <v>0</v>
      </c>
      <c r="I40" s="146">
        <v>0</v>
      </c>
      <c r="J40" s="146">
        <v>0</v>
      </c>
      <c r="K40" s="10">
        <v>9102.27</v>
      </c>
      <c r="L40" s="10">
        <v>33877.660000000003</v>
      </c>
      <c r="M40" s="10">
        <v>32818.76</v>
      </c>
      <c r="N40" s="10">
        <v>13149.14</v>
      </c>
    </row>
    <row r="41" spans="1:14" ht="15.25" customHeight="1">
      <c r="A41" s="8" t="s">
        <v>37</v>
      </c>
      <c r="B41" s="9" t="s">
        <v>7</v>
      </c>
      <c r="C41" s="10">
        <v>26203.94</v>
      </c>
      <c r="D41" s="10">
        <v>31282.06</v>
      </c>
      <c r="E41" s="10">
        <v>15576.54</v>
      </c>
      <c r="F41" s="10">
        <v>15576.54</v>
      </c>
      <c r="G41" s="10">
        <v>14327.67</v>
      </c>
      <c r="H41" s="10">
        <v>13857.49</v>
      </c>
      <c r="I41" s="10">
        <v>11744.63</v>
      </c>
      <c r="J41" s="146">
        <v>0</v>
      </c>
      <c r="K41" s="10">
        <v>12255.73</v>
      </c>
      <c r="L41" s="10">
        <v>16325.15</v>
      </c>
      <c r="M41" s="10">
        <v>17935.650000000001</v>
      </c>
      <c r="N41" s="10">
        <v>18297.82</v>
      </c>
    </row>
    <row r="42" spans="1:14" ht="15.25" customHeight="1">
      <c r="A42" s="8" t="s">
        <v>38</v>
      </c>
      <c r="B42" s="9" t="s">
        <v>7</v>
      </c>
      <c r="C42" s="10">
        <v>0</v>
      </c>
      <c r="D42" s="10">
        <v>0</v>
      </c>
      <c r="E42" s="10">
        <v>15000</v>
      </c>
      <c r="F42" s="10">
        <v>0</v>
      </c>
      <c r="G42" s="10">
        <v>0</v>
      </c>
      <c r="H42" s="146">
        <v>0</v>
      </c>
      <c r="I42" s="10">
        <v>0</v>
      </c>
      <c r="J42" s="10">
        <v>0</v>
      </c>
      <c r="K42" s="10">
        <v>5000</v>
      </c>
      <c r="L42" s="10">
        <v>0</v>
      </c>
      <c r="M42" s="10">
        <v>0</v>
      </c>
      <c r="N42" s="146">
        <v>0</v>
      </c>
    </row>
    <row r="43" spans="1:14" ht="15.25" customHeight="1">
      <c r="A43" s="8" t="s">
        <v>39</v>
      </c>
      <c r="B43" s="9" t="s">
        <v>7</v>
      </c>
      <c r="C43" s="10">
        <v>0</v>
      </c>
      <c r="D43" s="10">
        <v>0</v>
      </c>
      <c r="E43" s="10">
        <v>0</v>
      </c>
      <c r="F43" s="10">
        <v>0</v>
      </c>
      <c r="G43" s="10">
        <v>0</v>
      </c>
      <c r="H43" s="10">
        <v>0</v>
      </c>
      <c r="I43" s="10">
        <v>0</v>
      </c>
      <c r="J43" s="10">
        <v>0</v>
      </c>
      <c r="K43" s="10">
        <v>0</v>
      </c>
      <c r="L43" s="10">
        <v>0</v>
      </c>
      <c r="M43" s="10">
        <v>0</v>
      </c>
      <c r="N43" s="10">
        <v>0</v>
      </c>
    </row>
    <row r="44" spans="1:14" ht="15.25" customHeight="1">
      <c r="A44" s="8" t="s">
        <v>40</v>
      </c>
      <c r="B44" s="9" t="s">
        <v>7</v>
      </c>
      <c r="C44" s="10">
        <v>18201.7</v>
      </c>
      <c r="D44" s="10">
        <v>20873.310000000001</v>
      </c>
      <c r="E44" s="10">
        <v>26089.61</v>
      </c>
      <c r="F44" s="10">
        <v>14218.27</v>
      </c>
      <c r="G44" s="10">
        <v>13886.44</v>
      </c>
      <c r="H44" s="10">
        <v>17064.669999999998</v>
      </c>
      <c r="I44" s="10">
        <v>18224.75</v>
      </c>
      <c r="J44" s="10">
        <v>12114.52</v>
      </c>
      <c r="K44" s="10">
        <v>13677.22</v>
      </c>
      <c r="L44" s="10">
        <v>26530.91</v>
      </c>
      <c r="M44" s="10">
        <v>14636.9</v>
      </c>
      <c r="N44" s="10">
        <v>15745.26</v>
      </c>
    </row>
    <row r="45" spans="1:14" ht="15.25" customHeight="1">
      <c r="A45" s="9" t="s">
        <v>19</v>
      </c>
      <c r="B45" s="11"/>
      <c r="C45" s="10">
        <v>166716.49</v>
      </c>
      <c r="D45" s="10">
        <v>163777.15</v>
      </c>
      <c r="E45" s="10">
        <v>119761.82</v>
      </c>
      <c r="F45" s="10">
        <v>44533.52</v>
      </c>
      <c r="G45" s="10">
        <v>62484.43</v>
      </c>
      <c r="H45" s="10">
        <v>55849.75</v>
      </c>
      <c r="I45" s="10">
        <v>50527.67</v>
      </c>
      <c r="J45" s="10">
        <v>33651.279999999999</v>
      </c>
      <c r="K45" s="10">
        <v>63092.93</v>
      </c>
      <c r="L45" s="10">
        <v>105642.46</v>
      </c>
      <c r="M45" s="10">
        <v>100830.75</v>
      </c>
      <c r="N45" s="10">
        <v>79335.789999999994</v>
      </c>
    </row>
    <row r="46" spans="1:14" ht="15.25" customHeight="1">
      <c r="A46" s="8"/>
      <c r="B46" s="8"/>
      <c r="C46" s="8"/>
      <c r="D46" s="8"/>
      <c r="E46" s="8"/>
      <c r="F46" s="8"/>
      <c r="G46" s="8"/>
      <c r="H46" s="8"/>
      <c r="I46" s="8"/>
      <c r="J46" s="8"/>
      <c r="K46" s="8"/>
      <c r="L46" s="8"/>
      <c r="M46" s="8"/>
      <c r="N46" s="8"/>
    </row>
    <row r="47" spans="1:14" ht="15.25" customHeight="1">
      <c r="A47" s="1" t="s">
        <v>41</v>
      </c>
      <c r="B47" s="1"/>
      <c r="C47" s="1"/>
      <c r="D47" s="1"/>
      <c r="E47" s="1"/>
      <c r="F47" s="1"/>
      <c r="G47" s="1"/>
      <c r="H47" s="1"/>
      <c r="I47" s="1"/>
      <c r="J47" s="1"/>
      <c r="K47" s="1"/>
      <c r="L47" s="1"/>
      <c r="M47" s="1"/>
      <c r="N47" s="1"/>
    </row>
    <row r="48" spans="1:14" ht="15.25" customHeight="1">
      <c r="A48" s="8" t="s">
        <v>42</v>
      </c>
      <c r="B48" s="9" t="s">
        <v>7</v>
      </c>
      <c r="C48" s="10">
        <v>45820.4</v>
      </c>
      <c r="D48" s="10">
        <v>47536.13</v>
      </c>
      <c r="E48" s="10">
        <v>39493.78</v>
      </c>
      <c r="F48" s="10">
        <v>24003</v>
      </c>
      <c r="G48" s="10">
        <v>36212</v>
      </c>
      <c r="H48" s="10">
        <v>40818</v>
      </c>
      <c r="I48" s="10">
        <v>42165</v>
      </c>
      <c r="J48" s="10">
        <v>44375.5</v>
      </c>
      <c r="K48" s="10">
        <v>39293</v>
      </c>
      <c r="L48" s="10">
        <v>39207</v>
      </c>
      <c r="M48" s="10">
        <v>31561</v>
      </c>
      <c r="N48" s="10">
        <v>31451.52</v>
      </c>
    </row>
    <row r="49" spans="1:14" ht="15.25" customHeight="1">
      <c r="A49" s="8" t="s">
        <v>43</v>
      </c>
      <c r="B49" s="9" t="s">
        <v>7</v>
      </c>
      <c r="C49" s="10">
        <v>0</v>
      </c>
      <c r="D49" s="10">
        <v>0</v>
      </c>
      <c r="E49" s="10">
        <v>0</v>
      </c>
      <c r="F49" s="10">
        <v>0</v>
      </c>
      <c r="G49" s="10">
        <v>0</v>
      </c>
      <c r="H49" s="10">
        <v>0</v>
      </c>
      <c r="I49" s="10">
        <v>0</v>
      </c>
      <c r="J49" s="10">
        <v>0</v>
      </c>
      <c r="K49" s="10">
        <v>0</v>
      </c>
      <c r="L49" s="10">
        <v>0</v>
      </c>
      <c r="M49" s="10">
        <v>0</v>
      </c>
      <c r="N49" s="10">
        <v>454767.12</v>
      </c>
    </row>
    <row r="50" spans="1:14" ht="15.25" customHeight="1">
      <c r="A50" s="8" t="s">
        <v>44</v>
      </c>
      <c r="B50" s="9" t="s">
        <v>7</v>
      </c>
      <c r="C50" s="10">
        <v>4800</v>
      </c>
      <c r="D50" s="10">
        <v>5600</v>
      </c>
      <c r="E50" s="10">
        <v>977</v>
      </c>
      <c r="F50" s="146">
        <v>0</v>
      </c>
      <c r="G50" s="146">
        <v>0</v>
      </c>
      <c r="H50" s="10">
        <v>1475</v>
      </c>
      <c r="I50" s="10">
        <v>2636</v>
      </c>
      <c r="J50" s="146">
        <v>0</v>
      </c>
      <c r="K50" s="10">
        <v>5100</v>
      </c>
      <c r="L50" s="10">
        <v>7382</v>
      </c>
      <c r="M50" s="10">
        <v>5399</v>
      </c>
      <c r="N50" s="10">
        <v>2237.88</v>
      </c>
    </row>
    <row r="51" spans="1:14" ht="15.25" customHeight="1">
      <c r="A51" s="9" t="s">
        <v>19</v>
      </c>
      <c r="B51" s="11"/>
      <c r="C51" s="10">
        <v>50620.4</v>
      </c>
      <c r="D51" s="10">
        <v>53136.13</v>
      </c>
      <c r="E51" s="10">
        <v>40470.78</v>
      </c>
      <c r="F51" s="10">
        <v>24004</v>
      </c>
      <c r="G51" s="10">
        <v>36213</v>
      </c>
      <c r="H51" s="10">
        <v>42293</v>
      </c>
      <c r="I51" s="10">
        <v>44801</v>
      </c>
      <c r="J51" s="10">
        <v>44376.5</v>
      </c>
      <c r="K51" s="10">
        <v>39943</v>
      </c>
      <c r="L51" s="10">
        <v>42015</v>
      </c>
      <c r="M51" s="10">
        <v>35930</v>
      </c>
      <c r="N51" s="10">
        <v>488967.64</v>
      </c>
    </row>
    <row r="52" spans="1:14" ht="15.25" customHeight="1">
      <c r="A52" s="8"/>
      <c r="B52" s="8"/>
      <c r="C52" s="8"/>
      <c r="D52" s="8"/>
      <c r="E52" s="8"/>
      <c r="F52" s="8"/>
      <c r="G52" s="8"/>
      <c r="H52" s="8"/>
      <c r="I52" s="8"/>
      <c r="J52" s="8"/>
      <c r="K52" s="8"/>
      <c r="L52" s="8"/>
      <c r="M52" s="8"/>
      <c r="N52" s="8"/>
    </row>
    <row r="53" spans="1:14" ht="15.25" customHeight="1">
      <c r="A53" s="1" t="s">
        <v>45</v>
      </c>
      <c r="B53" s="1"/>
      <c r="C53" s="1"/>
      <c r="D53" s="1"/>
      <c r="E53" s="1"/>
      <c r="F53" s="1"/>
      <c r="G53" s="1"/>
      <c r="H53" s="1"/>
      <c r="I53" s="1"/>
      <c r="J53" s="1"/>
      <c r="K53" s="1"/>
      <c r="L53" s="1"/>
      <c r="M53" s="1"/>
      <c r="N53" s="1"/>
    </row>
    <row r="54" spans="1:14" ht="15.25" customHeight="1">
      <c r="A54" s="8" t="s">
        <v>46</v>
      </c>
      <c r="B54" s="9" t="s">
        <v>7</v>
      </c>
      <c r="C54" s="10">
        <v>1260674.8500000001</v>
      </c>
      <c r="D54" s="10">
        <v>1275530.8600000001</v>
      </c>
      <c r="E54" s="10">
        <v>1752302.68</v>
      </c>
      <c r="F54" s="10">
        <v>1161963.58</v>
      </c>
      <c r="G54" s="10">
        <v>1205048.71</v>
      </c>
      <c r="H54" s="10">
        <v>1504089.01</v>
      </c>
      <c r="I54" s="10">
        <v>1176911.72</v>
      </c>
      <c r="J54" s="10">
        <v>1162244.77</v>
      </c>
      <c r="K54" s="10">
        <v>1652186.58</v>
      </c>
      <c r="L54" s="10">
        <v>1194267.02</v>
      </c>
      <c r="M54" s="10">
        <v>1183087.3799999999</v>
      </c>
      <c r="N54" s="10">
        <v>1636328.9</v>
      </c>
    </row>
    <row r="55" spans="1:14" ht="15.25" customHeight="1">
      <c r="A55" s="8" t="s">
        <v>47</v>
      </c>
      <c r="B55" s="9" t="s">
        <v>7</v>
      </c>
      <c r="C55" s="10">
        <v>132445.12</v>
      </c>
      <c r="D55" s="10">
        <v>127892.57</v>
      </c>
      <c r="E55" s="10">
        <v>78893.570000000007</v>
      </c>
      <c r="F55" s="10">
        <v>22253.55</v>
      </c>
      <c r="G55" s="10">
        <v>37269.89</v>
      </c>
      <c r="H55" s="10">
        <v>79202.64</v>
      </c>
      <c r="I55" s="10">
        <v>42113.52</v>
      </c>
      <c r="J55" s="10">
        <v>65296.18</v>
      </c>
      <c r="K55" s="10">
        <v>69044.41</v>
      </c>
      <c r="L55" s="10">
        <v>80073</v>
      </c>
      <c r="M55" s="10">
        <v>74678.63</v>
      </c>
      <c r="N55" s="10">
        <v>62259.519999999997</v>
      </c>
    </row>
    <row r="56" spans="1:14" ht="15.25" customHeight="1">
      <c r="A56" s="9" t="s">
        <v>19</v>
      </c>
      <c r="B56" s="11"/>
      <c r="C56" s="10">
        <v>1393119.97</v>
      </c>
      <c r="D56" s="10">
        <v>1403423.43</v>
      </c>
      <c r="E56" s="10">
        <v>1831196.25</v>
      </c>
      <c r="F56" s="10">
        <v>1184217.1299999999</v>
      </c>
      <c r="G56" s="10">
        <v>1242318.6000000001</v>
      </c>
      <c r="H56" s="10">
        <v>1583291.65</v>
      </c>
      <c r="I56" s="10">
        <v>1219025.24</v>
      </c>
      <c r="J56" s="10">
        <v>1227540.95</v>
      </c>
      <c r="K56" s="10">
        <v>1721230.99</v>
      </c>
      <c r="L56" s="10">
        <v>1274340.02</v>
      </c>
      <c r="M56" s="10">
        <v>1257766.01</v>
      </c>
      <c r="N56" s="10">
        <v>1698588.42</v>
      </c>
    </row>
    <row r="57" spans="1:14" ht="15.25" customHeight="1">
      <c r="A57" s="8"/>
      <c r="B57" s="8"/>
      <c r="C57" s="8"/>
      <c r="D57" s="8"/>
      <c r="E57" s="8"/>
      <c r="F57" s="8"/>
      <c r="G57" s="8"/>
      <c r="H57" s="8"/>
      <c r="I57" s="8"/>
      <c r="J57" s="8"/>
      <c r="K57" s="8"/>
      <c r="L57" s="8"/>
      <c r="M57" s="8"/>
      <c r="N57" s="8"/>
    </row>
    <row r="58" spans="1:14" ht="15.25" customHeight="1">
      <c r="A58" s="1" t="s">
        <v>48</v>
      </c>
      <c r="B58" s="1"/>
      <c r="C58" s="1"/>
      <c r="D58" s="1"/>
      <c r="E58" s="1"/>
      <c r="F58" s="1"/>
      <c r="G58" s="1"/>
      <c r="H58" s="1"/>
      <c r="I58" s="1"/>
      <c r="J58" s="1"/>
      <c r="K58" s="1"/>
      <c r="L58" s="1"/>
      <c r="M58" s="1"/>
      <c r="N58" s="1"/>
    </row>
    <row r="59" spans="1:14" ht="15.25" customHeight="1">
      <c r="A59" s="8" t="s">
        <v>49</v>
      </c>
      <c r="B59" s="9" t="s">
        <v>7</v>
      </c>
      <c r="C59" s="10">
        <v>0</v>
      </c>
      <c r="D59" s="10">
        <v>0</v>
      </c>
      <c r="E59" s="10">
        <v>0</v>
      </c>
      <c r="F59" s="10">
        <v>0</v>
      </c>
      <c r="G59" s="10">
        <v>0</v>
      </c>
      <c r="H59" s="10">
        <v>0</v>
      </c>
      <c r="I59" s="10">
        <v>0</v>
      </c>
      <c r="J59" s="10">
        <v>0</v>
      </c>
      <c r="K59" s="10">
        <v>0</v>
      </c>
      <c r="L59" s="10">
        <v>0</v>
      </c>
      <c r="M59" s="10">
        <v>0</v>
      </c>
      <c r="N59" s="10">
        <v>0</v>
      </c>
    </row>
    <row r="60" spans="1:14" ht="15.25" customHeight="1">
      <c r="A60" s="8" t="s">
        <v>50</v>
      </c>
      <c r="B60" s="9" t="s">
        <v>7</v>
      </c>
      <c r="C60" s="10">
        <v>81559.42</v>
      </c>
      <c r="D60" s="10">
        <v>88320.82</v>
      </c>
      <c r="E60" s="10">
        <v>48697.69</v>
      </c>
      <c r="F60" s="146">
        <v>0</v>
      </c>
      <c r="G60" s="10">
        <v>4808.6499999999996</v>
      </c>
      <c r="H60" s="10">
        <v>89404.41</v>
      </c>
      <c r="I60" s="10">
        <v>88433.02</v>
      </c>
      <c r="J60" s="10">
        <v>99301.29</v>
      </c>
      <c r="K60" s="10">
        <v>96306.79</v>
      </c>
      <c r="L60" s="10">
        <v>114179.36</v>
      </c>
      <c r="M60" s="10">
        <v>96591.24</v>
      </c>
      <c r="N60" s="10">
        <v>61656.27</v>
      </c>
    </row>
    <row r="61" spans="1:14" ht="15.25" customHeight="1">
      <c r="A61" s="8" t="s">
        <v>51</v>
      </c>
      <c r="B61" s="9" t="s">
        <v>7</v>
      </c>
      <c r="C61" s="10">
        <v>99619.1</v>
      </c>
      <c r="D61" s="10">
        <v>138322.57999999999</v>
      </c>
      <c r="E61" s="10">
        <v>124849.46</v>
      </c>
      <c r="F61" s="10">
        <v>358.25</v>
      </c>
      <c r="G61" s="10">
        <v>172.99</v>
      </c>
      <c r="H61" s="10">
        <v>44961.37</v>
      </c>
      <c r="I61" s="10">
        <v>143139.28</v>
      </c>
      <c r="J61" s="10">
        <v>91968.72</v>
      </c>
      <c r="K61" s="10">
        <v>88454.67</v>
      </c>
      <c r="L61" s="10">
        <v>93250.19</v>
      </c>
      <c r="M61" s="10">
        <v>87951.15</v>
      </c>
      <c r="N61" s="10">
        <v>86343.32</v>
      </c>
    </row>
    <row r="62" spans="1:14" ht="15.25" customHeight="1">
      <c r="A62" s="8" t="s">
        <v>52</v>
      </c>
      <c r="B62" s="9" t="s">
        <v>7</v>
      </c>
      <c r="C62" s="10">
        <v>0</v>
      </c>
      <c r="D62" s="10">
        <v>0</v>
      </c>
      <c r="E62" s="10">
        <v>2250</v>
      </c>
      <c r="F62" s="10">
        <v>0</v>
      </c>
      <c r="G62" s="10">
        <v>0</v>
      </c>
      <c r="H62" s="10">
        <v>1200</v>
      </c>
      <c r="I62" s="10">
        <v>0</v>
      </c>
      <c r="J62" s="10">
        <v>0</v>
      </c>
      <c r="K62" s="10">
        <v>2800</v>
      </c>
      <c r="L62" s="10">
        <v>0</v>
      </c>
      <c r="M62" s="10">
        <v>0</v>
      </c>
      <c r="N62" s="10">
        <v>2100</v>
      </c>
    </row>
    <row r="63" spans="1:14" ht="15.25" customHeight="1">
      <c r="A63" s="9" t="s">
        <v>19</v>
      </c>
      <c r="B63" s="11"/>
      <c r="C63" s="10">
        <v>181178.52</v>
      </c>
      <c r="D63" s="10">
        <v>226643.4</v>
      </c>
      <c r="E63" s="10">
        <v>175797.15</v>
      </c>
      <c r="F63" s="10">
        <v>359.25</v>
      </c>
      <c r="G63" s="10">
        <v>4981.6400000000003</v>
      </c>
      <c r="H63" s="10">
        <v>135565.78</v>
      </c>
      <c r="I63" s="10">
        <v>231572.3</v>
      </c>
      <c r="J63" s="10">
        <v>191270.01</v>
      </c>
      <c r="K63" s="10">
        <v>187561.46</v>
      </c>
      <c r="L63" s="10">
        <v>207429.55</v>
      </c>
      <c r="M63" s="10">
        <v>184542.39</v>
      </c>
      <c r="N63" s="10">
        <v>150099.59</v>
      </c>
    </row>
    <row r="64" spans="1:14" ht="15.25" customHeight="1">
      <c r="A64" s="8"/>
      <c r="B64" s="8"/>
      <c r="C64" s="8"/>
      <c r="D64" s="8"/>
      <c r="E64" s="8"/>
      <c r="F64" s="8"/>
      <c r="G64" s="8"/>
      <c r="H64" s="8"/>
      <c r="I64" s="8"/>
      <c r="J64" s="8"/>
      <c r="K64" s="8"/>
      <c r="L64" s="8"/>
      <c r="M64" s="8"/>
      <c r="N64" s="8"/>
    </row>
    <row r="65" spans="1:14" ht="15.25" customHeight="1">
      <c r="A65" s="1" t="s">
        <v>53</v>
      </c>
      <c r="B65" s="1"/>
      <c r="C65" s="1"/>
      <c r="D65" s="1"/>
      <c r="E65" s="1"/>
      <c r="F65" s="1"/>
      <c r="G65" s="1"/>
      <c r="H65" s="1"/>
      <c r="I65" s="1"/>
      <c r="J65" s="1"/>
      <c r="K65" s="1"/>
      <c r="L65" s="1"/>
      <c r="M65" s="1"/>
      <c r="N65" s="1"/>
    </row>
    <row r="66" spans="1:14" ht="15.25" customHeight="1">
      <c r="A66" s="8" t="s">
        <v>54</v>
      </c>
      <c r="B66" s="9" t="s">
        <v>7</v>
      </c>
      <c r="C66" s="10">
        <v>0</v>
      </c>
      <c r="D66" s="10">
        <v>0</v>
      </c>
      <c r="E66" s="10">
        <v>228425.61</v>
      </c>
      <c r="F66" s="10">
        <v>0</v>
      </c>
      <c r="G66" s="10">
        <v>0</v>
      </c>
      <c r="H66" s="10">
        <v>184799.59</v>
      </c>
      <c r="I66" s="10">
        <v>0</v>
      </c>
      <c r="J66" s="10">
        <v>0</v>
      </c>
      <c r="K66" s="10">
        <v>303947.12</v>
      </c>
      <c r="L66" s="10">
        <v>0</v>
      </c>
      <c r="M66" s="10">
        <v>0</v>
      </c>
      <c r="N66" s="10">
        <v>356946</v>
      </c>
    </row>
    <row r="67" spans="1:14" ht="15.25" customHeight="1">
      <c r="A67" s="8" t="s">
        <v>55</v>
      </c>
      <c r="B67" s="9" t="s">
        <v>7</v>
      </c>
      <c r="C67" s="10">
        <v>0</v>
      </c>
      <c r="D67" s="10">
        <v>0</v>
      </c>
      <c r="E67" s="10">
        <v>18700</v>
      </c>
      <c r="F67" s="10">
        <v>0</v>
      </c>
      <c r="G67" s="10">
        <v>0</v>
      </c>
      <c r="H67" s="10">
        <v>3200</v>
      </c>
      <c r="I67" s="10">
        <v>0</v>
      </c>
      <c r="J67" s="10">
        <v>0</v>
      </c>
      <c r="K67" s="10">
        <v>24200</v>
      </c>
      <c r="L67" s="10">
        <v>0</v>
      </c>
      <c r="M67" s="10">
        <v>0</v>
      </c>
      <c r="N67" s="10">
        <v>19400</v>
      </c>
    </row>
    <row r="68" spans="1:14" ht="15.25" customHeight="1">
      <c r="A68" s="8" t="s">
        <v>56</v>
      </c>
      <c r="B68" s="9" t="s">
        <v>7</v>
      </c>
      <c r="C68" s="10">
        <v>85584.43</v>
      </c>
      <c r="D68" s="10">
        <v>99174.399999999994</v>
      </c>
      <c r="E68" s="10">
        <v>58311.34</v>
      </c>
      <c r="F68" s="10">
        <v>33122.5</v>
      </c>
      <c r="G68" s="10">
        <v>80403.350000000006</v>
      </c>
      <c r="H68" s="10">
        <v>102891.17</v>
      </c>
      <c r="I68" s="10">
        <v>116572.63</v>
      </c>
      <c r="J68" s="10">
        <v>124785.43</v>
      </c>
      <c r="K68" s="10">
        <v>117010.13</v>
      </c>
      <c r="L68" s="10">
        <v>105484.83</v>
      </c>
      <c r="M68" s="10">
        <v>128617.84</v>
      </c>
      <c r="N68" s="10">
        <v>252831.14</v>
      </c>
    </row>
    <row r="69" spans="1:14" ht="15.25" customHeight="1">
      <c r="A69" s="8" t="s">
        <v>57</v>
      </c>
      <c r="B69" s="9" t="s">
        <v>7</v>
      </c>
      <c r="C69" s="10">
        <v>307803.15000000002</v>
      </c>
      <c r="D69" s="10">
        <v>276129.87</v>
      </c>
      <c r="E69" s="10">
        <v>275943.76</v>
      </c>
      <c r="F69" s="10">
        <v>255446.67</v>
      </c>
      <c r="G69" s="10">
        <v>326914.52</v>
      </c>
      <c r="H69" s="10">
        <v>409327.04</v>
      </c>
      <c r="I69" s="10">
        <v>397926.68</v>
      </c>
      <c r="J69" s="10">
        <v>372629.88</v>
      </c>
      <c r="K69" s="10">
        <v>360051.77</v>
      </c>
      <c r="L69" s="10">
        <v>352928.1</v>
      </c>
      <c r="M69" s="10">
        <v>326163.84999999998</v>
      </c>
      <c r="N69" s="10">
        <v>276191.89</v>
      </c>
    </row>
    <row r="70" spans="1:14" ht="15.25" customHeight="1">
      <c r="A70" s="8" t="s">
        <v>58</v>
      </c>
      <c r="B70" s="9" t="s">
        <v>7</v>
      </c>
      <c r="C70" s="10">
        <v>254571.7</v>
      </c>
      <c r="D70" s="10">
        <v>244511.92</v>
      </c>
      <c r="E70" s="10">
        <v>431411.28</v>
      </c>
      <c r="F70" s="10">
        <v>320420.65000000002</v>
      </c>
      <c r="G70" s="10">
        <v>345770.13</v>
      </c>
      <c r="H70" s="10">
        <v>293228.05</v>
      </c>
      <c r="I70" s="10">
        <v>319622.69</v>
      </c>
      <c r="J70" s="10">
        <v>259576.29</v>
      </c>
      <c r="K70" s="10">
        <v>301822.36</v>
      </c>
      <c r="L70" s="10">
        <v>314291</v>
      </c>
      <c r="M70" s="10">
        <v>314341.63</v>
      </c>
      <c r="N70" s="10">
        <v>360509.36</v>
      </c>
    </row>
    <row r="71" spans="1:14" s="106" customFormat="1" ht="15.25" customHeight="1">
      <c r="A71" s="103" t="s">
        <v>59</v>
      </c>
      <c r="B71" s="104" t="s">
        <v>7</v>
      </c>
      <c r="C71" s="105">
        <v>0</v>
      </c>
      <c r="D71" s="105">
        <v>0</v>
      </c>
      <c r="E71" s="105">
        <v>211741</v>
      </c>
      <c r="F71" s="105">
        <v>0</v>
      </c>
      <c r="G71" s="105">
        <v>0</v>
      </c>
      <c r="H71" s="105">
        <v>17163</v>
      </c>
      <c r="I71" s="105">
        <v>0</v>
      </c>
      <c r="J71" s="105">
        <v>0</v>
      </c>
      <c r="K71" s="105">
        <v>36388</v>
      </c>
      <c r="L71" s="105">
        <v>0</v>
      </c>
      <c r="M71" s="105">
        <v>0</v>
      </c>
      <c r="N71" s="105">
        <v>0</v>
      </c>
    </row>
    <row r="72" spans="1:14" ht="15.25" customHeight="1">
      <c r="A72" s="8" t="s">
        <v>60</v>
      </c>
      <c r="B72" s="9" t="s">
        <v>7</v>
      </c>
      <c r="C72" s="10">
        <v>9548</v>
      </c>
      <c r="D72" s="10">
        <v>29889</v>
      </c>
      <c r="E72" s="10">
        <v>13855</v>
      </c>
      <c r="F72" s="10">
        <v>84</v>
      </c>
      <c r="G72" s="10">
        <v>497</v>
      </c>
      <c r="H72" s="10">
        <v>7645</v>
      </c>
      <c r="I72" s="10">
        <v>18107</v>
      </c>
      <c r="J72" s="10">
        <v>25060</v>
      </c>
      <c r="K72" s="10">
        <v>22893</v>
      </c>
      <c r="L72" s="10">
        <v>31562</v>
      </c>
      <c r="M72" s="10">
        <v>29450</v>
      </c>
      <c r="N72" s="10">
        <v>14816</v>
      </c>
    </row>
    <row r="73" spans="1:14" ht="15.25" customHeight="1">
      <c r="A73" s="8" t="s">
        <v>61</v>
      </c>
      <c r="B73" s="9" t="s">
        <v>7</v>
      </c>
      <c r="C73" s="10">
        <v>0</v>
      </c>
      <c r="D73" s="10">
        <v>0</v>
      </c>
      <c r="E73" s="10">
        <v>0</v>
      </c>
      <c r="F73" s="10">
        <v>0</v>
      </c>
      <c r="G73" s="10">
        <v>0</v>
      </c>
      <c r="H73" s="10">
        <v>0</v>
      </c>
      <c r="I73" s="10">
        <v>0</v>
      </c>
      <c r="J73" s="10">
        <v>0</v>
      </c>
      <c r="K73" s="10">
        <v>0</v>
      </c>
      <c r="L73" s="10">
        <v>0</v>
      </c>
      <c r="M73" s="10">
        <v>0</v>
      </c>
      <c r="N73" s="10">
        <v>0</v>
      </c>
    </row>
    <row r="74" spans="1:14" ht="15.25" customHeight="1">
      <c r="A74" s="8" t="s">
        <v>62</v>
      </c>
      <c r="B74" s="9" t="s">
        <v>7</v>
      </c>
      <c r="C74" s="10">
        <v>18773</v>
      </c>
      <c r="D74" s="10">
        <v>41457.050000000003</v>
      </c>
      <c r="E74" s="10">
        <v>22387.3</v>
      </c>
      <c r="F74" s="10">
        <v>865</v>
      </c>
      <c r="G74" s="10">
        <v>11775.65</v>
      </c>
      <c r="H74" s="10">
        <v>24650.65</v>
      </c>
      <c r="I74" s="10">
        <v>22850.75</v>
      </c>
      <c r="J74" s="10">
        <v>13844.55</v>
      </c>
      <c r="K74" s="10">
        <v>19795.55</v>
      </c>
      <c r="L74" s="10">
        <v>14246</v>
      </c>
      <c r="M74" s="10">
        <v>11464.45</v>
      </c>
      <c r="N74" s="10">
        <v>9392.15</v>
      </c>
    </row>
    <row r="75" spans="1:14" ht="15.25" customHeight="1">
      <c r="A75" s="8" t="s">
        <v>63</v>
      </c>
      <c r="B75" s="9" t="s">
        <v>7</v>
      </c>
      <c r="C75" s="10">
        <v>10380</v>
      </c>
      <c r="D75" s="146">
        <v>0</v>
      </c>
      <c r="E75" s="10">
        <v>3067</v>
      </c>
      <c r="F75" s="146">
        <v>0</v>
      </c>
      <c r="G75" s="10">
        <v>1</v>
      </c>
      <c r="H75" s="10">
        <v>7226.96</v>
      </c>
      <c r="I75" s="10">
        <v>6545</v>
      </c>
      <c r="J75" s="10">
        <v>8739.4</v>
      </c>
      <c r="K75" s="10">
        <v>12128.2</v>
      </c>
      <c r="L75" s="10">
        <v>13344.9</v>
      </c>
      <c r="M75" s="10">
        <v>9986</v>
      </c>
      <c r="N75" s="10">
        <v>2992</v>
      </c>
    </row>
    <row r="76" spans="1:14" ht="15.25" customHeight="1">
      <c r="A76" s="8" t="s">
        <v>64</v>
      </c>
      <c r="B76" s="9" t="s">
        <v>7</v>
      </c>
      <c r="C76" s="10">
        <v>19798.64</v>
      </c>
      <c r="D76" s="10">
        <v>20200.61</v>
      </c>
      <c r="E76" s="10">
        <v>12033.08</v>
      </c>
      <c r="F76" s="146">
        <v>0</v>
      </c>
      <c r="G76" s="10">
        <v>11919.16</v>
      </c>
      <c r="H76" s="10">
        <v>16680.77</v>
      </c>
      <c r="I76" s="10">
        <v>17425.98</v>
      </c>
      <c r="J76" s="10">
        <v>16933.87</v>
      </c>
      <c r="K76" s="10">
        <v>16826.759999999998</v>
      </c>
      <c r="L76" s="10">
        <v>16666.189999999999</v>
      </c>
      <c r="M76" s="10">
        <v>14593.64</v>
      </c>
      <c r="N76" s="10">
        <v>13309.69</v>
      </c>
    </row>
    <row r="77" spans="1:14" ht="15.25" customHeight="1">
      <c r="A77" s="8" t="s">
        <v>65</v>
      </c>
      <c r="B77" s="9" t="s">
        <v>7</v>
      </c>
      <c r="C77" s="10">
        <v>0</v>
      </c>
      <c r="D77" s="10">
        <v>0</v>
      </c>
      <c r="E77" s="10">
        <v>0</v>
      </c>
      <c r="F77" s="10">
        <v>0</v>
      </c>
      <c r="G77" s="10">
        <v>0</v>
      </c>
      <c r="H77" s="10">
        <v>0</v>
      </c>
      <c r="I77" s="10">
        <v>0</v>
      </c>
      <c r="J77" s="10">
        <v>0</v>
      </c>
      <c r="K77" s="10">
        <v>0</v>
      </c>
      <c r="L77" s="10">
        <v>0</v>
      </c>
      <c r="M77" s="10">
        <v>0</v>
      </c>
      <c r="N77" s="10">
        <v>477930.27</v>
      </c>
    </row>
    <row r="78" spans="1:14" ht="15.25" customHeight="1">
      <c r="A78" s="8" t="s">
        <v>66</v>
      </c>
      <c r="B78" s="9" t="s">
        <v>7</v>
      </c>
      <c r="C78" s="10">
        <v>106075.59</v>
      </c>
      <c r="D78" s="10">
        <v>102486.03</v>
      </c>
      <c r="E78" s="10">
        <v>69582.67</v>
      </c>
      <c r="F78" s="10">
        <v>9066.77</v>
      </c>
      <c r="G78" s="10">
        <v>9359.82</v>
      </c>
      <c r="H78" s="10">
        <v>30689.5</v>
      </c>
      <c r="I78" s="10">
        <v>67001.13</v>
      </c>
      <c r="J78" s="10">
        <v>56349.01</v>
      </c>
      <c r="K78" s="10">
        <v>84078.76</v>
      </c>
      <c r="L78" s="10">
        <v>93696.88</v>
      </c>
      <c r="M78" s="10">
        <v>69088.179999999993</v>
      </c>
      <c r="N78" s="10">
        <v>70719.009999999995</v>
      </c>
    </row>
    <row r="79" spans="1:14" ht="15.25" customHeight="1">
      <c r="A79" s="8" t="s">
        <v>67</v>
      </c>
      <c r="B79" s="9" t="s">
        <v>7</v>
      </c>
      <c r="C79" s="10">
        <v>0</v>
      </c>
      <c r="D79" s="10">
        <v>0</v>
      </c>
      <c r="E79" s="10">
        <v>0</v>
      </c>
      <c r="F79" s="10">
        <v>0</v>
      </c>
      <c r="G79" s="10">
        <v>0</v>
      </c>
      <c r="H79" s="10">
        <v>0</v>
      </c>
      <c r="I79" s="10">
        <v>0</v>
      </c>
      <c r="J79" s="10">
        <v>0</v>
      </c>
      <c r="K79" s="10">
        <v>0</v>
      </c>
      <c r="L79" s="10">
        <v>0</v>
      </c>
      <c r="M79" s="10">
        <v>0</v>
      </c>
      <c r="N79" s="145">
        <v>273233.93</v>
      </c>
    </row>
    <row r="80" spans="1:14" ht="15.25" customHeight="1">
      <c r="A80" s="8" t="s">
        <v>68</v>
      </c>
      <c r="B80" s="9" t="s">
        <v>7</v>
      </c>
      <c r="C80" s="10">
        <v>11857</v>
      </c>
      <c r="D80" s="10">
        <v>12330</v>
      </c>
      <c r="E80" s="10">
        <v>6994</v>
      </c>
      <c r="F80" s="10">
        <v>81</v>
      </c>
      <c r="G80" s="146">
        <v>0</v>
      </c>
      <c r="H80" s="10">
        <v>6651</v>
      </c>
      <c r="I80" s="10">
        <v>4436</v>
      </c>
      <c r="J80" s="10">
        <v>111</v>
      </c>
      <c r="K80" s="10">
        <v>10703.45</v>
      </c>
      <c r="L80" s="10">
        <v>9200.7000000000007</v>
      </c>
      <c r="M80" s="10">
        <v>7170</v>
      </c>
      <c r="N80" s="146">
        <v>0</v>
      </c>
    </row>
    <row r="81" spans="1:14" ht="15.25" customHeight="1">
      <c r="A81" s="8" t="s">
        <v>69</v>
      </c>
      <c r="B81" s="9" t="s">
        <v>7</v>
      </c>
      <c r="C81" s="10">
        <v>0</v>
      </c>
      <c r="D81" s="10">
        <v>0</v>
      </c>
      <c r="E81" s="10">
        <v>8000</v>
      </c>
      <c r="F81" s="10">
        <v>0</v>
      </c>
      <c r="G81" s="10">
        <v>0</v>
      </c>
      <c r="H81" s="146">
        <v>0</v>
      </c>
      <c r="I81" s="10">
        <v>0</v>
      </c>
      <c r="J81" s="10">
        <v>0</v>
      </c>
      <c r="K81" s="10">
        <v>700</v>
      </c>
      <c r="L81" s="10">
        <v>0</v>
      </c>
      <c r="M81" s="10">
        <v>0</v>
      </c>
      <c r="N81" s="10">
        <v>2300</v>
      </c>
    </row>
    <row r="82" spans="1:14" ht="15.25" customHeight="1">
      <c r="A82" s="9" t="s">
        <v>19</v>
      </c>
      <c r="B82" s="11"/>
      <c r="C82" s="10">
        <v>824391.51</v>
      </c>
      <c r="D82" s="10">
        <v>826179.88</v>
      </c>
      <c r="E82" s="10">
        <v>1360452.04</v>
      </c>
      <c r="F82" s="10">
        <v>619088.59</v>
      </c>
      <c r="G82" s="10">
        <v>786641.63</v>
      </c>
      <c r="H82" s="10">
        <v>1104153.73</v>
      </c>
      <c r="I82" s="10">
        <v>970487.86</v>
      </c>
      <c r="J82" s="10">
        <v>878029.43</v>
      </c>
      <c r="K82" s="10">
        <v>1310545.1000000001</v>
      </c>
      <c r="L82" s="10">
        <v>951420.6</v>
      </c>
      <c r="M82" s="10">
        <v>910875.59</v>
      </c>
      <c r="N82" s="10">
        <v>1857337.51</v>
      </c>
    </row>
    <row r="83" spans="1:14" ht="15.25" customHeight="1">
      <c r="A83" s="8"/>
      <c r="B83" s="8"/>
      <c r="C83" s="8"/>
      <c r="D83" s="8"/>
      <c r="E83" s="8"/>
      <c r="F83" s="8"/>
      <c r="G83" s="8"/>
      <c r="H83" s="8"/>
      <c r="I83" s="8"/>
      <c r="J83" s="8"/>
      <c r="K83" s="8"/>
      <c r="L83" s="8"/>
      <c r="M83" s="8"/>
      <c r="N83" s="8"/>
    </row>
    <row r="84" spans="1:14" ht="15.25" customHeight="1">
      <c r="A84" s="1" t="s">
        <v>70</v>
      </c>
      <c r="B84" s="1"/>
      <c r="C84" s="1"/>
      <c r="D84" s="1"/>
      <c r="E84" s="1"/>
      <c r="F84" s="1"/>
      <c r="G84" s="1"/>
      <c r="H84" s="1"/>
      <c r="I84" s="1"/>
      <c r="J84" s="1"/>
      <c r="K84" s="1"/>
      <c r="L84" s="1"/>
      <c r="M84" s="1"/>
      <c r="N84" s="1"/>
    </row>
    <row r="85" spans="1:14" ht="15.25" customHeight="1">
      <c r="A85" s="8" t="s">
        <v>71</v>
      </c>
      <c r="B85" s="9" t="s">
        <v>7</v>
      </c>
      <c r="C85" s="10">
        <v>0</v>
      </c>
      <c r="D85" s="10">
        <v>0</v>
      </c>
      <c r="E85" s="10">
        <v>0</v>
      </c>
      <c r="F85" s="10">
        <v>0</v>
      </c>
      <c r="G85" s="10">
        <v>0</v>
      </c>
      <c r="H85" s="10">
        <v>0</v>
      </c>
      <c r="I85" s="10">
        <v>0</v>
      </c>
      <c r="J85" s="10">
        <v>0</v>
      </c>
      <c r="K85" s="10">
        <v>0</v>
      </c>
      <c r="L85" s="10">
        <v>0</v>
      </c>
      <c r="M85" s="10">
        <v>0</v>
      </c>
      <c r="N85" s="10">
        <v>0</v>
      </c>
    </row>
    <row r="86" spans="1:14" ht="15.25" customHeight="1">
      <c r="A86" s="8" t="s">
        <v>72</v>
      </c>
      <c r="B86" s="9" t="s">
        <v>7</v>
      </c>
      <c r="C86" s="10">
        <v>10968.96</v>
      </c>
      <c r="D86" s="10">
        <v>9848.52</v>
      </c>
      <c r="E86" s="10">
        <v>10073.129999999999</v>
      </c>
      <c r="F86" s="10">
        <v>11743.11</v>
      </c>
      <c r="G86" s="10">
        <v>11650.99</v>
      </c>
      <c r="H86" s="10">
        <v>11034.39</v>
      </c>
      <c r="I86" s="10">
        <v>13547.01</v>
      </c>
      <c r="J86" s="10">
        <v>11758.83</v>
      </c>
      <c r="K86" s="10">
        <v>12867.8</v>
      </c>
      <c r="L86" s="10">
        <v>10786.68</v>
      </c>
      <c r="M86" s="10">
        <v>12222.46</v>
      </c>
      <c r="N86" s="110">
        <v>0</v>
      </c>
    </row>
    <row r="87" spans="1:14" ht="15.25" customHeight="1">
      <c r="A87" s="8" t="s">
        <v>73</v>
      </c>
      <c r="B87" s="9" t="s">
        <v>7</v>
      </c>
      <c r="C87" s="10">
        <v>0</v>
      </c>
      <c r="D87" s="10">
        <v>0</v>
      </c>
      <c r="E87" s="10">
        <v>40395</v>
      </c>
      <c r="F87" s="10">
        <v>0</v>
      </c>
      <c r="G87" s="10">
        <v>0</v>
      </c>
      <c r="H87" s="10">
        <v>26052</v>
      </c>
      <c r="I87" s="10">
        <v>0</v>
      </c>
      <c r="J87" s="10">
        <v>0</v>
      </c>
      <c r="K87" s="10">
        <v>31670</v>
      </c>
      <c r="L87" s="10">
        <v>0</v>
      </c>
      <c r="M87" s="10">
        <v>0</v>
      </c>
      <c r="N87" s="10">
        <v>25631.06</v>
      </c>
    </row>
    <row r="88" spans="1:14" ht="15.25" customHeight="1">
      <c r="A88" s="8" t="s">
        <v>74</v>
      </c>
      <c r="B88" s="9" t="s">
        <v>7</v>
      </c>
      <c r="C88" s="10">
        <v>33857.58</v>
      </c>
      <c r="D88" s="10">
        <v>28345</v>
      </c>
      <c r="E88" s="10">
        <v>28835.61</v>
      </c>
      <c r="F88" s="146">
        <v>0</v>
      </c>
      <c r="G88" s="10">
        <v>33966.080000000002</v>
      </c>
      <c r="H88" s="10">
        <v>39126.230000000003</v>
      </c>
      <c r="I88" s="10">
        <v>40947.51</v>
      </c>
      <c r="J88" s="10">
        <v>32007.58</v>
      </c>
      <c r="K88" s="10">
        <v>36789</v>
      </c>
      <c r="L88" s="10">
        <v>35345.25</v>
      </c>
      <c r="M88" s="10">
        <v>41798.660000000003</v>
      </c>
      <c r="N88" s="10">
        <v>41253.22</v>
      </c>
    </row>
    <row r="89" spans="1:14" ht="15.25" customHeight="1">
      <c r="A89" s="8" t="s">
        <v>75</v>
      </c>
      <c r="B89" s="9" t="s">
        <v>7</v>
      </c>
      <c r="C89" s="10">
        <v>0</v>
      </c>
      <c r="D89" s="10">
        <v>0</v>
      </c>
      <c r="E89" s="10">
        <v>0</v>
      </c>
      <c r="F89" s="10">
        <v>0</v>
      </c>
      <c r="G89" s="10">
        <v>0</v>
      </c>
      <c r="H89" s="10">
        <v>0</v>
      </c>
      <c r="I89" s="10">
        <v>0</v>
      </c>
      <c r="J89" s="10">
        <v>0</v>
      </c>
      <c r="K89" s="10">
        <v>0</v>
      </c>
      <c r="L89" s="10">
        <v>0</v>
      </c>
      <c r="M89" s="10">
        <v>0</v>
      </c>
      <c r="N89" s="10">
        <v>3117951.46</v>
      </c>
    </row>
    <row r="90" spans="1:14" ht="15.25" customHeight="1">
      <c r="A90" s="8" t="s">
        <v>76</v>
      </c>
      <c r="B90" s="9" t="s">
        <v>7</v>
      </c>
      <c r="C90" s="10">
        <v>0</v>
      </c>
      <c r="D90" s="10">
        <v>0</v>
      </c>
      <c r="E90" s="10">
        <v>0</v>
      </c>
      <c r="F90" s="10">
        <v>0</v>
      </c>
      <c r="G90" s="10">
        <v>0</v>
      </c>
      <c r="H90" s="10">
        <v>0</v>
      </c>
      <c r="I90" s="10">
        <v>0</v>
      </c>
      <c r="J90" s="10">
        <v>0</v>
      </c>
      <c r="K90" s="10">
        <v>0</v>
      </c>
      <c r="L90" s="10">
        <v>0</v>
      </c>
      <c r="M90" s="10">
        <v>0</v>
      </c>
      <c r="N90" s="10">
        <v>5967928</v>
      </c>
    </row>
    <row r="91" spans="1:14" ht="15.25" customHeight="1">
      <c r="A91" s="8" t="s">
        <v>77</v>
      </c>
      <c r="B91" s="9" t="s">
        <v>7</v>
      </c>
      <c r="C91" s="10">
        <v>0</v>
      </c>
      <c r="D91" s="10">
        <v>0</v>
      </c>
      <c r="E91" s="10">
        <v>119466.26</v>
      </c>
      <c r="F91" s="10">
        <v>0</v>
      </c>
      <c r="G91" s="10">
        <v>0</v>
      </c>
      <c r="H91" s="10">
        <v>160631.99</v>
      </c>
      <c r="I91" s="10">
        <v>0</v>
      </c>
      <c r="J91" s="10">
        <v>0</v>
      </c>
      <c r="K91" s="10">
        <v>158578.01999999999</v>
      </c>
      <c r="L91" s="10">
        <v>0</v>
      </c>
      <c r="M91" s="10">
        <v>0</v>
      </c>
      <c r="N91" s="10">
        <v>144864.54999999999</v>
      </c>
    </row>
    <row r="92" spans="1:14" ht="15.25" customHeight="1">
      <c r="A92" s="8" t="s">
        <v>78</v>
      </c>
      <c r="B92" s="9" t="s">
        <v>7</v>
      </c>
      <c r="C92" s="10">
        <v>21209.599999999999</v>
      </c>
      <c r="D92" s="10">
        <v>23326.23</v>
      </c>
      <c r="E92" s="110">
        <v>0</v>
      </c>
      <c r="F92" s="110">
        <v>0</v>
      </c>
      <c r="G92" s="110">
        <v>0</v>
      </c>
      <c r="H92" s="110">
        <v>0</v>
      </c>
      <c r="I92" s="110">
        <v>0</v>
      </c>
      <c r="J92" s="110">
        <v>0</v>
      </c>
      <c r="K92" s="110">
        <v>0</v>
      </c>
      <c r="L92" s="110">
        <v>0</v>
      </c>
      <c r="M92" s="110">
        <v>0</v>
      </c>
      <c r="N92" s="110">
        <v>0</v>
      </c>
    </row>
    <row r="93" spans="1:14" ht="15.25" customHeight="1">
      <c r="A93" s="8" t="s">
        <v>79</v>
      </c>
      <c r="B93" s="9" t="s">
        <v>7</v>
      </c>
      <c r="C93" s="10">
        <v>48678</v>
      </c>
      <c r="D93" s="10">
        <v>51636</v>
      </c>
      <c r="E93" s="10">
        <v>34396</v>
      </c>
      <c r="F93" s="146">
        <v>0</v>
      </c>
      <c r="G93" s="10">
        <v>65930</v>
      </c>
      <c r="H93" s="10">
        <v>62409</v>
      </c>
      <c r="I93" s="10">
        <v>60766</v>
      </c>
      <c r="J93" s="10">
        <v>54388</v>
      </c>
      <c r="K93" s="10">
        <v>46578</v>
      </c>
      <c r="L93" s="10">
        <v>50626</v>
      </c>
      <c r="M93" s="10">
        <v>40707</v>
      </c>
      <c r="N93" s="110">
        <v>0</v>
      </c>
    </row>
    <row r="94" spans="1:14" s="161" customFormat="1" ht="15.25" customHeight="1">
      <c r="A94" s="159" t="s">
        <v>80</v>
      </c>
      <c r="B94" s="160" t="s">
        <v>7</v>
      </c>
      <c r="C94" s="153">
        <v>0</v>
      </c>
      <c r="D94" s="153">
        <v>0</v>
      </c>
      <c r="E94" s="153">
        <v>0</v>
      </c>
      <c r="F94" s="153">
        <v>0</v>
      </c>
      <c r="G94" s="153">
        <v>0</v>
      </c>
      <c r="H94" s="153">
        <v>0</v>
      </c>
      <c r="I94" s="153">
        <v>0</v>
      </c>
      <c r="J94" s="153">
        <v>0</v>
      </c>
      <c r="K94" s="153">
        <v>0</v>
      </c>
      <c r="L94" s="153">
        <v>0</v>
      </c>
      <c r="M94" s="153">
        <v>0</v>
      </c>
      <c r="N94" s="153">
        <v>1102935.3899999999</v>
      </c>
    </row>
    <row r="95" spans="1:14" ht="15.25" customHeight="1">
      <c r="A95" s="8" t="s">
        <v>81</v>
      </c>
      <c r="B95" s="9" t="s">
        <v>7</v>
      </c>
      <c r="C95" s="10">
        <v>0</v>
      </c>
      <c r="D95" s="10">
        <v>0</v>
      </c>
      <c r="E95" s="10">
        <v>0</v>
      </c>
      <c r="F95" s="10">
        <v>0</v>
      </c>
      <c r="G95" s="10">
        <v>0</v>
      </c>
      <c r="H95" s="10">
        <v>0</v>
      </c>
      <c r="I95" s="10">
        <v>0</v>
      </c>
      <c r="J95" s="10">
        <v>0</v>
      </c>
      <c r="K95" s="10">
        <v>0</v>
      </c>
      <c r="L95" s="10">
        <v>0</v>
      </c>
      <c r="M95" s="10">
        <v>0</v>
      </c>
      <c r="N95" s="10">
        <v>0</v>
      </c>
    </row>
    <row r="96" spans="1:14" ht="15.25" customHeight="1">
      <c r="A96" s="8" t="s">
        <v>82</v>
      </c>
      <c r="B96" s="9" t="s">
        <v>7</v>
      </c>
      <c r="C96" s="10">
        <v>26955106.77</v>
      </c>
      <c r="D96" s="10">
        <v>0</v>
      </c>
      <c r="E96" s="10">
        <v>0</v>
      </c>
      <c r="F96" s="10">
        <v>0</v>
      </c>
      <c r="G96" s="10">
        <v>0</v>
      </c>
      <c r="H96" s="10">
        <v>0</v>
      </c>
      <c r="I96" s="10">
        <v>0</v>
      </c>
      <c r="J96" s="10">
        <v>0</v>
      </c>
      <c r="K96" s="10">
        <v>0</v>
      </c>
      <c r="L96" s="10">
        <v>0</v>
      </c>
      <c r="M96" s="10">
        <v>0</v>
      </c>
      <c r="N96" s="153">
        <v>0</v>
      </c>
    </row>
    <row r="97" spans="1:14" ht="15.25" customHeight="1">
      <c r="A97" s="8" t="s">
        <v>83</v>
      </c>
      <c r="B97" s="9" t="s">
        <v>7</v>
      </c>
      <c r="C97" s="10">
        <v>48382.71</v>
      </c>
      <c r="D97" s="10">
        <v>51442.87</v>
      </c>
      <c r="E97" s="10">
        <v>60957.74</v>
      </c>
      <c r="F97" s="10">
        <v>61245.26</v>
      </c>
      <c r="G97" s="10">
        <v>74104.960000000006</v>
      </c>
      <c r="H97" s="10">
        <v>51041.440000000002</v>
      </c>
      <c r="I97" s="10">
        <v>79524.899999999994</v>
      </c>
      <c r="J97" s="10">
        <v>72444.17</v>
      </c>
      <c r="K97" s="10">
        <v>79589.919999999998</v>
      </c>
      <c r="L97" s="10">
        <v>81978.7</v>
      </c>
      <c r="M97" s="10">
        <v>83329.429999999993</v>
      </c>
      <c r="N97" s="110">
        <v>0</v>
      </c>
    </row>
    <row r="98" spans="1:14" s="151" customFormat="1" ht="15.25" customHeight="1">
      <c r="A98" s="148" t="s">
        <v>827</v>
      </c>
      <c r="B98" s="150" t="s">
        <v>7</v>
      </c>
      <c r="C98" s="145">
        <v>0</v>
      </c>
      <c r="D98" s="145">
        <v>0</v>
      </c>
      <c r="E98" s="145">
        <v>0</v>
      </c>
      <c r="F98" s="145">
        <v>0</v>
      </c>
      <c r="G98" s="145">
        <v>0</v>
      </c>
      <c r="H98" s="145">
        <v>0</v>
      </c>
      <c r="I98" s="145">
        <v>0</v>
      </c>
      <c r="J98" s="145">
        <v>0</v>
      </c>
      <c r="K98" s="145">
        <v>0</v>
      </c>
      <c r="L98" s="145">
        <v>0</v>
      </c>
      <c r="M98" s="145">
        <v>0</v>
      </c>
      <c r="N98" s="145">
        <v>326302.15000000002</v>
      </c>
    </row>
    <row r="99" spans="1:14" ht="15.25" customHeight="1">
      <c r="A99" s="8" t="s">
        <v>84</v>
      </c>
      <c r="B99" s="9" t="s">
        <v>7</v>
      </c>
      <c r="C99" s="10">
        <v>0</v>
      </c>
      <c r="D99" s="10">
        <v>0</v>
      </c>
      <c r="E99" s="10">
        <v>0</v>
      </c>
      <c r="F99" s="10">
        <v>0</v>
      </c>
      <c r="G99" s="10">
        <v>0</v>
      </c>
      <c r="H99" s="10">
        <v>0</v>
      </c>
      <c r="I99" s="10">
        <v>0</v>
      </c>
      <c r="J99" s="10">
        <v>0</v>
      </c>
      <c r="K99" s="10">
        <v>0</v>
      </c>
      <c r="L99" s="10">
        <v>0</v>
      </c>
      <c r="M99" s="10">
        <v>0</v>
      </c>
      <c r="N99" s="10">
        <v>0</v>
      </c>
    </row>
    <row r="100" spans="1:14" ht="15.25" customHeight="1">
      <c r="A100" s="8" t="s">
        <v>85</v>
      </c>
      <c r="B100" s="9" t="s">
        <v>7</v>
      </c>
      <c r="C100" s="10">
        <v>0</v>
      </c>
      <c r="D100" s="10">
        <v>0</v>
      </c>
      <c r="E100" s="10">
        <v>128665.61</v>
      </c>
      <c r="F100" s="10">
        <v>0</v>
      </c>
      <c r="G100" s="10">
        <v>0</v>
      </c>
      <c r="H100" s="10">
        <v>176367.1</v>
      </c>
      <c r="I100" s="10">
        <v>0</v>
      </c>
      <c r="J100" s="10">
        <v>0</v>
      </c>
      <c r="K100" s="10">
        <v>221597.95</v>
      </c>
      <c r="L100" s="10">
        <v>0</v>
      </c>
      <c r="M100" s="10">
        <v>0</v>
      </c>
      <c r="N100" s="10">
        <v>185175.88</v>
      </c>
    </row>
    <row r="101" spans="1:14" ht="15.25" customHeight="1">
      <c r="A101" s="8" t="s">
        <v>86</v>
      </c>
      <c r="B101" s="9" t="s">
        <v>7</v>
      </c>
      <c r="C101" s="10">
        <v>45577.25</v>
      </c>
      <c r="D101" s="10">
        <v>43459.77</v>
      </c>
      <c r="E101" s="10">
        <v>26506.639999999999</v>
      </c>
      <c r="F101" s="10">
        <v>2977.45</v>
      </c>
      <c r="G101" s="10">
        <v>37603.94</v>
      </c>
      <c r="H101" s="10">
        <v>55878.33</v>
      </c>
      <c r="I101" s="10">
        <v>70622.490000000005</v>
      </c>
      <c r="J101" s="153">
        <v>64105.45</v>
      </c>
      <c r="K101" s="153">
        <v>66948.91</v>
      </c>
      <c r="L101" s="153">
        <v>63180.35</v>
      </c>
      <c r="M101" s="153">
        <v>50630.63</v>
      </c>
      <c r="N101" s="153">
        <v>99249.9</v>
      </c>
    </row>
    <row r="102" spans="1:14" ht="15.25" customHeight="1">
      <c r="A102" s="8" t="s">
        <v>558</v>
      </c>
      <c r="B102" s="9" t="s">
        <v>7</v>
      </c>
      <c r="C102" s="10">
        <v>63110</v>
      </c>
      <c r="D102" s="10">
        <v>67952</v>
      </c>
      <c r="E102" s="10">
        <v>74335</v>
      </c>
      <c r="F102" s="10">
        <v>46550</v>
      </c>
      <c r="G102" s="10">
        <v>48420</v>
      </c>
      <c r="H102" s="10">
        <v>51220</v>
      </c>
      <c r="I102" s="10">
        <v>46592</v>
      </c>
      <c r="J102" s="110">
        <v>0</v>
      </c>
      <c r="K102" s="110">
        <v>0</v>
      </c>
      <c r="L102" s="110">
        <v>0</v>
      </c>
      <c r="M102" s="110">
        <v>0</v>
      </c>
      <c r="N102" s="110">
        <v>0</v>
      </c>
    </row>
    <row r="103" spans="1:14" ht="15.25" customHeight="1">
      <c r="A103" s="149" t="s">
        <v>88</v>
      </c>
      <c r="B103" s="9" t="s">
        <v>7</v>
      </c>
      <c r="C103" s="10">
        <v>0</v>
      </c>
      <c r="D103" s="10">
        <v>0</v>
      </c>
      <c r="E103" s="10">
        <v>232820.28</v>
      </c>
      <c r="F103" s="10">
        <v>0</v>
      </c>
      <c r="G103" s="10">
        <v>0</v>
      </c>
      <c r="H103" s="10">
        <v>158143.70000000001</v>
      </c>
      <c r="I103" s="10">
        <v>0</v>
      </c>
      <c r="J103" s="10">
        <v>0</v>
      </c>
      <c r="K103" s="10">
        <v>169286.09</v>
      </c>
      <c r="L103" s="10">
        <v>0</v>
      </c>
      <c r="M103" s="10">
        <v>0</v>
      </c>
      <c r="N103" s="10">
        <v>180752</v>
      </c>
    </row>
    <row r="104" spans="1:14" ht="15.25" customHeight="1">
      <c r="A104" s="8" t="s">
        <v>90</v>
      </c>
      <c r="B104" s="9" t="s">
        <v>7</v>
      </c>
      <c r="C104" s="10">
        <v>0</v>
      </c>
      <c r="D104" s="10">
        <v>0</v>
      </c>
      <c r="E104" s="10">
        <v>16266.34</v>
      </c>
      <c r="F104" s="10">
        <v>0</v>
      </c>
      <c r="G104" s="10">
        <v>0</v>
      </c>
      <c r="H104" s="10">
        <v>21547.17</v>
      </c>
      <c r="I104" s="10">
        <v>0</v>
      </c>
      <c r="J104" s="10">
        <v>0</v>
      </c>
      <c r="K104" s="10">
        <v>32899.83</v>
      </c>
      <c r="L104" s="10">
        <v>0</v>
      </c>
      <c r="M104" s="10">
        <v>0</v>
      </c>
      <c r="N104" s="10">
        <v>20913.05</v>
      </c>
    </row>
    <row r="105" spans="1:14" ht="15.25" customHeight="1">
      <c r="A105" s="149" t="s">
        <v>91</v>
      </c>
      <c r="B105" s="9" t="s">
        <v>7</v>
      </c>
      <c r="C105" s="10">
        <v>0</v>
      </c>
      <c r="D105" s="10">
        <v>0</v>
      </c>
      <c r="E105" s="10">
        <v>59651.54</v>
      </c>
      <c r="F105" s="10">
        <v>0</v>
      </c>
      <c r="G105" s="10">
        <v>0</v>
      </c>
      <c r="H105" s="10">
        <v>70274.720000000001</v>
      </c>
      <c r="I105" s="10">
        <v>0</v>
      </c>
      <c r="J105" s="10">
        <v>0</v>
      </c>
      <c r="K105" s="10">
        <v>70230.710000000006</v>
      </c>
      <c r="L105" s="10">
        <v>0</v>
      </c>
      <c r="M105" s="10">
        <v>0</v>
      </c>
      <c r="N105" s="153">
        <v>130670.74</v>
      </c>
    </row>
    <row r="106" spans="1:14" ht="15.25" customHeight="1">
      <c r="A106" s="8" t="s">
        <v>92</v>
      </c>
      <c r="B106" s="9" t="s">
        <v>7</v>
      </c>
      <c r="C106" s="10">
        <v>0</v>
      </c>
      <c r="D106" s="10">
        <v>0</v>
      </c>
      <c r="E106" s="10">
        <v>201876.83</v>
      </c>
      <c r="F106" s="10">
        <v>0</v>
      </c>
      <c r="G106" s="10">
        <v>0</v>
      </c>
      <c r="H106" s="10">
        <v>152086.19</v>
      </c>
      <c r="I106" s="10">
        <v>0</v>
      </c>
      <c r="J106" s="10">
        <v>0</v>
      </c>
      <c r="K106" s="10">
        <v>215153.32</v>
      </c>
      <c r="L106" s="10">
        <v>0</v>
      </c>
      <c r="M106" s="10">
        <v>0</v>
      </c>
      <c r="N106" s="10">
        <v>206205.6</v>
      </c>
    </row>
    <row r="107" spans="1:14" ht="15.25" customHeight="1">
      <c r="A107" s="8" t="s">
        <v>93</v>
      </c>
      <c r="B107" s="9" t="s">
        <v>7</v>
      </c>
      <c r="C107" s="10">
        <v>6251</v>
      </c>
      <c r="D107" s="10">
        <v>4269</v>
      </c>
      <c r="E107" s="146">
        <v>0</v>
      </c>
      <c r="F107" s="146">
        <v>0</v>
      </c>
      <c r="G107" s="146">
        <v>0</v>
      </c>
      <c r="H107" s="146">
        <v>0</v>
      </c>
      <c r="I107" s="10">
        <v>3038</v>
      </c>
      <c r="J107" s="10">
        <v>2830</v>
      </c>
      <c r="K107" s="10">
        <v>4302</v>
      </c>
      <c r="L107" s="10">
        <v>4974</v>
      </c>
      <c r="M107" s="10">
        <v>6390</v>
      </c>
      <c r="N107" s="10">
        <v>7270</v>
      </c>
    </row>
    <row r="108" spans="1:14" ht="15.25" customHeight="1">
      <c r="A108" s="8" t="s">
        <v>184</v>
      </c>
      <c r="B108" s="9" t="s">
        <v>7</v>
      </c>
      <c r="C108" s="10">
        <v>0</v>
      </c>
      <c r="D108" s="10">
        <v>0</v>
      </c>
      <c r="E108" s="10">
        <v>0</v>
      </c>
      <c r="F108" s="10">
        <v>0</v>
      </c>
      <c r="G108" s="10">
        <v>0</v>
      </c>
      <c r="H108" s="10">
        <v>0</v>
      </c>
      <c r="I108" s="10">
        <v>13528.55</v>
      </c>
      <c r="J108" s="10">
        <v>40099.71</v>
      </c>
      <c r="K108" s="10">
        <v>30446.89</v>
      </c>
      <c r="L108" s="10">
        <v>28412.11</v>
      </c>
      <c r="M108" s="10">
        <v>24051.4</v>
      </c>
      <c r="N108" s="10">
        <v>25902.66</v>
      </c>
    </row>
    <row r="109" spans="1:14" ht="15.25" customHeight="1">
      <c r="A109" s="9" t="s">
        <v>19</v>
      </c>
      <c r="B109" s="11"/>
      <c r="C109" s="10">
        <v>278035.09999999998</v>
      </c>
      <c r="D109" s="10">
        <v>280279.39</v>
      </c>
      <c r="E109" s="10">
        <v>1034246.98</v>
      </c>
      <c r="F109" s="10">
        <v>122518.82</v>
      </c>
      <c r="G109" s="10">
        <v>271676.96999999997</v>
      </c>
      <c r="H109" s="10">
        <v>1035813.26</v>
      </c>
      <c r="I109" s="10">
        <v>328566.46000000002</v>
      </c>
      <c r="J109" s="10">
        <v>277633.74</v>
      </c>
      <c r="K109" s="10">
        <v>1176938.44</v>
      </c>
      <c r="L109" s="10">
        <v>275303.09000000003</v>
      </c>
      <c r="M109" s="10">
        <v>259129.58</v>
      </c>
      <c r="N109" s="10">
        <v>10349399.529999999</v>
      </c>
    </row>
    <row r="110" spans="1:14" ht="15.25" customHeight="1">
      <c r="A110" s="8"/>
      <c r="B110" s="8"/>
      <c r="C110" s="8"/>
      <c r="D110" s="8"/>
      <c r="E110" s="8"/>
      <c r="F110" s="8"/>
      <c r="G110" s="8"/>
      <c r="H110" s="8"/>
      <c r="I110" s="8"/>
      <c r="J110" s="8"/>
      <c r="K110" s="8"/>
      <c r="L110" s="8"/>
      <c r="M110" s="8"/>
      <c r="N110" s="8"/>
    </row>
    <row r="111" spans="1:14" ht="15.25" customHeight="1">
      <c r="A111" s="1" t="s">
        <v>94</v>
      </c>
      <c r="B111" s="1"/>
      <c r="C111" s="1"/>
      <c r="D111" s="1"/>
      <c r="E111" s="1"/>
      <c r="F111" s="1"/>
      <c r="G111" s="1"/>
      <c r="H111" s="1"/>
      <c r="I111" s="1"/>
      <c r="J111" s="1"/>
      <c r="K111" s="1"/>
      <c r="L111" s="1"/>
      <c r="M111" s="1"/>
      <c r="N111" s="1"/>
    </row>
    <row r="112" spans="1:14" ht="15.25" customHeight="1">
      <c r="A112" s="8" t="s">
        <v>95</v>
      </c>
      <c r="B112" s="9" t="s">
        <v>7</v>
      </c>
      <c r="C112" s="10">
        <v>0</v>
      </c>
      <c r="D112" s="10">
        <v>0</v>
      </c>
      <c r="E112" s="10">
        <v>16202.37</v>
      </c>
      <c r="F112" s="10">
        <v>0</v>
      </c>
      <c r="G112" s="10">
        <v>0</v>
      </c>
      <c r="H112" s="10">
        <v>15798.23</v>
      </c>
      <c r="I112" s="10">
        <v>0</v>
      </c>
      <c r="J112" s="10">
        <v>0</v>
      </c>
      <c r="K112" s="10">
        <v>0</v>
      </c>
      <c r="L112" s="10">
        <v>0</v>
      </c>
      <c r="M112" s="10">
        <v>0</v>
      </c>
      <c r="N112" s="10">
        <v>0</v>
      </c>
    </row>
    <row r="113" spans="1:14" ht="15.25" customHeight="1">
      <c r="A113" s="8" t="s">
        <v>96</v>
      </c>
      <c r="B113" s="9" t="s">
        <v>7</v>
      </c>
      <c r="C113" s="10">
        <v>0</v>
      </c>
      <c r="D113" s="10">
        <v>0</v>
      </c>
      <c r="E113" s="10">
        <v>0</v>
      </c>
      <c r="F113" s="10">
        <v>0</v>
      </c>
      <c r="G113" s="10">
        <v>0</v>
      </c>
      <c r="H113" s="10">
        <v>0</v>
      </c>
      <c r="I113" s="10">
        <v>0</v>
      </c>
      <c r="J113" s="10">
        <v>0</v>
      </c>
      <c r="K113" s="10">
        <v>0</v>
      </c>
      <c r="L113" s="10">
        <v>0</v>
      </c>
      <c r="M113" s="10">
        <v>0</v>
      </c>
      <c r="N113" s="10">
        <v>282552.43</v>
      </c>
    </row>
    <row r="114" spans="1:14" ht="15.25" customHeight="1">
      <c r="A114" s="8" t="s">
        <v>97</v>
      </c>
      <c r="B114" s="9" t="s">
        <v>7</v>
      </c>
      <c r="C114" s="10">
        <v>0</v>
      </c>
      <c r="D114" s="10">
        <v>0</v>
      </c>
      <c r="E114" s="10">
        <v>0</v>
      </c>
      <c r="F114" s="10">
        <v>0</v>
      </c>
      <c r="G114" s="10">
        <v>0</v>
      </c>
      <c r="H114" s="10">
        <v>0</v>
      </c>
      <c r="I114" s="10">
        <v>0</v>
      </c>
      <c r="J114" s="10">
        <v>0</v>
      </c>
      <c r="K114" s="10">
        <v>0</v>
      </c>
      <c r="L114" s="10">
        <v>0</v>
      </c>
      <c r="M114" s="10">
        <v>0</v>
      </c>
      <c r="N114" s="10">
        <v>702117.61</v>
      </c>
    </row>
    <row r="115" spans="1:14" ht="15.25" customHeight="1">
      <c r="A115" s="9" t="s">
        <v>19</v>
      </c>
      <c r="B115" s="11"/>
      <c r="C115" s="10">
        <v>0</v>
      </c>
      <c r="D115" s="10">
        <v>0</v>
      </c>
      <c r="E115" s="10">
        <v>16202.37</v>
      </c>
      <c r="F115" s="10">
        <v>0</v>
      </c>
      <c r="G115" s="10">
        <v>0</v>
      </c>
      <c r="H115" s="10">
        <v>15798.23</v>
      </c>
      <c r="I115" s="10">
        <v>0</v>
      </c>
      <c r="J115" s="10">
        <v>0</v>
      </c>
      <c r="K115" s="10">
        <v>0</v>
      </c>
      <c r="L115" s="10">
        <v>0</v>
      </c>
      <c r="M115" s="10">
        <v>0</v>
      </c>
      <c r="N115" s="10">
        <v>984670.04</v>
      </c>
    </row>
    <row r="116" spans="1:14" ht="15.25" customHeight="1">
      <c r="A116" s="8"/>
      <c r="B116" s="8"/>
      <c r="C116" s="8"/>
      <c r="D116" s="8"/>
      <c r="E116" s="8"/>
      <c r="F116" s="8"/>
      <c r="G116" s="8"/>
      <c r="H116" s="8"/>
      <c r="I116" s="8"/>
      <c r="J116" s="8"/>
      <c r="K116" s="8"/>
      <c r="L116" s="8"/>
      <c r="M116" s="8"/>
      <c r="N116" s="8"/>
    </row>
    <row r="117" spans="1:14" ht="15.25" customHeight="1">
      <c r="A117" s="1" t="s">
        <v>98</v>
      </c>
      <c r="B117" s="1"/>
      <c r="C117" s="1"/>
      <c r="D117" s="1"/>
      <c r="E117" s="1"/>
      <c r="F117" s="1"/>
      <c r="G117" s="1"/>
      <c r="H117" s="1"/>
      <c r="I117" s="1"/>
      <c r="J117" s="1"/>
      <c r="K117" s="1"/>
      <c r="L117" s="1"/>
      <c r="M117" s="1"/>
      <c r="N117" s="1"/>
    </row>
    <row r="118" spans="1:14" ht="15.25" customHeight="1">
      <c r="A118" s="8" t="s">
        <v>99</v>
      </c>
      <c r="B118" s="9" t="s">
        <v>7</v>
      </c>
      <c r="C118" s="10">
        <v>0</v>
      </c>
      <c r="D118" s="10">
        <v>0</v>
      </c>
      <c r="E118" s="10">
        <v>0</v>
      </c>
      <c r="F118" s="10">
        <v>0</v>
      </c>
      <c r="G118" s="10">
        <v>16918222.440000001</v>
      </c>
      <c r="H118" s="10">
        <v>0</v>
      </c>
      <c r="I118" s="10">
        <v>0</v>
      </c>
      <c r="J118" s="10">
        <v>0</v>
      </c>
      <c r="K118" s="10">
        <v>0</v>
      </c>
      <c r="L118" s="10">
        <v>0</v>
      </c>
      <c r="M118" s="10">
        <v>0</v>
      </c>
      <c r="N118" s="10">
        <v>0</v>
      </c>
    </row>
    <row r="119" spans="1:14" ht="15.25" customHeight="1">
      <c r="A119" s="9" t="s">
        <v>19</v>
      </c>
      <c r="B119" s="11"/>
      <c r="C119" s="10">
        <v>0</v>
      </c>
      <c r="D119" s="10">
        <v>0</v>
      </c>
      <c r="E119" s="10">
        <v>0</v>
      </c>
      <c r="F119" s="10">
        <v>0</v>
      </c>
      <c r="G119" s="10">
        <v>16918222.440000001</v>
      </c>
      <c r="H119" s="10">
        <v>0</v>
      </c>
      <c r="I119" s="10">
        <v>0</v>
      </c>
      <c r="J119" s="10">
        <v>0</v>
      </c>
      <c r="K119" s="10">
        <v>0</v>
      </c>
      <c r="L119" s="10">
        <v>0</v>
      </c>
      <c r="M119" s="10">
        <v>0</v>
      </c>
      <c r="N119" s="10">
        <v>0</v>
      </c>
    </row>
    <row r="120" spans="1:14" ht="15.25" customHeight="1">
      <c r="A120" s="8"/>
      <c r="B120" s="8"/>
      <c r="C120" s="8"/>
      <c r="D120" s="8"/>
      <c r="E120" s="8"/>
      <c r="F120" s="8"/>
      <c r="G120" s="8"/>
      <c r="H120" s="8"/>
      <c r="I120" s="8"/>
      <c r="J120" s="8"/>
      <c r="K120" s="8"/>
      <c r="L120" s="8"/>
      <c r="M120" s="8"/>
      <c r="N120" s="8"/>
    </row>
    <row r="121" spans="1:14" ht="15.25" customHeight="1">
      <c r="A121" s="1" t="s">
        <v>100</v>
      </c>
      <c r="B121" s="1"/>
      <c r="C121" s="1"/>
      <c r="D121" s="1"/>
      <c r="E121" s="1"/>
      <c r="F121" s="1"/>
      <c r="G121" s="1"/>
      <c r="H121" s="1"/>
      <c r="I121" s="1"/>
      <c r="J121" s="1"/>
      <c r="K121" s="1"/>
      <c r="L121" s="1"/>
      <c r="M121" s="1"/>
      <c r="N121" s="1"/>
    </row>
    <row r="122" spans="1:14" ht="15.25" customHeight="1">
      <c r="A122" s="8" t="s">
        <v>101</v>
      </c>
      <c r="B122" s="9" t="s">
        <v>7</v>
      </c>
      <c r="C122" s="10">
        <v>91132.32</v>
      </c>
      <c r="D122" s="10">
        <v>94757.51</v>
      </c>
      <c r="E122" s="10">
        <v>45268.12</v>
      </c>
      <c r="F122" s="146">
        <v>0</v>
      </c>
      <c r="G122" s="146">
        <v>0</v>
      </c>
      <c r="H122" s="10">
        <v>103299.76</v>
      </c>
      <c r="I122" s="10">
        <v>78994.86</v>
      </c>
      <c r="J122" s="10">
        <v>72410.11</v>
      </c>
      <c r="K122" s="10">
        <v>88737.91</v>
      </c>
      <c r="L122" s="10">
        <v>57509.120000000003</v>
      </c>
      <c r="M122" s="10">
        <v>99353</v>
      </c>
      <c r="N122" s="10">
        <v>123128.97</v>
      </c>
    </row>
    <row r="123" spans="1:14" ht="15.25" customHeight="1">
      <c r="A123" s="8" t="s">
        <v>102</v>
      </c>
      <c r="B123" s="9" t="s">
        <v>7</v>
      </c>
      <c r="C123" s="10">
        <v>129962</v>
      </c>
      <c r="D123" s="10">
        <v>112603</v>
      </c>
      <c r="E123" s="10">
        <v>57538.15</v>
      </c>
      <c r="F123" s="10">
        <v>58423.79</v>
      </c>
      <c r="G123" s="10">
        <v>85753.34</v>
      </c>
      <c r="H123" s="10">
        <v>26671.59</v>
      </c>
      <c r="I123" s="10">
        <v>66728.55</v>
      </c>
      <c r="J123" s="10">
        <v>62580.34</v>
      </c>
      <c r="K123" s="10">
        <v>63459.87</v>
      </c>
      <c r="L123" s="10">
        <v>73566.78</v>
      </c>
      <c r="M123" s="10">
        <v>58714.61</v>
      </c>
      <c r="N123" s="10">
        <v>77733.929999999993</v>
      </c>
    </row>
    <row r="124" spans="1:14" ht="15.25" customHeight="1">
      <c r="A124" s="8" t="s">
        <v>103</v>
      </c>
      <c r="B124" s="9" t="s">
        <v>7</v>
      </c>
      <c r="C124" s="10">
        <v>0</v>
      </c>
      <c r="D124" s="10">
        <v>0</v>
      </c>
      <c r="E124" s="10">
        <v>49643.39</v>
      </c>
      <c r="F124" s="10">
        <v>0</v>
      </c>
      <c r="G124" s="10">
        <v>0</v>
      </c>
      <c r="H124" s="10">
        <v>21252.26</v>
      </c>
      <c r="I124" s="10">
        <v>0</v>
      </c>
      <c r="J124" s="10">
        <v>0</v>
      </c>
      <c r="K124" s="10">
        <v>47862.18</v>
      </c>
      <c r="L124" s="10">
        <v>0</v>
      </c>
      <c r="M124" s="10">
        <v>0</v>
      </c>
      <c r="N124" s="10">
        <v>59828.25</v>
      </c>
    </row>
    <row r="125" spans="1:14" ht="15.25" customHeight="1">
      <c r="A125" s="8" t="s">
        <v>104</v>
      </c>
      <c r="B125" s="9" t="s">
        <v>7</v>
      </c>
      <c r="C125" s="10">
        <v>32408.7</v>
      </c>
      <c r="D125" s="10">
        <v>33327.410000000003</v>
      </c>
      <c r="E125" s="10">
        <v>18698.900000000001</v>
      </c>
      <c r="F125" s="146">
        <v>0</v>
      </c>
      <c r="G125" s="146">
        <v>0</v>
      </c>
      <c r="H125" s="10">
        <v>15560.93</v>
      </c>
      <c r="I125" s="10">
        <v>18512.87</v>
      </c>
      <c r="J125" s="10">
        <v>0</v>
      </c>
      <c r="K125" s="10">
        <v>0</v>
      </c>
      <c r="L125" s="10">
        <v>0</v>
      </c>
      <c r="M125" s="10">
        <v>0</v>
      </c>
      <c r="N125" s="10">
        <v>0</v>
      </c>
    </row>
    <row r="126" spans="1:14" ht="15.25" customHeight="1">
      <c r="A126" s="8" t="s">
        <v>106</v>
      </c>
      <c r="B126" s="9" t="s">
        <v>7</v>
      </c>
      <c r="C126" s="10">
        <v>20266.39</v>
      </c>
      <c r="D126" s="10">
        <v>21856.87</v>
      </c>
      <c r="E126" s="10">
        <v>11235.69</v>
      </c>
      <c r="F126" s="10">
        <v>96.8</v>
      </c>
      <c r="G126" s="10">
        <v>5791.55</v>
      </c>
      <c r="H126" s="10">
        <v>25665.17</v>
      </c>
      <c r="I126" s="10">
        <v>34888.400000000001</v>
      </c>
      <c r="J126" s="10">
        <v>26646.73</v>
      </c>
      <c r="K126" s="10">
        <v>17384.16</v>
      </c>
      <c r="L126" s="10">
        <v>15574.84</v>
      </c>
      <c r="M126" s="10">
        <v>13043.5</v>
      </c>
      <c r="N126" s="10">
        <v>23902.92</v>
      </c>
    </row>
    <row r="127" spans="1:14" ht="15.25" customHeight="1">
      <c r="A127" s="8" t="s">
        <v>107</v>
      </c>
      <c r="B127" s="9" t="s">
        <v>7</v>
      </c>
      <c r="C127" s="10">
        <v>108949.64</v>
      </c>
      <c r="D127" s="10">
        <v>111492.55</v>
      </c>
      <c r="E127" s="10">
        <v>63575.839999999997</v>
      </c>
      <c r="F127" s="10">
        <v>48709.29</v>
      </c>
      <c r="G127" s="10">
        <v>74493.850000000006</v>
      </c>
      <c r="H127" s="10">
        <v>115111.97</v>
      </c>
      <c r="I127" s="10">
        <v>114595.68</v>
      </c>
      <c r="J127" s="10">
        <v>134258.44</v>
      </c>
      <c r="K127" s="10">
        <v>129533.36</v>
      </c>
      <c r="L127" s="10">
        <v>129325.45</v>
      </c>
      <c r="M127" s="10">
        <v>93293.87</v>
      </c>
      <c r="N127" s="10">
        <v>88481.41</v>
      </c>
    </row>
    <row r="128" spans="1:14" ht="15.25" customHeight="1">
      <c r="A128" s="8" t="s">
        <v>108</v>
      </c>
      <c r="B128" s="9" t="s">
        <v>7</v>
      </c>
      <c r="C128" s="10">
        <v>43702</v>
      </c>
      <c r="D128" s="10">
        <v>38287</v>
      </c>
      <c r="E128" s="10">
        <v>23154</v>
      </c>
      <c r="F128" s="146">
        <v>0</v>
      </c>
      <c r="G128" s="146">
        <v>0</v>
      </c>
      <c r="H128" s="10">
        <v>44.46</v>
      </c>
      <c r="I128" s="10">
        <v>17.47</v>
      </c>
      <c r="J128" s="10">
        <v>1855</v>
      </c>
      <c r="K128" s="10">
        <v>36086</v>
      </c>
      <c r="L128" s="10">
        <v>33293</v>
      </c>
      <c r="M128" s="10">
        <v>40475</v>
      </c>
      <c r="N128" s="10">
        <v>7530</v>
      </c>
    </row>
    <row r="129" spans="1:14" ht="15.25" customHeight="1">
      <c r="A129" s="8" t="s">
        <v>109</v>
      </c>
      <c r="B129" s="9" t="s">
        <v>7</v>
      </c>
      <c r="C129" s="10">
        <v>111521.53</v>
      </c>
      <c r="D129" s="10">
        <v>104378.93</v>
      </c>
      <c r="E129" s="10">
        <v>68258.3</v>
      </c>
      <c r="F129" s="10">
        <v>0</v>
      </c>
      <c r="G129" s="10">
        <v>0</v>
      </c>
      <c r="H129" s="10">
        <v>0</v>
      </c>
      <c r="I129" s="10">
        <v>0</v>
      </c>
      <c r="J129" s="10">
        <v>0</v>
      </c>
      <c r="K129" s="10">
        <v>0</v>
      </c>
      <c r="L129" s="10">
        <v>0</v>
      </c>
      <c r="M129" s="10">
        <v>0</v>
      </c>
      <c r="N129" s="10">
        <v>0</v>
      </c>
    </row>
    <row r="130" spans="1:14" ht="15.25" customHeight="1">
      <c r="A130" s="8" t="s">
        <v>110</v>
      </c>
      <c r="B130" s="9" t="s">
        <v>7</v>
      </c>
      <c r="C130" s="10">
        <v>62441</v>
      </c>
      <c r="D130" s="10">
        <v>82759</v>
      </c>
      <c r="E130" s="10">
        <v>34880</v>
      </c>
      <c r="F130" s="146">
        <v>0</v>
      </c>
      <c r="G130" s="10">
        <v>7597</v>
      </c>
      <c r="H130" s="10">
        <v>52428</v>
      </c>
      <c r="I130" s="10">
        <v>88597</v>
      </c>
      <c r="J130" s="10">
        <v>104076</v>
      </c>
      <c r="K130" s="10">
        <v>71914</v>
      </c>
      <c r="L130" s="10">
        <v>74405</v>
      </c>
      <c r="M130" s="10">
        <v>49014</v>
      </c>
      <c r="N130" s="10">
        <v>24277</v>
      </c>
    </row>
    <row r="131" spans="1:14" ht="15.25" customHeight="1">
      <c r="A131" s="8" t="s">
        <v>111</v>
      </c>
      <c r="B131" s="9" t="s">
        <v>7</v>
      </c>
      <c r="C131" s="10">
        <v>252792</v>
      </c>
      <c r="D131" s="10">
        <v>297715.98</v>
      </c>
      <c r="E131" s="10">
        <v>176300</v>
      </c>
      <c r="F131" s="146">
        <v>0</v>
      </c>
      <c r="G131" s="146">
        <v>0</v>
      </c>
      <c r="H131" s="10">
        <v>157295.14000000001</v>
      </c>
      <c r="I131" s="10">
        <v>250005</v>
      </c>
      <c r="J131" s="10">
        <v>256994.76</v>
      </c>
      <c r="K131" s="10">
        <v>297048</v>
      </c>
      <c r="L131" s="10">
        <v>242500.42</v>
      </c>
      <c r="M131" s="10">
        <v>177892.83</v>
      </c>
      <c r="N131" s="10">
        <v>97433.29</v>
      </c>
    </row>
    <row r="132" spans="1:14" ht="15.25" customHeight="1">
      <c r="A132" s="8" t="s">
        <v>112</v>
      </c>
      <c r="B132" s="9" t="s">
        <v>7</v>
      </c>
      <c r="C132" s="10">
        <v>41732.089999999997</v>
      </c>
      <c r="D132" s="10">
        <v>46025.3</v>
      </c>
      <c r="E132" s="10">
        <v>13731</v>
      </c>
      <c r="F132" s="146">
        <v>0</v>
      </c>
      <c r="G132" s="10">
        <v>5125.55</v>
      </c>
      <c r="H132" s="10">
        <v>27552.25</v>
      </c>
      <c r="I132" s="10">
        <v>22257.14</v>
      </c>
      <c r="J132" s="10">
        <v>25820.880000000001</v>
      </c>
      <c r="K132" s="10">
        <v>42773.599999999999</v>
      </c>
      <c r="L132" s="10">
        <v>21806.67</v>
      </c>
      <c r="M132" s="10">
        <v>21944.6</v>
      </c>
      <c r="N132" s="10">
        <v>34736.65</v>
      </c>
    </row>
    <row r="133" spans="1:14" ht="15.25" customHeight="1">
      <c r="A133" s="8" t="s">
        <v>113</v>
      </c>
      <c r="B133" s="9" t="s">
        <v>7</v>
      </c>
      <c r="C133" s="10">
        <v>11919</v>
      </c>
      <c r="D133" s="10">
        <v>10707</v>
      </c>
      <c r="E133" s="10">
        <v>12054</v>
      </c>
      <c r="F133" s="146">
        <v>0</v>
      </c>
      <c r="G133" s="146">
        <v>0</v>
      </c>
      <c r="H133" s="10">
        <v>5828.75</v>
      </c>
      <c r="I133" s="10">
        <v>2393</v>
      </c>
      <c r="J133" s="10">
        <v>1825</v>
      </c>
      <c r="K133" s="10">
        <v>3288</v>
      </c>
      <c r="L133" s="10">
        <v>3043</v>
      </c>
      <c r="M133" s="10">
        <v>2674.8</v>
      </c>
      <c r="N133" s="10">
        <v>823</v>
      </c>
    </row>
    <row r="134" spans="1:14" ht="15.25" customHeight="1">
      <c r="A134" s="8" t="s">
        <v>114</v>
      </c>
      <c r="B134" s="9" t="s">
        <v>7</v>
      </c>
      <c r="C134" s="10">
        <v>341682</v>
      </c>
      <c r="D134" s="10">
        <v>341995</v>
      </c>
      <c r="E134" s="10">
        <v>130672</v>
      </c>
      <c r="F134" s="10">
        <v>37318.639999999999</v>
      </c>
      <c r="G134" s="10">
        <v>91379</v>
      </c>
      <c r="H134" s="10">
        <v>258457</v>
      </c>
      <c r="I134" s="10">
        <v>224379</v>
      </c>
      <c r="J134" s="10">
        <v>258088</v>
      </c>
      <c r="K134" s="10">
        <v>214566</v>
      </c>
      <c r="L134" s="10">
        <v>221654</v>
      </c>
      <c r="M134" s="10">
        <v>159065</v>
      </c>
      <c r="N134" s="10">
        <v>153991</v>
      </c>
    </row>
    <row r="135" spans="1:14" ht="15.25" customHeight="1">
      <c r="A135" s="8" t="s">
        <v>115</v>
      </c>
      <c r="B135" s="9" t="s">
        <v>7</v>
      </c>
      <c r="C135" s="10">
        <v>18478</v>
      </c>
      <c r="D135" s="10">
        <v>16720</v>
      </c>
      <c r="E135" s="10">
        <v>2480</v>
      </c>
      <c r="F135" s="10">
        <v>3670</v>
      </c>
      <c r="G135" s="146">
        <v>0</v>
      </c>
      <c r="H135" s="10">
        <v>13050</v>
      </c>
      <c r="I135" s="10">
        <v>6025</v>
      </c>
      <c r="J135" s="10">
        <v>15610</v>
      </c>
      <c r="K135" s="10">
        <v>11060</v>
      </c>
      <c r="L135" s="10">
        <v>16070</v>
      </c>
      <c r="M135" s="10">
        <v>18377</v>
      </c>
      <c r="N135" s="10">
        <v>16920</v>
      </c>
    </row>
    <row r="136" spans="1:14" ht="15.25" customHeight="1">
      <c r="A136" s="8" t="s">
        <v>116</v>
      </c>
      <c r="B136" s="9" t="s">
        <v>7</v>
      </c>
      <c r="C136" s="10">
        <v>7233</v>
      </c>
      <c r="D136" s="10">
        <v>16649</v>
      </c>
      <c r="E136" s="10">
        <v>8003</v>
      </c>
      <c r="F136" s="146">
        <v>0</v>
      </c>
      <c r="G136" s="146">
        <v>0</v>
      </c>
      <c r="H136" s="10">
        <v>8003</v>
      </c>
      <c r="I136" s="10">
        <v>58073</v>
      </c>
      <c r="J136" s="10">
        <v>78168.03</v>
      </c>
      <c r="K136" s="10">
        <v>88648</v>
      </c>
      <c r="L136" s="10">
        <v>46450</v>
      </c>
      <c r="M136" s="10">
        <v>42452.77</v>
      </c>
      <c r="N136" s="10">
        <v>14293.84</v>
      </c>
    </row>
    <row r="137" spans="1:14" ht="15.25" customHeight="1">
      <c r="A137" s="8" t="s">
        <v>117</v>
      </c>
      <c r="B137" s="9" t="s">
        <v>7</v>
      </c>
      <c r="C137" s="10">
        <v>22564.37</v>
      </c>
      <c r="D137" s="10">
        <v>19478.95</v>
      </c>
      <c r="E137" s="10">
        <v>6446.87</v>
      </c>
      <c r="F137" s="146">
        <v>0</v>
      </c>
      <c r="G137" s="146">
        <v>0</v>
      </c>
      <c r="H137" s="10">
        <v>15428.01</v>
      </c>
      <c r="I137" s="10">
        <v>25371</v>
      </c>
      <c r="J137" s="10">
        <v>28564.16</v>
      </c>
      <c r="K137" s="10">
        <v>26284.78</v>
      </c>
      <c r="L137" s="10">
        <v>22369.43</v>
      </c>
      <c r="M137" s="10">
        <v>10099.65</v>
      </c>
      <c r="N137" s="10">
        <v>9640.42</v>
      </c>
    </row>
    <row r="138" spans="1:14" s="111" customFormat="1" ht="15.25" customHeight="1">
      <c r="A138" s="8" t="s">
        <v>118</v>
      </c>
      <c r="B138" s="9" t="s">
        <v>7</v>
      </c>
      <c r="C138" s="10">
        <v>32452.2</v>
      </c>
      <c r="D138" s="10">
        <v>26784.21</v>
      </c>
      <c r="E138" s="10">
        <v>8004.14</v>
      </c>
      <c r="F138" s="146">
        <v>0</v>
      </c>
      <c r="G138" s="146">
        <v>0</v>
      </c>
      <c r="H138" s="10">
        <v>8458.3799999999992</v>
      </c>
      <c r="I138" s="10">
        <v>7617.94</v>
      </c>
      <c r="J138" s="10">
        <v>5389.54</v>
      </c>
      <c r="K138" s="10">
        <v>19169.82</v>
      </c>
      <c r="L138" s="10">
        <v>6299.51</v>
      </c>
      <c r="M138" s="10">
        <v>7753.87</v>
      </c>
      <c r="N138" s="146">
        <v>0</v>
      </c>
    </row>
    <row r="139" spans="1:14" ht="15.25" customHeight="1">
      <c r="A139" s="8" t="s">
        <v>119</v>
      </c>
      <c r="B139" s="9" t="s">
        <v>7</v>
      </c>
      <c r="C139" s="10">
        <v>32619.25</v>
      </c>
      <c r="D139" s="10">
        <v>39504.22</v>
      </c>
      <c r="E139" s="10">
        <v>35263.47</v>
      </c>
      <c r="F139" s="10">
        <v>27370.07</v>
      </c>
      <c r="G139" s="146">
        <v>0</v>
      </c>
      <c r="H139" s="10">
        <v>22697.61</v>
      </c>
      <c r="I139" s="10">
        <v>36778.800000000003</v>
      </c>
      <c r="J139" s="10">
        <v>28845.74</v>
      </c>
      <c r="K139" s="10">
        <v>41072.81</v>
      </c>
      <c r="L139" s="10">
        <v>38527.97</v>
      </c>
      <c r="M139" s="10">
        <v>44473.64</v>
      </c>
      <c r="N139" s="10">
        <v>50632.47</v>
      </c>
    </row>
    <row r="140" spans="1:14" ht="15.25" customHeight="1">
      <c r="A140" s="8" t="s">
        <v>120</v>
      </c>
      <c r="B140" s="9" t="s">
        <v>7</v>
      </c>
      <c r="C140" s="10">
        <v>510</v>
      </c>
      <c r="D140" s="10">
        <v>3030</v>
      </c>
      <c r="E140" s="10">
        <v>480</v>
      </c>
      <c r="F140" s="146">
        <v>0</v>
      </c>
      <c r="G140" s="146">
        <v>0</v>
      </c>
      <c r="H140" s="146">
        <v>0</v>
      </c>
      <c r="I140" s="146">
        <v>0</v>
      </c>
      <c r="J140" s="10">
        <v>3000</v>
      </c>
      <c r="K140" s="10">
        <v>679</v>
      </c>
      <c r="L140" s="146">
        <v>0</v>
      </c>
      <c r="M140" s="10">
        <v>1095</v>
      </c>
      <c r="N140" s="10">
        <v>1053</v>
      </c>
    </row>
    <row r="141" spans="1:14" ht="15.25" customHeight="1">
      <c r="A141" s="8" t="s">
        <v>121</v>
      </c>
      <c r="B141" s="9" t="s">
        <v>7</v>
      </c>
      <c r="C141" s="10">
        <v>0</v>
      </c>
      <c r="D141" s="10">
        <v>0</v>
      </c>
      <c r="E141" s="10">
        <v>0</v>
      </c>
      <c r="F141" s="10">
        <v>0</v>
      </c>
      <c r="G141" s="10">
        <v>0</v>
      </c>
      <c r="H141" s="10">
        <v>0</v>
      </c>
      <c r="I141" s="10">
        <v>0</v>
      </c>
      <c r="J141" s="10">
        <v>0</v>
      </c>
      <c r="K141" s="10">
        <v>0</v>
      </c>
      <c r="L141" s="10">
        <v>0</v>
      </c>
      <c r="M141" s="10">
        <v>47209</v>
      </c>
      <c r="N141" s="10">
        <v>197016</v>
      </c>
    </row>
    <row r="142" spans="1:14" ht="15.25" customHeight="1">
      <c r="A142" s="8" t="s">
        <v>123</v>
      </c>
      <c r="B142" s="9" t="s">
        <v>7</v>
      </c>
      <c r="C142" s="10">
        <v>1145.5999999999999</v>
      </c>
      <c r="D142" s="10">
        <v>106.2</v>
      </c>
      <c r="E142" s="10">
        <v>69</v>
      </c>
      <c r="F142" s="146">
        <v>0</v>
      </c>
      <c r="G142" s="146">
        <v>0</v>
      </c>
      <c r="H142" s="10">
        <v>242.3</v>
      </c>
      <c r="I142" s="10">
        <v>905</v>
      </c>
      <c r="J142" s="10">
        <v>365</v>
      </c>
      <c r="K142" s="10">
        <v>252.3</v>
      </c>
      <c r="L142" s="10">
        <v>0</v>
      </c>
      <c r="M142" s="10">
        <v>0</v>
      </c>
      <c r="N142" s="10">
        <v>0</v>
      </c>
    </row>
    <row r="143" spans="1:14" ht="15.25" customHeight="1">
      <c r="A143" s="8" t="s">
        <v>183</v>
      </c>
      <c r="B143" s="9" t="s">
        <v>7</v>
      </c>
      <c r="C143" s="10">
        <v>0</v>
      </c>
      <c r="D143" s="10">
        <v>0</v>
      </c>
      <c r="E143" s="146">
        <v>0</v>
      </c>
      <c r="F143" s="10">
        <v>0</v>
      </c>
      <c r="G143" s="10">
        <v>0</v>
      </c>
      <c r="H143" s="146">
        <v>0</v>
      </c>
      <c r="I143" s="10">
        <v>0</v>
      </c>
      <c r="J143" s="10">
        <v>0</v>
      </c>
      <c r="K143" s="10">
        <v>4329.05</v>
      </c>
      <c r="L143" s="10">
        <v>0</v>
      </c>
      <c r="M143" s="10">
        <v>0</v>
      </c>
      <c r="N143" s="10">
        <v>37741.74</v>
      </c>
    </row>
    <row r="144" spans="1:14" s="151" customFormat="1" ht="15.25" customHeight="1">
      <c r="A144" s="148" t="s">
        <v>380</v>
      </c>
      <c r="B144" s="150" t="s">
        <v>7</v>
      </c>
      <c r="C144" s="145">
        <v>0</v>
      </c>
      <c r="D144" s="145">
        <v>0</v>
      </c>
      <c r="E144" s="145">
        <v>0</v>
      </c>
      <c r="F144" s="145">
        <v>0</v>
      </c>
      <c r="G144" s="145">
        <v>0</v>
      </c>
      <c r="H144" s="145">
        <v>0</v>
      </c>
      <c r="I144" s="145">
        <v>0</v>
      </c>
      <c r="J144" s="145">
        <v>0</v>
      </c>
      <c r="K144" s="145">
        <v>0</v>
      </c>
      <c r="L144" s="145">
        <v>0</v>
      </c>
      <c r="M144" s="145">
        <v>0</v>
      </c>
      <c r="N144" s="145">
        <v>7013.32</v>
      </c>
    </row>
    <row r="145" spans="1:14" s="151" customFormat="1" ht="15.25" customHeight="1">
      <c r="A145" s="148" t="s">
        <v>373</v>
      </c>
      <c r="B145" s="150" t="s">
        <v>7</v>
      </c>
      <c r="C145" s="145">
        <v>0</v>
      </c>
      <c r="D145" s="145">
        <v>0</v>
      </c>
      <c r="E145" s="145">
        <v>0</v>
      </c>
      <c r="F145" s="145">
        <v>0</v>
      </c>
      <c r="G145" s="145">
        <v>0</v>
      </c>
      <c r="H145" s="145">
        <v>0</v>
      </c>
      <c r="I145" s="145">
        <v>0</v>
      </c>
      <c r="J145" s="145">
        <v>0</v>
      </c>
      <c r="K145" s="145">
        <v>0</v>
      </c>
      <c r="L145" s="145">
        <v>0</v>
      </c>
      <c r="M145" s="145">
        <v>36</v>
      </c>
      <c r="N145" s="145">
        <v>72373</v>
      </c>
    </row>
    <row r="146" spans="1:14" ht="15.25" customHeight="1">
      <c r="A146" s="9" t="s">
        <v>19</v>
      </c>
      <c r="B146" s="11"/>
      <c r="C146" s="10">
        <v>1363511.09</v>
      </c>
      <c r="D146" s="10">
        <v>1418178.13</v>
      </c>
      <c r="E146" s="10">
        <v>765756.87</v>
      </c>
      <c r="F146" s="10">
        <v>175600.59</v>
      </c>
      <c r="G146" s="10">
        <v>270152.28999999998</v>
      </c>
      <c r="H146" s="10">
        <v>877048.58</v>
      </c>
      <c r="I146" s="10">
        <v>1036140.71</v>
      </c>
      <c r="J146" s="10">
        <v>1104497.73</v>
      </c>
      <c r="K146" s="10">
        <v>1204148.8400000001</v>
      </c>
      <c r="L146" s="10">
        <v>1002396.19</v>
      </c>
      <c r="M146" s="10">
        <v>886968.14</v>
      </c>
      <c r="N146" s="10">
        <v>1098551.21</v>
      </c>
    </row>
    <row r="147" spans="1:14" ht="15.25" customHeight="1">
      <c r="A147" s="8"/>
      <c r="B147" s="8"/>
      <c r="C147" s="8"/>
      <c r="D147" s="8"/>
      <c r="E147" s="8"/>
      <c r="F147" s="8"/>
      <c r="G147" s="8"/>
      <c r="H147" s="8"/>
      <c r="I147" s="8"/>
      <c r="J147" s="8"/>
      <c r="K147" s="8"/>
      <c r="L147" s="8"/>
      <c r="M147" s="8"/>
      <c r="N147" s="8"/>
    </row>
    <row r="148" spans="1:14" ht="15.25" customHeight="1">
      <c r="A148" s="1" t="s">
        <v>124</v>
      </c>
      <c r="B148" s="1"/>
      <c r="C148" s="1"/>
      <c r="D148" s="1"/>
      <c r="E148" s="1"/>
      <c r="F148" s="1"/>
      <c r="G148" s="1"/>
      <c r="H148" s="1"/>
      <c r="I148" s="1"/>
      <c r="J148" s="1"/>
      <c r="K148" s="1"/>
      <c r="L148" s="1"/>
      <c r="M148" s="1"/>
      <c r="N148" s="1"/>
    </row>
    <row r="149" spans="1:14" ht="15.25" customHeight="1">
      <c r="A149" s="8" t="s">
        <v>125</v>
      </c>
      <c r="B149" s="9" t="s">
        <v>7</v>
      </c>
      <c r="C149" s="10">
        <v>162285</v>
      </c>
      <c r="D149" s="10">
        <v>174937</v>
      </c>
      <c r="E149" s="10">
        <v>161625</v>
      </c>
      <c r="F149" s="10">
        <v>79527</v>
      </c>
      <c r="G149" s="10">
        <v>122143</v>
      </c>
      <c r="H149" s="10">
        <v>183269</v>
      </c>
      <c r="I149" s="10">
        <v>148223</v>
      </c>
      <c r="J149" s="10">
        <v>159637</v>
      </c>
      <c r="K149" s="10">
        <v>202627</v>
      </c>
      <c r="L149" s="10">
        <v>157004</v>
      </c>
      <c r="M149" s="10">
        <v>144251</v>
      </c>
      <c r="N149" s="10">
        <v>189502</v>
      </c>
    </row>
    <row r="150" spans="1:14" s="151" customFormat="1" ht="15.25" customHeight="1">
      <c r="A150" s="148" t="s">
        <v>828</v>
      </c>
      <c r="B150" s="150" t="s">
        <v>7</v>
      </c>
      <c r="C150" s="145">
        <v>0</v>
      </c>
      <c r="D150" s="145">
        <v>0</v>
      </c>
      <c r="E150" s="145">
        <v>0</v>
      </c>
      <c r="F150" s="145">
        <v>0</v>
      </c>
      <c r="G150" s="145">
        <v>0</v>
      </c>
      <c r="H150" s="145">
        <v>0</v>
      </c>
      <c r="I150" s="145">
        <v>0</v>
      </c>
      <c r="J150" s="145">
        <v>0</v>
      </c>
      <c r="K150" s="145">
        <v>0</v>
      </c>
      <c r="L150" s="145">
        <v>0</v>
      </c>
      <c r="M150" s="145">
        <v>0</v>
      </c>
      <c r="N150" s="145">
        <v>1403576.15</v>
      </c>
    </row>
    <row r="151" spans="1:14" ht="15.25" customHeight="1">
      <c r="A151" s="8" t="s">
        <v>126</v>
      </c>
      <c r="B151" s="9" t="s">
        <v>7</v>
      </c>
      <c r="C151" s="10">
        <v>81962</v>
      </c>
      <c r="D151" s="10">
        <v>83060</v>
      </c>
      <c r="E151" s="10">
        <v>81645</v>
      </c>
      <c r="F151" s="10">
        <v>51774</v>
      </c>
      <c r="G151" s="10">
        <v>68536</v>
      </c>
      <c r="H151" s="10">
        <v>98997</v>
      </c>
      <c r="I151" s="10">
        <v>89159</v>
      </c>
      <c r="J151" s="10">
        <v>100296</v>
      </c>
      <c r="K151" s="10">
        <v>131544</v>
      </c>
      <c r="L151" s="10">
        <v>157004</v>
      </c>
      <c r="M151" s="10">
        <v>97021</v>
      </c>
      <c r="N151" s="10">
        <v>107663</v>
      </c>
    </row>
    <row r="152" spans="1:14" ht="15.25" customHeight="1">
      <c r="A152" s="8" t="s">
        <v>127</v>
      </c>
      <c r="B152" s="9" t="s">
        <v>7</v>
      </c>
      <c r="C152" s="10">
        <v>0</v>
      </c>
      <c r="D152" s="10">
        <v>0</v>
      </c>
      <c r="E152" s="10">
        <v>106000</v>
      </c>
      <c r="F152" s="10">
        <v>0</v>
      </c>
      <c r="G152" s="10">
        <v>0</v>
      </c>
      <c r="H152" s="10">
        <v>120961</v>
      </c>
      <c r="I152" s="10">
        <v>0</v>
      </c>
      <c r="J152" s="10">
        <v>0</v>
      </c>
      <c r="K152" s="10">
        <v>159931</v>
      </c>
      <c r="L152" s="10">
        <v>0</v>
      </c>
      <c r="M152" s="10">
        <v>0</v>
      </c>
      <c r="N152" s="10">
        <v>185046</v>
      </c>
    </row>
    <row r="153" spans="1:14" ht="15.25" customHeight="1">
      <c r="A153" s="9" t="s">
        <v>19</v>
      </c>
      <c r="B153" s="11"/>
      <c r="C153" s="10">
        <v>244247</v>
      </c>
      <c r="D153" s="10">
        <v>257997</v>
      </c>
      <c r="E153" s="10">
        <v>349270</v>
      </c>
      <c r="F153" s="10">
        <v>131301</v>
      </c>
      <c r="G153" s="10">
        <v>190679</v>
      </c>
      <c r="H153" s="10">
        <v>403227</v>
      </c>
      <c r="I153" s="10">
        <v>237382</v>
      </c>
      <c r="J153" s="10">
        <v>259933</v>
      </c>
      <c r="K153" s="10">
        <v>494102</v>
      </c>
      <c r="L153" s="10">
        <v>314008</v>
      </c>
      <c r="M153" s="10">
        <v>241272</v>
      </c>
      <c r="N153" s="10">
        <v>1885787.15</v>
      </c>
    </row>
    <row r="154" spans="1:14" ht="15.25" customHeight="1">
      <c r="A154" s="8"/>
      <c r="B154" s="8"/>
      <c r="C154" s="8"/>
      <c r="D154" s="8"/>
      <c r="E154" s="8"/>
      <c r="F154" s="8"/>
      <c r="G154" s="8"/>
      <c r="H154" s="8"/>
      <c r="I154" s="8"/>
      <c r="J154" s="8"/>
      <c r="K154" s="8"/>
      <c r="L154" s="8"/>
      <c r="M154" s="8"/>
      <c r="N154" s="8"/>
    </row>
    <row r="155" spans="1:14" ht="15.25" customHeight="1">
      <c r="A155" s="1" t="s">
        <v>128</v>
      </c>
      <c r="B155" s="1"/>
      <c r="C155" s="1"/>
      <c r="D155" s="1"/>
      <c r="E155" s="1"/>
      <c r="F155" s="1"/>
      <c r="G155" s="1"/>
      <c r="H155" s="1"/>
      <c r="I155" s="1"/>
      <c r="J155" s="1"/>
      <c r="K155" s="1"/>
      <c r="L155" s="1"/>
      <c r="M155" s="1"/>
      <c r="N155" s="1"/>
    </row>
    <row r="156" spans="1:14" s="106" customFormat="1" ht="15.25" customHeight="1">
      <c r="A156" s="103" t="s">
        <v>129</v>
      </c>
      <c r="B156" s="104" t="s">
        <v>7</v>
      </c>
      <c r="C156" s="10">
        <v>0</v>
      </c>
      <c r="D156" s="10">
        <v>0</v>
      </c>
      <c r="E156" s="10">
        <v>0</v>
      </c>
      <c r="F156" s="10">
        <v>0</v>
      </c>
      <c r="G156" s="10">
        <v>0</v>
      </c>
      <c r="H156" s="10">
        <v>0</v>
      </c>
      <c r="I156" s="10">
        <v>0</v>
      </c>
      <c r="J156" s="10">
        <v>0</v>
      </c>
      <c r="K156" s="10">
        <v>0</v>
      </c>
      <c r="L156" s="10">
        <v>0</v>
      </c>
      <c r="M156" s="10">
        <v>0</v>
      </c>
      <c r="N156" s="10">
        <v>0</v>
      </c>
    </row>
    <row r="157" spans="1:14" ht="15.25" customHeight="1">
      <c r="A157" s="8" t="s">
        <v>130</v>
      </c>
      <c r="B157" s="9" t="s">
        <v>7</v>
      </c>
      <c r="C157" s="10">
        <v>0</v>
      </c>
      <c r="D157" s="10">
        <v>0</v>
      </c>
      <c r="E157" s="10">
        <v>105150.69</v>
      </c>
      <c r="F157" s="10">
        <v>0</v>
      </c>
      <c r="G157" s="10">
        <v>0</v>
      </c>
      <c r="H157" s="10">
        <v>66412.100000000006</v>
      </c>
      <c r="I157" s="10">
        <v>0</v>
      </c>
      <c r="J157" s="10">
        <v>0</v>
      </c>
      <c r="K157" s="110">
        <v>0</v>
      </c>
      <c r="L157" s="10">
        <v>0</v>
      </c>
      <c r="M157" s="10">
        <v>0</v>
      </c>
      <c r="N157" s="110">
        <v>0</v>
      </c>
    </row>
    <row r="158" spans="1:14" ht="15.25" customHeight="1">
      <c r="A158" s="8" t="s">
        <v>131</v>
      </c>
      <c r="B158" s="9" t="s">
        <v>7</v>
      </c>
      <c r="C158" s="10">
        <v>29063.81</v>
      </c>
      <c r="D158" s="10">
        <v>28310.68</v>
      </c>
      <c r="E158" s="10">
        <v>21792.9</v>
      </c>
      <c r="F158" s="146">
        <v>0</v>
      </c>
      <c r="G158" s="10">
        <v>9537.08</v>
      </c>
      <c r="H158" s="10">
        <v>16355.78</v>
      </c>
      <c r="I158" s="10">
        <v>15091.41</v>
      </c>
      <c r="J158" s="10">
        <v>18292.89</v>
      </c>
      <c r="K158" s="10">
        <v>18828.62</v>
      </c>
      <c r="L158" s="10">
        <v>20588.18</v>
      </c>
      <c r="M158" s="10">
        <v>18384.400000000001</v>
      </c>
      <c r="N158" s="10">
        <v>19879.98</v>
      </c>
    </row>
    <row r="159" spans="1:14" ht="15.25" customHeight="1">
      <c r="A159" s="8" t="s">
        <v>132</v>
      </c>
      <c r="B159" s="9" t="s">
        <v>7</v>
      </c>
      <c r="C159" s="10">
        <v>0</v>
      </c>
      <c r="D159" s="10">
        <v>0</v>
      </c>
      <c r="E159" s="10">
        <v>51940.34</v>
      </c>
      <c r="F159" s="10">
        <v>0</v>
      </c>
      <c r="G159" s="10">
        <v>0</v>
      </c>
      <c r="H159" s="10">
        <v>26463.42</v>
      </c>
      <c r="I159" s="10">
        <v>0</v>
      </c>
      <c r="J159" s="10">
        <v>0</v>
      </c>
      <c r="K159" s="10">
        <v>83608.22</v>
      </c>
      <c r="L159" s="10">
        <v>0</v>
      </c>
      <c r="M159" s="10">
        <v>0</v>
      </c>
      <c r="N159" s="10">
        <v>77336.240000000005</v>
      </c>
    </row>
    <row r="160" spans="1:14" ht="15.25" customHeight="1">
      <c r="A160" s="8" t="s">
        <v>133</v>
      </c>
      <c r="B160" s="9" t="s">
        <v>7</v>
      </c>
      <c r="C160" s="10">
        <v>4304.37</v>
      </c>
      <c r="D160" s="10">
        <v>4105.1000000000004</v>
      </c>
      <c r="E160" s="10">
        <v>5595.8</v>
      </c>
      <c r="F160" s="10">
        <v>4480.8599999999997</v>
      </c>
      <c r="G160" s="10">
        <v>6772.41</v>
      </c>
      <c r="H160" s="10">
        <v>6332.45</v>
      </c>
      <c r="I160" s="10">
        <v>6065.17</v>
      </c>
      <c r="J160" s="10">
        <v>6505.02</v>
      </c>
      <c r="K160" s="10">
        <v>5008.58</v>
      </c>
      <c r="L160" s="10">
        <v>5197.24</v>
      </c>
      <c r="M160" s="10">
        <v>5038.3100000000004</v>
      </c>
      <c r="N160" s="10">
        <v>4268.1400000000003</v>
      </c>
    </row>
    <row r="161" spans="1:15" ht="15.25" customHeight="1">
      <c r="A161" s="8" t="s">
        <v>135</v>
      </c>
      <c r="B161" s="9" t="s">
        <v>7</v>
      </c>
      <c r="C161" s="10">
        <v>62934.3</v>
      </c>
      <c r="D161" s="10">
        <v>61314.1</v>
      </c>
      <c r="E161" s="10">
        <v>51894.83</v>
      </c>
      <c r="F161" s="10">
        <v>53478.22</v>
      </c>
      <c r="G161" s="10">
        <v>67990.66</v>
      </c>
      <c r="H161" s="10">
        <v>72542.89</v>
      </c>
      <c r="I161" s="10">
        <v>70654.820000000007</v>
      </c>
      <c r="J161" s="10">
        <v>69620.960000000006</v>
      </c>
      <c r="K161" s="10">
        <v>64056.55</v>
      </c>
      <c r="L161" s="10">
        <v>69598.820000000007</v>
      </c>
      <c r="M161" s="10">
        <v>62392.39</v>
      </c>
      <c r="N161" s="10">
        <v>65402.48</v>
      </c>
    </row>
    <row r="162" spans="1:15" ht="15.25" customHeight="1">
      <c r="A162" s="8" t="s">
        <v>137</v>
      </c>
      <c r="B162" s="9" t="s">
        <v>7</v>
      </c>
      <c r="C162" s="10">
        <v>182116.14</v>
      </c>
      <c r="D162" s="10">
        <v>174065.68</v>
      </c>
      <c r="E162" s="10">
        <v>161476.48000000001</v>
      </c>
      <c r="F162" s="10">
        <v>203762.84</v>
      </c>
      <c r="G162" s="10">
        <v>261864.43</v>
      </c>
      <c r="H162" s="10">
        <v>231697.95</v>
      </c>
      <c r="I162" s="10">
        <v>237606.59</v>
      </c>
      <c r="J162" s="10">
        <v>241742.5</v>
      </c>
      <c r="K162" s="10">
        <v>223469.77</v>
      </c>
      <c r="L162" s="10">
        <v>216580.95</v>
      </c>
      <c r="M162" s="10">
        <v>203635.68</v>
      </c>
      <c r="N162" s="10">
        <v>218127.84</v>
      </c>
    </row>
    <row r="163" spans="1:15" ht="15.25" customHeight="1">
      <c r="A163" s="8" t="s">
        <v>139</v>
      </c>
      <c r="B163" s="9" t="s">
        <v>7</v>
      </c>
      <c r="C163" s="10">
        <v>0</v>
      </c>
      <c r="D163" s="10">
        <v>0</v>
      </c>
      <c r="E163" s="10">
        <v>0</v>
      </c>
      <c r="F163" s="10">
        <v>0</v>
      </c>
      <c r="G163" s="10">
        <v>0</v>
      </c>
      <c r="H163" s="10">
        <v>0</v>
      </c>
      <c r="I163" s="10">
        <v>0</v>
      </c>
      <c r="J163" s="10">
        <v>0</v>
      </c>
      <c r="K163" s="10">
        <v>0</v>
      </c>
      <c r="L163" s="10">
        <v>28545.85</v>
      </c>
      <c r="M163" s="10">
        <v>39261.1</v>
      </c>
      <c r="N163" s="10">
        <v>47767.76</v>
      </c>
    </row>
    <row r="164" spans="1:15" ht="15.25" customHeight="1">
      <c r="A164" s="8" t="s">
        <v>182</v>
      </c>
      <c r="B164" s="9" t="s">
        <v>7</v>
      </c>
      <c r="C164" s="10">
        <v>0</v>
      </c>
      <c r="D164" s="10">
        <v>0</v>
      </c>
      <c r="E164" s="10">
        <v>0</v>
      </c>
      <c r="F164" s="10">
        <v>0</v>
      </c>
      <c r="G164" s="10">
        <v>0</v>
      </c>
      <c r="H164" s="10">
        <v>0</v>
      </c>
      <c r="I164" s="10">
        <v>0</v>
      </c>
      <c r="J164" s="10">
        <v>0</v>
      </c>
      <c r="K164" s="10">
        <v>0</v>
      </c>
      <c r="L164" s="10">
        <v>0</v>
      </c>
      <c r="M164" s="10">
        <v>0</v>
      </c>
      <c r="N164" s="10">
        <v>309393.31</v>
      </c>
      <c r="O164" t="s">
        <v>750</v>
      </c>
    </row>
    <row r="165" spans="1:15" ht="15.25" customHeight="1">
      <c r="A165" s="9" t="s">
        <v>19</v>
      </c>
      <c r="B165" s="11"/>
      <c r="C165" s="10">
        <v>278419.62</v>
      </c>
      <c r="D165" s="10">
        <v>267796.56</v>
      </c>
      <c r="E165" s="10">
        <v>397852.04</v>
      </c>
      <c r="F165" s="10">
        <v>261723.92</v>
      </c>
      <c r="G165" s="10">
        <v>346165.58</v>
      </c>
      <c r="H165" s="10">
        <v>419805.59</v>
      </c>
      <c r="I165" s="10">
        <v>329418.99</v>
      </c>
      <c r="J165" s="10">
        <v>336162.37</v>
      </c>
      <c r="K165" s="10">
        <v>394972.74</v>
      </c>
      <c r="L165" s="10">
        <v>340511.04</v>
      </c>
      <c r="M165" s="10">
        <v>328711.88</v>
      </c>
      <c r="N165" s="10">
        <v>742175.75</v>
      </c>
    </row>
    <row r="166" spans="1:15" ht="15.25" customHeight="1">
      <c r="A166" s="8"/>
      <c r="B166" s="8"/>
      <c r="C166" s="8"/>
      <c r="D166" s="8"/>
      <c r="E166" s="8"/>
      <c r="F166" s="8"/>
      <c r="G166" s="8"/>
      <c r="H166" s="8"/>
      <c r="I166" s="8"/>
      <c r="J166" s="8"/>
      <c r="K166" s="8"/>
      <c r="L166" s="8"/>
      <c r="M166" s="8"/>
      <c r="N166" s="8"/>
    </row>
    <row r="167" spans="1:15" ht="15.25" customHeight="1">
      <c r="A167" s="1" t="s">
        <v>140</v>
      </c>
      <c r="B167" s="1"/>
      <c r="C167" s="1"/>
      <c r="D167" s="1"/>
      <c r="E167" s="1"/>
      <c r="F167" s="1"/>
      <c r="G167" s="1"/>
      <c r="H167" s="1"/>
      <c r="I167" s="1"/>
      <c r="J167" s="1"/>
      <c r="K167" s="1"/>
      <c r="L167" s="1"/>
      <c r="M167" s="1"/>
      <c r="N167" s="1"/>
    </row>
    <row r="168" spans="1:15" ht="15.25" customHeight="1">
      <c r="A168" s="8" t="s">
        <v>141</v>
      </c>
      <c r="B168" s="9" t="s">
        <v>7</v>
      </c>
      <c r="C168" s="10">
        <v>0</v>
      </c>
      <c r="D168" s="10">
        <v>0</v>
      </c>
      <c r="E168" s="10">
        <v>23727.23</v>
      </c>
      <c r="F168" s="10">
        <v>0</v>
      </c>
      <c r="G168" s="10">
        <v>0</v>
      </c>
      <c r="H168" s="10">
        <v>21202.75</v>
      </c>
      <c r="I168" s="10">
        <v>0</v>
      </c>
      <c r="J168" s="10">
        <v>0</v>
      </c>
      <c r="K168" s="10">
        <v>31821.52</v>
      </c>
      <c r="L168" s="10">
        <v>0</v>
      </c>
      <c r="M168" s="10">
        <v>0</v>
      </c>
      <c r="N168" s="10">
        <v>52149</v>
      </c>
    </row>
    <row r="169" spans="1:15" ht="15.25" customHeight="1">
      <c r="A169" s="8" t="s">
        <v>142</v>
      </c>
      <c r="B169" s="9" t="s">
        <v>7</v>
      </c>
      <c r="C169" s="10">
        <v>0</v>
      </c>
      <c r="D169" s="10">
        <v>0</v>
      </c>
      <c r="E169" s="10">
        <v>23978</v>
      </c>
      <c r="F169" s="10">
        <v>0</v>
      </c>
      <c r="G169" s="10">
        <v>0</v>
      </c>
      <c r="H169" s="10">
        <v>47734</v>
      </c>
      <c r="I169" s="10">
        <v>0</v>
      </c>
      <c r="J169" s="10">
        <v>0</v>
      </c>
      <c r="K169" s="10">
        <v>68614</v>
      </c>
      <c r="L169" s="10">
        <v>0</v>
      </c>
      <c r="M169" s="10">
        <v>0</v>
      </c>
      <c r="N169" s="10">
        <v>65638</v>
      </c>
    </row>
    <row r="170" spans="1:15" s="111" customFormat="1" ht="15.25" customHeight="1">
      <c r="A170" s="8" t="s">
        <v>143</v>
      </c>
      <c r="B170" s="9" t="s">
        <v>7</v>
      </c>
      <c r="C170" s="10">
        <v>0</v>
      </c>
      <c r="D170" s="10">
        <v>0</v>
      </c>
      <c r="E170" s="10">
        <v>0</v>
      </c>
      <c r="F170" s="10">
        <v>0</v>
      </c>
      <c r="G170" s="10">
        <v>0</v>
      </c>
      <c r="H170" s="10">
        <v>709226.61</v>
      </c>
      <c r="I170" s="10">
        <v>0</v>
      </c>
      <c r="J170" s="10">
        <v>0</v>
      </c>
      <c r="K170" s="10">
        <v>0</v>
      </c>
      <c r="L170" s="10">
        <v>0</v>
      </c>
      <c r="M170" s="10">
        <v>0</v>
      </c>
      <c r="N170" s="10">
        <v>729326.35</v>
      </c>
    </row>
    <row r="171" spans="1:15" s="111" customFormat="1" ht="15.25" customHeight="1">
      <c r="A171" s="8" t="s">
        <v>144</v>
      </c>
      <c r="B171" s="9" t="s">
        <v>7</v>
      </c>
      <c r="C171" s="10">
        <v>54358</v>
      </c>
      <c r="D171" s="10">
        <v>48264</v>
      </c>
      <c r="E171" s="10">
        <v>46941</v>
      </c>
      <c r="F171" s="10">
        <v>48379</v>
      </c>
      <c r="G171" s="10">
        <v>53820</v>
      </c>
      <c r="H171" s="10">
        <v>56719</v>
      </c>
      <c r="I171" s="10">
        <v>68653</v>
      </c>
      <c r="J171" s="10">
        <v>73813</v>
      </c>
      <c r="K171" s="10">
        <v>73183</v>
      </c>
      <c r="L171" s="10">
        <v>69780</v>
      </c>
      <c r="M171" s="10">
        <v>69768</v>
      </c>
      <c r="N171" s="10">
        <v>79791</v>
      </c>
    </row>
    <row r="172" spans="1:15" s="111" customFormat="1" ht="15.25" customHeight="1">
      <c r="A172" s="8" t="s">
        <v>145</v>
      </c>
      <c r="B172" s="9" t="s">
        <v>7</v>
      </c>
      <c r="C172" s="10">
        <v>0</v>
      </c>
      <c r="D172" s="10">
        <v>0</v>
      </c>
      <c r="E172" s="10">
        <v>87587.87</v>
      </c>
      <c r="F172" s="10">
        <v>0</v>
      </c>
      <c r="G172" s="10">
        <v>0</v>
      </c>
      <c r="H172" s="10">
        <v>144469.19</v>
      </c>
      <c r="I172" s="10">
        <v>0</v>
      </c>
      <c r="J172" s="10">
        <v>0</v>
      </c>
      <c r="K172" s="10">
        <v>108413.71</v>
      </c>
      <c r="L172" s="10">
        <v>0</v>
      </c>
      <c r="M172" s="10">
        <v>0</v>
      </c>
      <c r="N172" s="10">
        <v>90392.65</v>
      </c>
    </row>
    <row r="173" spans="1:15" s="111" customFormat="1" ht="15.25" customHeight="1">
      <c r="A173" s="8" t="s">
        <v>146</v>
      </c>
      <c r="B173" s="9" t="s">
        <v>7</v>
      </c>
      <c r="C173" s="10">
        <v>115265.32</v>
      </c>
      <c r="D173" s="10">
        <v>113571.38</v>
      </c>
      <c r="E173" s="10">
        <v>54227</v>
      </c>
      <c r="F173" s="10">
        <v>53537</v>
      </c>
      <c r="G173" s="10">
        <v>71766</v>
      </c>
      <c r="H173" s="10">
        <v>80791</v>
      </c>
      <c r="I173" s="10">
        <v>85919</v>
      </c>
      <c r="J173" s="10">
        <v>113743</v>
      </c>
      <c r="K173" s="10">
        <v>96923</v>
      </c>
      <c r="L173" s="10">
        <v>105215</v>
      </c>
      <c r="M173" s="10">
        <v>92668</v>
      </c>
      <c r="N173" s="10">
        <v>106405</v>
      </c>
    </row>
    <row r="174" spans="1:15" s="111" customFormat="1" ht="15.25" customHeight="1">
      <c r="A174" s="8" t="s">
        <v>147</v>
      </c>
      <c r="B174" s="9" t="s">
        <v>7</v>
      </c>
      <c r="C174" s="10">
        <v>0</v>
      </c>
      <c r="D174" s="10">
        <v>0</v>
      </c>
      <c r="E174" s="10">
        <v>0</v>
      </c>
      <c r="F174" s="10">
        <v>0</v>
      </c>
      <c r="G174" s="10">
        <v>0</v>
      </c>
      <c r="H174" s="10">
        <v>0</v>
      </c>
      <c r="I174" s="10">
        <v>0</v>
      </c>
      <c r="J174" s="10">
        <v>0</v>
      </c>
      <c r="K174" s="10">
        <v>0</v>
      </c>
      <c r="L174" s="10">
        <v>0</v>
      </c>
      <c r="M174" s="10">
        <v>0</v>
      </c>
      <c r="N174" s="10">
        <v>2260871.0699999998</v>
      </c>
    </row>
    <row r="175" spans="1:15" ht="15.25" customHeight="1">
      <c r="A175" s="8" t="s">
        <v>148</v>
      </c>
      <c r="B175" s="9" t="s">
        <v>7</v>
      </c>
      <c r="C175" s="10">
        <v>0</v>
      </c>
      <c r="D175" s="10">
        <v>0</v>
      </c>
      <c r="E175" s="10">
        <v>0</v>
      </c>
      <c r="F175" s="10">
        <v>0</v>
      </c>
      <c r="G175" s="10">
        <v>0</v>
      </c>
      <c r="H175" s="10">
        <v>0</v>
      </c>
      <c r="I175" s="10">
        <v>0</v>
      </c>
      <c r="J175" s="10">
        <v>0</v>
      </c>
      <c r="K175" s="10">
        <v>0</v>
      </c>
      <c r="L175" s="10">
        <v>0</v>
      </c>
      <c r="M175" s="10">
        <v>0</v>
      </c>
      <c r="N175" s="153">
        <v>1924414</v>
      </c>
    </row>
    <row r="176" spans="1:15" ht="15.25" customHeight="1">
      <c r="A176" s="9" t="s">
        <v>19</v>
      </c>
      <c r="B176" s="11"/>
      <c r="C176" s="10">
        <v>169623.32</v>
      </c>
      <c r="D176" s="10">
        <v>161835.38</v>
      </c>
      <c r="E176" s="10">
        <v>236461.1</v>
      </c>
      <c r="F176" s="10">
        <v>101916</v>
      </c>
      <c r="G176" s="10">
        <v>125586</v>
      </c>
      <c r="H176" s="10">
        <v>1060142.55</v>
      </c>
      <c r="I176" s="10">
        <v>154572</v>
      </c>
      <c r="J176" s="10">
        <v>187556</v>
      </c>
      <c r="K176" s="10">
        <v>378955.23</v>
      </c>
      <c r="L176" s="10">
        <v>174995</v>
      </c>
      <c r="M176" s="10">
        <v>162436</v>
      </c>
      <c r="N176" s="10">
        <v>3384573.07</v>
      </c>
    </row>
    <row r="177" spans="1:14" ht="15.25" customHeight="1">
      <c r="A177" s="8"/>
      <c r="B177" s="8"/>
      <c r="C177" s="8"/>
      <c r="D177" s="8"/>
      <c r="E177" s="8"/>
      <c r="F177" s="8"/>
      <c r="G177" s="8"/>
      <c r="H177" s="8"/>
      <c r="I177" s="8"/>
      <c r="J177" s="8"/>
      <c r="K177" s="8"/>
      <c r="L177" s="8"/>
      <c r="M177" s="8"/>
      <c r="N177" s="8"/>
    </row>
    <row r="178" spans="1:14" ht="15.25" customHeight="1">
      <c r="A178" s="9" t="s">
        <v>149</v>
      </c>
      <c r="B178" s="11"/>
      <c r="C178" s="10">
        <v>6570491.7400000002</v>
      </c>
      <c r="D178" s="10">
        <v>6650485.7300000004</v>
      </c>
      <c r="E178" s="10">
        <v>9335173.9900000002</v>
      </c>
      <c r="F178" s="10">
        <v>4351472.8899999997</v>
      </c>
      <c r="G178" s="10">
        <v>22191955.34</v>
      </c>
      <c r="H178" s="10">
        <v>9329456.25</v>
      </c>
      <c r="I178" s="10">
        <v>6388266.9299999997</v>
      </c>
      <c r="J178" s="10">
        <v>6323919.5</v>
      </c>
      <c r="K178" s="10">
        <v>11473722.130000001</v>
      </c>
      <c r="L178" s="10">
        <v>6359487.4000000004</v>
      </c>
      <c r="M178" s="10">
        <v>6093770.5</v>
      </c>
      <c r="N178" s="10">
        <v>27175236.260000002</v>
      </c>
    </row>
    <row r="180" spans="1:14">
      <c r="C180" s="102"/>
    </row>
  </sheetData>
  <pageMargins left="0.7" right="0.7" top="0.7" bottom="0.7" header="0.5" footer="0.5"/>
  <pageSetup scale="51" fitToHeight="990" orientation="landscape" useFirstPageNumber="1" r:id="rId1"/>
  <headerFooter alignWithMargins="0">
    <oddHeader>&amp;R&amp;B&amp;D &amp;T</oddHeader>
    <oddFooter>&amp;C&amp;B Page &amp;P of &amp;N</oddFooter>
  </headerFooter>
  <rowBreaks count="1" manualBreakCount="1">
    <brk id="44" max="16383" man="1"/>
  </rowBreaks>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978D-0148-43A0-A50C-CCD726372065}">
  <dimension ref="A1:O169"/>
  <sheetViews>
    <sheetView workbookViewId="0">
      <pane xSplit="2" ySplit="5" topLeftCell="C20" activePane="bottomRight" state="frozen"/>
      <selection pane="topRight" activeCell="C1" sqref="C1"/>
      <selection pane="bottomLeft" activeCell="A6" sqref="A6"/>
      <selection pane="bottomRight" activeCell="A51" sqref="A51:O51"/>
    </sheetView>
  </sheetViews>
  <sheetFormatPr baseColWidth="10" defaultColWidth="7" defaultRowHeight="13"/>
  <cols>
    <col min="1" max="1" width="30.5" customWidth="1"/>
    <col min="3" max="15" width="11.5" customWidth="1"/>
  </cols>
  <sheetData>
    <row r="1" spans="1:15" s="304" customFormat="1" ht="15.75" customHeight="1">
      <c r="A1" s="411" t="s">
        <v>0</v>
      </c>
      <c r="B1" s="411"/>
      <c r="C1" s="411"/>
      <c r="D1" s="411"/>
      <c r="E1" s="411"/>
      <c r="F1" s="411"/>
      <c r="G1" s="411"/>
      <c r="H1" s="411"/>
      <c r="I1" s="411"/>
      <c r="J1" s="411"/>
      <c r="K1" s="411"/>
      <c r="L1" s="411"/>
      <c r="M1" s="411"/>
      <c r="N1" s="411"/>
      <c r="O1" s="411"/>
    </row>
    <row r="2" spans="1:15" s="304" customFormat="1" ht="15" customHeight="1">
      <c r="A2" s="412" t="s">
        <v>878</v>
      </c>
      <c r="B2" s="412"/>
      <c r="C2" s="412"/>
      <c r="D2" s="412"/>
      <c r="E2" s="412"/>
      <c r="F2" s="412"/>
      <c r="G2" s="412"/>
      <c r="H2" s="412"/>
      <c r="I2" s="412"/>
      <c r="J2" s="412"/>
      <c r="K2" s="412"/>
      <c r="L2" s="412"/>
      <c r="M2" s="412"/>
      <c r="N2" s="412"/>
      <c r="O2" s="412"/>
    </row>
    <row r="3" spans="1:15" ht="15" customHeight="1">
      <c r="A3" s="6" t="s">
        <v>2</v>
      </c>
      <c r="B3" s="6" t="s">
        <v>3</v>
      </c>
      <c r="C3" s="6" t="s">
        <v>843</v>
      </c>
      <c r="D3" s="6" t="s">
        <v>844</v>
      </c>
      <c r="E3" s="6" t="s">
        <v>845</v>
      </c>
      <c r="F3" s="6" t="s">
        <v>846</v>
      </c>
      <c r="G3" s="6" t="s">
        <v>847</v>
      </c>
      <c r="H3" s="6" t="s">
        <v>848</v>
      </c>
      <c r="I3" s="6" t="s">
        <v>849</v>
      </c>
      <c r="J3" s="6" t="s">
        <v>850</v>
      </c>
      <c r="K3" s="6" t="s">
        <v>851</v>
      </c>
      <c r="L3" s="6" t="s">
        <v>852</v>
      </c>
      <c r="M3" s="6" t="s">
        <v>853</v>
      </c>
      <c r="N3" s="6" t="s">
        <v>854</v>
      </c>
      <c r="O3" s="6" t="s">
        <v>855</v>
      </c>
    </row>
    <row r="4" spans="1:15" ht="15" customHeight="1">
      <c r="A4" s="7"/>
      <c r="B4" s="7" t="s">
        <v>4</v>
      </c>
      <c r="C4" s="7"/>
      <c r="D4" s="7"/>
      <c r="E4" s="7"/>
      <c r="F4" s="7"/>
      <c r="G4" s="7"/>
      <c r="H4" s="7"/>
      <c r="I4" s="7"/>
      <c r="J4" s="7"/>
      <c r="K4" s="7"/>
      <c r="L4" s="7"/>
      <c r="M4" s="7"/>
      <c r="N4" s="7"/>
      <c r="O4" s="7"/>
    </row>
    <row r="5" spans="1:15" ht="15" customHeight="1">
      <c r="A5" s="413" t="s">
        <v>5</v>
      </c>
      <c r="B5" s="413"/>
      <c r="C5" s="413"/>
      <c r="D5" s="413"/>
      <c r="E5" s="413"/>
      <c r="F5" s="413"/>
      <c r="G5" s="413"/>
      <c r="H5" s="413"/>
      <c r="I5" s="413"/>
      <c r="J5" s="413"/>
      <c r="K5" s="413"/>
      <c r="L5" s="413"/>
      <c r="M5" s="413"/>
      <c r="N5" s="413"/>
      <c r="O5" s="413"/>
    </row>
    <row r="6" spans="1:15" ht="15" customHeight="1">
      <c r="A6" s="381" t="s">
        <v>856</v>
      </c>
      <c r="B6" s="9" t="s">
        <v>7</v>
      </c>
      <c r="C6" s="10">
        <v>14796.95</v>
      </c>
      <c r="D6" s="10">
        <v>12957.51</v>
      </c>
      <c r="E6" s="10">
        <v>15491.3</v>
      </c>
      <c r="F6" s="10">
        <v>0</v>
      </c>
      <c r="G6" s="10">
        <v>0</v>
      </c>
      <c r="H6" s="10">
        <v>0</v>
      </c>
      <c r="I6" s="10">
        <v>0</v>
      </c>
      <c r="J6" s="10">
        <v>0</v>
      </c>
      <c r="K6" s="10">
        <v>0</v>
      </c>
      <c r="L6" s="10">
        <v>0</v>
      </c>
      <c r="M6" s="10">
        <v>0</v>
      </c>
      <c r="N6" s="10">
        <v>0</v>
      </c>
      <c r="O6" s="10">
        <v>43245.760000000002</v>
      </c>
    </row>
    <row r="7" spans="1:15" ht="15" customHeight="1">
      <c r="A7" s="381" t="s">
        <v>8</v>
      </c>
      <c r="B7" s="9" t="s">
        <v>7</v>
      </c>
      <c r="C7" s="10">
        <v>41763.57</v>
      </c>
      <c r="D7" s="10">
        <v>39984.339999999997</v>
      </c>
      <c r="E7" s="10">
        <v>43265.37</v>
      </c>
      <c r="F7" s="10">
        <v>0</v>
      </c>
      <c r="G7" s="10">
        <v>0</v>
      </c>
      <c r="H7" s="10">
        <v>0</v>
      </c>
      <c r="I7" s="10">
        <v>0</v>
      </c>
      <c r="J7" s="10">
        <v>0</v>
      </c>
      <c r="K7" s="10">
        <v>0</v>
      </c>
      <c r="L7" s="10">
        <v>0</v>
      </c>
      <c r="M7" s="10">
        <v>0</v>
      </c>
      <c r="N7" s="10">
        <v>0</v>
      </c>
      <c r="O7" s="10">
        <v>125013.28</v>
      </c>
    </row>
    <row r="8" spans="1:15" ht="15" customHeight="1">
      <c r="A8" s="381" t="s">
        <v>9</v>
      </c>
      <c r="B8" s="9" t="s">
        <v>7</v>
      </c>
      <c r="C8" s="10">
        <v>0</v>
      </c>
      <c r="D8" s="10">
        <v>0</v>
      </c>
      <c r="E8" s="10">
        <v>476088.7</v>
      </c>
      <c r="F8" s="10">
        <v>0</v>
      </c>
      <c r="G8" s="10">
        <v>0</v>
      </c>
      <c r="H8" s="10">
        <v>0</v>
      </c>
      <c r="I8" s="10">
        <v>0</v>
      </c>
      <c r="J8" s="10">
        <v>0</v>
      </c>
      <c r="K8" s="10">
        <v>0</v>
      </c>
      <c r="L8" s="10">
        <v>0</v>
      </c>
      <c r="M8" s="10">
        <v>0</v>
      </c>
      <c r="N8" s="10">
        <v>0</v>
      </c>
      <c r="O8" s="10">
        <v>476088.7</v>
      </c>
    </row>
    <row r="9" spans="1:15" ht="15" customHeight="1">
      <c r="A9" s="381" t="s">
        <v>10</v>
      </c>
      <c r="B9" s="9" t="s">
        <v>7</v>
      </c>
      <c r="C9" s="10">
        <v>0</v>
      </c>
      <c r="D9" s="10">
        <v>0</v>
      </c>
      <c r="E9" s="10">
        <v>223184</v>
      </c>
      <c r="F9" s="10">
        <v>0</v>
      </c>
      <c r="G9" s="10">
        <v>0</v>
      </c>
      <c r="H9" s="10">
        <v>0</v>
      </c>
      <c r="I9" s="10">
        <v>0</v>
      </c>
      <c r="J9" s="10">
        <v>0</v>
      </c>
      <c r="K9" s="10">
        <v>0</v>
      </c>
      <c r="L9" s="10">
        <v>0</v>
      </c>
      <c r="M9" s="10">
        <v>0</v>
      </c>
      <c r="N9" s="10">
        <v>0</v>
      </c>
      <c r="O9" s="10">
        <v>223184</v>
      </c>
    </row>
    <row r="10" spans="1:15" ht="15" customHeight="1">
      <c r="A10" s="381" t="s">
        <v>11</v>
      </c>
      <c r="B10" s="9" t="s">
        <v>7</v>
      </c>
      <c r="C10" s="10">
        <v>880217.31</v>
      </c>
      <c r="D10" s="10">
        <v>784324.63</v>
      </c>
      <c r="E10" s="10">
        <v>855636.07</v>
      </c>
      <c r="F10" s="10">
        <v>819944.14</v>
      </c>
      <c r="G10" s="10">
        <v>0</v>
      </c>
      <c r="H10" s="10">
        <v>0</v>
      </c>
      <c r="I10" s="10">
        <v>0</v>
      </c>
      <c r="J10" s="10">
        <v>0</v>
      </c>
      <c r="K10" s="10">
        <v>0</v>
      </c>
      <c r="L10" s="10">
        <v>0</v>
      </c>
      <c r="M10" s="10">
        <v>0</v>
      </c>
      <c r="N10" s="10">
        <v>0</v>
      </c>
      <c r="O10" s="10">
        <v>3340122.15</v>
      </c>
    </row>
    <row r="11" spans="1:15" ht="15" customHeight="1">
      <c r="A11" s="381" t="s">
        <v>12</v>
      </c>
      <c r="B11" s="9" t="s">
        <v>7</v>
      </c>
      <c r="C11" s="10">
        <v>41511.46</v>
      </c>
      <c r="D11" s="10">
        <v>63361.599999999999</v>
      </c>
      <c r="E11" s="10">
        <v>75806.320000000007</v>
      </c>
      <c r="F11" s="10">
        <v>0</v>
      </c>
      <c r="G11" s="10">
        <v>0</v>
      </c>
      <c r="H11" s="10">
        <v>0</v>
      </c>
      <c r="I11" s="10">
        <v>0</v>
      </c>
      <c r="J11" s="10">
        <v>0</v>
      </c>
      <c r="K11" s="10">
        <v>0</v>
      </c>
      <c r="L11" s="10">
        <v>0</v>
      </c>
      <c r="M11" s="10">
        <v>0</v>
      </c>
      <c r="N11" s="10">
        <v>0</v>
      </c>
      <c r="O11" s="10">
        <v>180679.38</v>
      </c>
    </row>
    <row r="12" spans="1:15" ht="15" customHeight="1">
      <c r="A12" s="381" t="s">
        <v>14</v>
      </c>
      <c r="B12" s="9" t="s">
        <v>7</v>
      </c>
      <c r="C12" s="10">
        <v>0</v>
      </c>
      <c r="D12" s="10">
        <v>0</v>
      </c>
      <c r="E12" s="10">
        <v>0</v>
      </c>
      <c r="F12" s="10">
        <v>0</v>
      </c>
      <c r="G12" s="10">
        <v>0</v>
      </c>
      <c r="H12" s="10">
        <v>0</v>
      </c>
      <c r="I12" s="10">
        <v>0</v>
      </c>
      <c r="J12" s="10">
        <v>0</v>
      </c>
      <c r="K12" s="10">
        <v>0</v>
      </c>
      <c r="L12" s="10">
        <v>0</v>
      </c>
      <c r="M12" s="10">
        <v>0</v>
      </c>
      <c r="N12" s="10">
        <v>0</v>
      </c>
      <c r="O12" s="10">
        <v>0</v>
      </c>
    </row>
    <row r="13" spans="1:15" ht="15" customHeight="1">
      <c r="A13" s="381" t="s">
        <v>15</v>
      </c>
      <c r="B13" s="9" t="s">
        <v>7</v>
      </c>
      <c r="C13" s="10">
        <v>0</v>
      </c>
      <c r="D13" s="10">
        <v>0</v>
      </c>
      <c r="E13" s="10">
        <v>0</v>
      </c>
      <c r="F13" s="10">
        <v>0</v>
      </c>
      <c r="G13" s="10">
        <v>0</v>
      </c>
      <c r="H13" s="10">
        <v>0</v>
      </c>
      <c r="I13" s="10">
        <v>0</v>
      </c>
      <c r="J13" s="10">
        <v>0</v>
      </c>
      <c r="K13" s="10">
        <v>0</v>
      </c>
      <c r="L13" s="10">
        <v>0</v>
      </c>
      <c r="M13" s="10">
        <v>0</v>
      </c>
      <c r="N13" s="10">
        <v>0</v>
      </c>
      <c r="O13" s="10">
        <v>0</v>
      </c>
    </row>
    <row r="14" spans="1:15" ht="15" customHeight="1">
      <c r="A14" s="381" t="s">
        <v>358</v>
      </c>
      <c r="B14" s="9" t="s">
        <v>7</v>
      </c>
      <c r="C14" s="10">
        <v>0</v>
      </c>
      <c r="D14" s="10">
        <v>0</v>
      </c>
      <c r="E14" s="10">
        <v>0</v>
      </c>
      <c r="F14" s="10">
        <v>0</v>
      </c>
      <c r="G14" s="10">
        <v>0</v>
      </c>
      <c r="H14" s="10">
        <v>0</v>
      </c>
      <c r="I14" s="10">
        <v>0</v>
      </c>
      <c r="J14" s="10">
        <v>0</v>
      </c>
      <c r="K14" s="10">
        <v>0</v>
      </c>
      <c r="L14" s="10">
        <v>0</v>
      </c>
      <c r="M14" s="10">
        <v>0</v>
      </c>
      <c r="N14" s="10">
        <v>0</v>
      </c>
      <c r="O14" s="10">
        <v>0</v>
      </c>
    </row>
    <row r="15" spans="1:15" ht="15" customHeight="1">
      <c r="A15" s="381" t="s">
        <v>16</v>
      </c>
      <c r="B15" s="9" t="s">
        <v>7</v>
      </c>
      <c r="C15" s="10">
        <v>1</v>
      </c>
      <c r="D15" s="10">
        <v>2589.64</v>
      </c>
      <c r="E15" s="10">
        <v>4230</v>
      </c>
      <c r="F15" s="10">
        <v>0</v>
      </c>
      <c r="G15" s="10">
        <v>0</v>
      </c>
      <c r="H15" s="10">
        <v>0</v>
      </c>
      <c r="I15" s="10">
        <v>0</v>
      </c>
      <c r="J15" s="10">
        <v>0</v>
      </c>
      <c r="K15" s="10">
        <v>0</v>
      </c>
      <c r="L15" s="10">
        <v>0</v>
      </c>
      <c r="M15" s="10">
        <v>0</v>
      </c>
      <c r="N15" s="10">
        <v>0</v>
      </c>
      <c r="O15" s="10">
        <v>6820.64</v>
      </c>
    </row>
    <row r="16" spans="1:15" ht="15" customHeight="1">
      <c r="A16" s="381" t="s">
        <v>17</v>
      </c>
      <c r="B16" s="9" t="s">
        <v>7</v>
      </c>
      <c r="C16" s="10">
        <v>14000</v>
      </c>
      <c r="D16" s="10">
        <v>21000</v>
      </c>
      <c r="E16" s="10">
        <v>23000</v>
      </c>
      <c r="F16" s="10">
        <v>0</v>
      </c>
      <c r="G16" s="10">
        <v>0</v>
      </c>
      <c r="H16" s="10">
        <v>0</v>
      </c>
      <c r="I16" s="10">
        <v>0</v>
      </c>
      <c r="J16" s="10">
        <v>0</v>
      </c>
      <c r="K16" s="10">
        <v>0</v>
      </c>
      <c r="L16" s="10">
        <v>0</v>
      </c>
      <c r="M16" s="10">
        <v>0</v>
      </c>
      <c r="N16" s="10">
        <v>0</v>
      </c>
      <c r="O16" s="10">
        <v>58000</v>
      </c>
    </row>
    <row r="17" spans="1:15" ht="15" customHeight="1">
      <c r="A17" s="381" t="s">
        <v>18</v>
      </c>
      <c r="B17" s="9" t="s">
        <v>7</v>
      </c>
      <c r="C17" s="10">
        <v>380301</v>
      </c>
      <c r="D17" s="10">
        <v>348672</v>
      </c>
      <c r="E17" s="10">
        <v>404609</v>
      </c>
      <c r="F17" s="10">
        <v>478447</v>
      </c>
      <c r="G17" s="10">
        <v>0</v>
      </c>
      <c r="H17" s="10">
        <v>0</v>
      </c>
      <c r="I17" s="10">
        <v>0</v>
      </c>
      <c r="J17" s="10">
        <v>0</v>
      </c>
      <c r="K17" s="10">
        <v>0</v>
      </c>
      <c r="L17" s="10">
        <v>0</v>
      </c>
      <c r="M17" s="10">
        <v>0</v>
      </c>
      <c r="N17" s="10">
        <v>0</v>
      </c>
      <c r="O17" s="10">
        <v>1612029</v>
      </c>
    </row>
    <row r="18" spans="1:15" ht="15" customHeight="1">
      <c r="A18" s="9" t="s">
        <v>19</v>
      </c>
      <c r="B18" s="11"/>
      <c r="C18" s="10">
        <v>1372591.29</v>
      </c>
      <c r="D18" s="10">
        <v>1272889.72</v>
      </c>
      <c r="E18" s="10">
        <v>2121310.7599999998</v>
      </c>
      <c r="F18" s="10">
        <v>1298391.1399999999</v>
      </c>
      <c r="G18" s="10">
        <v>0</v>
      </c>
      <c r="H18" s="10">
        <v>0</v>
      </c>
      <c r="I18" s="10">
        <v>0</v>
      </c>
      <c r="J18" s="10">
        <v>0</v>
      </c>
      <c r="K18" s="10">
        <v>0</v>
      </c>
      <c r="L18" s="10">
        <v>0</v>
      </c>
      <c r="M18" s="10">
        <v>0</v>
      </c>
      <c r="N18" s="10">
        <v>0</v>
      </c>
      <c r="O18" s="10">
        <v>6065182.9100000001</v>
      </c>
    </row>
    <row r="19" spans="1:15" ht="15" customHeight="1">
      <c r="A19" s="409"/>
      <c r="B19" s="409"/>
      <c r="C19" s="409"/>
      <c r="D19" s="409"/>
      <c r="E19" s="409"/>
      <c r="F19" s="409"/>
      <c r="G19" s="409"/>
      <c r="H19" s="409"/>
      <c r="I19" s="409"/>
      <c r="J19" s="409"/>
      <c r="K19" s="409"/>
      <c r="L19" s="409"/>
      <c r="M19" s="409"/>
      <c r="N19" s="409"/>
      <c r="O19" s="409"/>
    </row>
    <row r="20" spans="1:15" ht="15" customHeight="1">
      <c r="A20" s="410" t="s">
        <v>20</v>
      </c>
      <c r="B20" s="410"/>
      <c r="C20" s="410"/>
      <c r="D20" s="410"/>
      <c r="E20" s="410"/>
      <c r="F20" s="410"/>
      <c r="G20" s="410"/>
      <c r="H20" s="410"/>
      <c r="I20" s="410"/>
      <c r="J20" s="410"/>
      <c r="K20" s="410"/>
      <c r="L20" s="410"/>
      <c r="M20" s="410"/>
      <c r="N20" s="410"/>
      <c r="O20" s="410"/>
    </row>
    <row r="21" spans="1:15" ht="15" customHeight="1">
      <c r="A21" s="381" t="s">
        <v>21</v>
      </c>
      <c r="B21" s="9" t="s">
        <v>7</v>
      </c>
      <c r="C21" s="10">
        <v>33808</v>
      </c>
      <c r="D21" s="10">
        <v>29925</v>
      </c>
      <c r="E21" s="10">
        <v>35562</v>
      </c>
      <c r="F21" s="10">
        <v>0</v>
      </c>
      <c r="G21" s="10">
        <v>0</v>
      </c>
      <c r="H21" s="10">
        <v>0</v>
      </c>
      <c r="I21" s="10">
        <v>0</v>
      </c>
      <c r="J21" s="10">
        <v>0</v>
      </c>
      <c r="K21" s="10">
        <v>0</v>
      </c>
      <c r="L21" s="10">
        <v>0</v>
      </c>
      <c r="M21" s="10">
        <v>0</v>
      </c>
      <c r="N21" s="10">
        <v>0</v>
      </c>
      <c r="O21" s="10">
        <v>99295</v>
      </c>
    </row>
    <row r="22" spans="1:15" ht="15" customHeight="1">
      <c r="A22" s="381" t="s">
        <v>22</v>
      </c>
      <c r="B22" s="9" t="s">
        <v>7</v>
      </c>
      <c r="C22" s="10">
        <v>1</v>
      </c>
      <c r="D22" s="10">
        <v>3218</v>
      </c>
      <c r="E22" s="10">
        <v>3658</v>
      </c>
      <c r="F22" s="10">
        <v>0</v>
      </c>
      <c r="G22" s="10">
        <v>0</v>
      </c>
      <c r="H22" s="10">
        <v>0</v>
      </c>
      <c r="I22" s="10">
        <v>0</v>
      </c>
      <c r="J22" s="10">
        <v>0</v>
      </c>
      <c r="K22" s="10">
        <v>0</v>
      </c>
      <c r="L22" s="10">
        <v>0</v>
      </c>
      <c r="M22" s="10">
        <v>0</v>
      </c>
      <c r="N22" s="10">
        <v>0</v>
      </c>
      <c r="O22" s="10">
        <v>6877</v>
      </c>
    </row>
    <row r="23" spans="1:15" ht="15" customHeight="1">
      <c r="A23" s="381" t="s">
        <v>23</v>
      </c>
      <c r="B23" s="9" t="s">
        <v>7</v>
      </c>
      <c r="C23" s="10">
        <v>182132.14</v>
      </c>
      <c r="D23" s="10">
        <v>159790.64000000001</v>
      </c>
      <c r="E23" s="10">
        <v>201523.37</v>
      </c>
      <c r="F23" s="10">
        <v>0</v>
      </c>
      <c r="G23" s="10">
        <v>0</v>
      </c>
      <c r="H23" s="10">
        <v>0</v>
      </c>
      <c r="I23" s="10">
        <v>0</v>
      </c>
      <c r="J23" s="10">
        <v>0</v>
      </c>
      <c r="K23" s="10">
        <v>0</v>
      </c>
      <c r="L23" s="10">
        <v>0</v>
      </c>
      <c r="M23" s="10">
        <v>0</v>
      </c>
      <c r="N23" s="10">
        <v>0</v>
      </c>
      <c r="O23" s="10">
        <v>543446.15</v>
      </c>
    </row>
    <row r="24" spans="1:15" ht="15" customHeight="1">
      <c r="A24" s="381" t="s">
        <v>24</v>
      </c>
      <c r="B24" s="9" t="s">
        <v>7</v>
      </c>
      <c r="C24" s="10">
        <v>36180.949999999997</v>
      </c>
      <c r="D24" s="10">
        <v>44836.75</v>
      </c>
      <c r="E24" s="10">
        <v>54068.95</v>
      </c>
      <c r="F24" s="10">
        <v>0</v>
      </c>
      <c r="G24" s="10">
        <v>0</v>
      </c>
      <c r="H24" s="10">
        <v>0</v>
      </c>
      <c r="I24" s="10">
        <v>0</v>
      </c>
      <c r="J24" s="10">
        <v>0</v>
      </c>
      <c r="K24" s="10">
        <v>0</v>
      </c>
      <c r="L24" s="10">
        <v>0</v>
      </c>
      <c r="M24" s="10">
        <v>0</v>
      </c>
      <c r="N24" s="10">
        <v>0</v>
      </c>
      <c r="O24" s="10">
        <v>135086.65</v>
      </c>
    </row>
    <row r="25" spans="1:15" ht="15" customHeight="1">
      <c r="A25" s="381" t="s">
        <v>26</v>
      </c>
      <c r="B25" s="9" t="s">
        <v>7</v>
      </c>
      <c r="C25" s="10">
        <v>50579</v>
      </c>
      <c r="D25" s="10">
        <v>58790</v>
      </c>
      <c r="E25" s="10">
        <v>69312</v>
      </c>
      <c r="F25" s="10">
        <v>0</v>
      </c>
      <c r="G25" s="10">
        <v>0</v>
      </c>
      <c r="H25" s="10">
        <v>0</v>
      </c>
      <c r="I25" s="10">
        <v>0</v>
      </c>
      <c r="J25" s="10">
        <v>0</v>
      </c>
      <c r="K25" s="10">
        <v>0</v>
      </c>
      <c r="L25" s="10">
        <v>0</v>
      </c>
      <c r="M25" s="10">
        <v>0</v>
      </c>
      <c r="N25" s="10">
        <v>0</v>
      </c>
      <c r="O25" s="10">
        <v>178681</v>
      </c>
    </row>
    <row r="26" spans="1:15" ht="15" customHeight="1">
      <c r="A26" s="381" t="s">
        <v>27</v>
      </c>
      <c r="B26" s="9" t="s">
        <v>7</v>
      </c>
      <c r="C26" s="10">
        <v>2900</v>
      </c>
      <c r="D26" s="10">
        <v>2950</v>
      </c>
      <c r="E26" s="10">
        <v>0</v>
      </c>
      <c r="F26" s="10">
        <v>0</v>
      </c>
      <c r="G26" s="10">
        <v>0</v>
      </c>
      <c r="H26" s="10">
        <v>0</v>
      </c>
      <c r="I26" s="10">
        <v>0</v>
      </c>
      <c r="J26" s="10">
        <v>0</v>
      </c>
      <c r="K26" s="10">
        <v>0</v>
      </c>
      <c r="L26" s="10">
        <v>0</v>
      </c>
      <c r="M26" s="10">
        <v>0</v>
      </c>
      <c r="N26" s="10">
        <v>0</v>
      </c>
      <c r="O26" s="10">
        <v>5850</v>
      </c>
    </row>
    <row r="27" spans="1:15" ht="15" customHeight="1">
      <c r="A27" s="9" t="s">
        <v>19</v>
      </c>
      <c r="B27" s="11"/>
      <c r="C27" s="10">
        <v>305601.09000000003</v>
      </c>
      <c r="D27" s="10">
        <v>299510.39</v>
      </c>
      <c r="E27" s="10">
        <v>364124.32</v>
      </c>
      <c r="F27" s="10">
        <v>0</v>
      </c>
      <c r="G27" s="10">
        <v>0</v>
      </c>
      <c r="H27" s="10">
        <v>0</v>
      </c>
      <c r="I27" s="10">
        <v>0</v>
      </c>
      <c r="J27" s="10">
        <v>0</v>
      </c>
      <c r="K27" s="10">
        <v>0</v>
      </c>
      <c r="L27" s="10">
        <v>0</v>
      </c>
      <c r="M27" s="10">
        <v>0</v>
      </c>
      <c r="N27" s="10">
        <v>0</v>
      </c>
      <c r="O27" s="10">
        <v>969235.8</v>
      </c>
    </row>
    <row r="28" spans="1:15" ht="15" customHeight="1">
      <c r="A28" s="409"/>
      <c r="B28" s="409"/>
      <c r="C28" s="409"/>
      <c r="D28" s="409"/>
      <c r="E28" s="409"/>
      <c r="F28" s="409"/>
      <c r="G28" s="409"/>
      <c r="H28" s="409"/>
      <c r="I28" s="409"/>
      <c r="J28" s="409"/>
      <c r="K28" s="409"/>
      <c r="L28" s="409"/>
      <c r="M28" s="409"/>
      <c r="N28" s="409"/>
      <c r="O28" s="409"/>
    </row>
    <row r="29" spans="1:15" ht="15" customHeight="1">
      <c r="A29" s="410" t="s">
        <v>28</v>
      </c>
      <c r="B29" s="410"/>
      <c r="C29" s="410"/>
      <c r="D29" s="410"/>
      <c r="E29" s="410"/>
      <c r="F29" s="410"/>
      <c r="G29" s="410"/>
      <c r="H29" s="410"/>
      <c r="I29" s="410"/>
      <c r="J29" s="410"/>
      <c r="K29" s="410"/>
      <c r="L29" s="410"/>
      <c r="M29" s="410"/>
      <c r="N29" s="410"/>
      <c r="O29" s="410"/>
    </row>
    <row r="30" spans="1:15" ht="15" customHeight="1">
      <c r="A30" s="381" t="s">
        <v>29</v>
      </c>
      <c r="B30" s="9" t="s">
        <v>7</v>
      </c>
      <c r="C30" s="10">
        <v>0</v>
      </c>
      <c r="D30" s="10">
        <v>0</v>
      </c>
      <c r="E30" s="10">
        <v>0</v>
      </c>
      <c r="F30" s="10">
        <v>0</v>
      </c>
      <c r="G30" s="10">
        <v>0</v>
      </c>
      <c r="H30" s="10">
        <v>0</v>
      </c>
      <c r="I30" s="10">
        <v>0</v>
      </c>
      <c r="J30" s="10">
        <v>0</v>
      </c>
      <c r="K30" s="10">
        <v>0</v>
      </c>
      <c r="L30" s="10">
        <v>0</v>
      </c>
      <c r="M30" s="10">
        <v>0</v>
      </c>
      <c r="N30" s="10">
        <v>0</v>
      </c>
      <c r="O30" s="10">
        <v>0</v>
      </c>
    </row>
    <row r="31" spans="1:15" ht="15" customHeight="1">
      <c r="A31" s="381" t="s">
        <v>30</v>
      </c>
      <c r="B31" s="9" t="s">
        <v>7</v>
      </c>
      <c r="C31" s="10">
        <v>0</v>
      </c>
      <c r="D31" s="10">
        <v>0</v>
      </c>
      <c r="E31" s="10">
        <v>166191</v>
      </c>
      <c r="F31" s="10">
        <v>0</v>
      </c>
      <c r="G31" s="10">
        <v>0</v>
      </c>
      <c r="H31" s="10">
        <v>0</v>
      </c>
      <c r="I31" s="10">
        <v>0</v>
      </c>
      <c r="J31" s="10">
        <v>0</v>
      </c>
      <c r="K31" s="10">
        <v>0</v>
      </c>
      <c r="L31" s="10">
        <v>0</v>
      </c>
      <c r="M31" s="10">
        <v>0</v>
      </c>
      <c r="N31" s="10">
        <v>0</v>
      </c>
      <c r="O31" s="10">
        <v>166191</v>
      </c>
    </row>
    <row r="32" spans="1:15" ht="15" customHeight="1">
      <c r="A32" s="381" t="s">
        <v>31</v>
      </c>
      <c r="B32" s="9" t="s">
        <v>7</v>
      </c>
      <c r="C32" s="10">
        <v>0</v>
      </c>
      <c r="D32" s="10">
        <v>0</v>
      </c>
      <c r="E32" s="10">
        <v>0</v>
      </c>
      <c r="F32" s="10">
        <v>0</v>
      </c>
      <c r="G32" s="10">
        <v>0</v>
      </c>
      <c r="H32" s="10">
        <v>0</v>
      </c>
      <c r="I32" s="10">
        <v>0</v>
      </c>
      <c r="J32" s="10">
        <v>0</v>
      </c>
      <c r="K32" s="10">
        <v>0</v>
      </c>
      <c r="L32" s="10">
        <v>0</v>
      </c>
      <c r="M32" s="10">
        <v>0</v>
      </c>
      <c r="N32" s="10">
        <v>0</v>
      </c>
      <c r="O32" s="10">
        <v>0</v>
      </c>
    </row>
    <row r="33" spans="1:15" ht="15" customHeight="1">
      <c r="A33" s="381" t="s">
        <v>32</v>
      </c>
      <c r="B33" s="9" t="s">
        <v>7</v>
      </c>
      <c r="C33" s="10">
        <v>0</v>
      </c>
      <c r="D33" s="10">
        <v>0</v>
      </c>
      <c r="E33" s="10">
        <v>363482.16</v>
      </c>
      <c r="F33" s="10">
        <v>0</v>
      </c>
      <c r="G33" s="10">
        <v>0</v>
      </c>
      <c r="H33" s="10">
        <v>0</v>
      </c>
      <c r="I33" s="10">
        <v>0</v>
      </c>
      <c r="J33" s="10">
        <v>0</v>
      </c>
      <c r="K33" s="10">
        <v>0</v>
      </c>
      <c r="L33" s="10">
        <v>0</v>
      </c>
      <c r="M33" s="10">
        <v>0</v>
      </c>
      <c r="N33" s="10">
        <v>0</v>
      </c>
      <c r="O33" s="10">
        <v>363482.16</v>
      </c>
    </row>
    <row r="34" spans="1:15" ht="15" customHeight="1">
      <c r="A34" s="381" t="s">
        <v>33</v>
      </c>
      <c r="B34" s="9" t="s">
        <v>7</v>
      </c>
      <c r="C34" s="10">
        <v>81335.039999999994</v>
      </c>
      <c r="D34" s="10">
        <v>79321.14</v>
      </c>
      <c r="E34" s="10">
        <v>95616.9</v>
      </c>
      <c r="F34" s="10">
        <v>0</v>
      </c>
      <c r="G34" s="10">
        <v>0</v>
      </c>
      <c r="H34" s="10">
        <v>0</v>
      </c>
      <c r="I34" s="10">
        <v>0</v>
      </c>
      <c r="J34" s="10">
        <v>0</v>
      </c>
      <c r="K34" s="10">
        <v>0</v>
      </c>
      <c r="L34" s="10">
        <v>0</v>
      </c>
      <c r="M34" s="10">
        <v>0</v>
      </c>
      <c r="N34" s="10">
        <v>0</v>
      </c>
      <c r="O34" s="10">
        <v>256273.08</v>
      </c>
    </row>
    <row r="35" spans="1:15" ht="15" customHeight="1">
      <c r="A35" s="9" t="s">
        <v>19</v>
      </c>
      <c r="B35" s="11"/>
      <c r="C35" s="10">
        <v>81335.039999999994</v>
      </c>
      <c r="D35" s="10">
        <v>79321.14</v>
      </c>
      <c r="E35" s="10">
        <v>625290.06000000006</v>
      </c>
      <c r="F35" s="10">
        <v>0</v>
      </c>
      <c r="G35" s="10">
        <v>0</v>
      </c>
      <c r="H35" s="10">
        <v>0</v>
      </c>
      <c r="I35" s="10">
        <v>0</v>
      </c>
      <c r="J35" s="10">
        <v>0</v>
      </c>
      <c r="K35" s="10">
        <v>0</v>
      </c>
      <c r="L35" s="10">
        <v>0</v>
      </c>
      <c r="M35" s="10">
        <v>0</v>
      </c>
      <c r="N35" s="10">
        <v>0</v>
      </c>
      <c r="O35" s="10">
        <v>785946.24</v>
      </c>
    </row>
    <row r="36" spans="1:15" ht="15" customHeight="1">
      <c r="A36" s="409"/>
      <c r="B36" s="409"/>
      <c r="C36" s="409"/>
      <c r="D36" s="409"/>
      <c r="E36" s="409"/>
      <c r="F36" s="409"/>
      <c r="G36" s="409"/>
      <c r="H36" s="409"/>
      <c r="I36" s="409"/>
      <c r="J36" s="409"/>
      <c r="K36" s="409"/>
      <c r="L36" s="409"/>
      <c r="M36" s="409"/>
      <c r="N36" s="409"/>
      <c r="O36" s="409"/>
    </row>
    <row r="37" spans="1:15" ht="15" customHeight="1">
      <c r="A37" s="410" t="s">
        <v>34</v>
      </c>
      <c r="B37" s="410"/>
      <c r="C37" s="410"/>
      <c r="D37" s="410"/>
      <c r="E37" s="410"/>
      <c r="F37" s="410"/>
      <c r="G37" s="410"/>
      <c r="H37" s="410"/>
      <c r="I37" s="410"/>
      <c r="J37" s="410"/>
      <c r="K37" s="410"/>
      <c r="L37" s="410"/>
      <c r="M37" s="410"/>
      <c r="N37" s="410"/>
      <c r="O37" s="410"/>
    </row>
    <row r="38" spans="1:15" ht="15" customHeight="1">
      <c r="A38" s="381" t="s">
        <v>35</v>
      </c>
      <c r="B38" s="9" t="s">
        <v>7</v>
      </c>
      <c r="C38" s="10">
        <v>34496.36</v>
      </c>
      <c r="D38" s="10">
        <v>44325.15</v>
      </c>
      <c r="E38" s="10">
        <v>54220.23</v>
      </c>
      <c r="F38" s="10">
        <v>0</v>
      </c>
      <c r="G38" s="10">
        <v>0</v>
      </c>
      <c r="H38" s="10">
        <v>0</v>
      </c>
      <c r="I38" s="10">
        <v>0</v>
      </c>
      <c r="J38" s="10">
        <v>0</v>
      </c>
      <c r="K38" s="10">
        <v>0</v>
      </c>
      <c r="L38" s="10">
        <v>0</v>
      </c>
      <c r="M38" s="10">
        <v>0</v>
      </c>
      <c r="N38" s="10">
        <v>0</v>
      </c>
      <c r="O38" s="10">
        <v>133041.74</v>
      </c>
    </row>
    <row r="39" spans="1:15" ht="15" customHeight="1">
      <c r="A39" s="381" t="s">
        <v>36</v>
      </c>
      <c r="B39" s="9" t="s">
        <v>7</v>
      </c>
      <c r="C39" s="10">
        <v>9924.98</v>
      </c>
      <c r="D39" s="10">
        <v>35282.78</v>
      </c>
      <c r="E39" s="10">
        <v>50096.14</v>
      </c>
      <c r="F39" s="10">
        <v>0</v>
      </c>
      <c r="G39" s="10">
        <v>0</v>
      </c>
      <c r="H39" s="10">
        <v>0</v>
      </c>
      <c r="I39" s="10">
        <v>0</v>
      </c>
      <c r="J39" s="10">
        <v>0</v>
      </c>
      <c r="K39" s="10">
        <v>0</v>
      </c>
      <c r="L39" s="10">
        <v>0</v>
      </c>
      <c r="M39" s="10">
        <v>0</v>
      </c>
      <c r="N39" s="10">
        <v>0</v>
      </c>
      <c r="O39" s="10">
        <v>95303.9</v>
      </c>
    </row>
    <row r="40" spans="1:15" ht="15" customHeight="1">
      <c r="A40" s="381" t="s">
        <v>754</v>
      </c>
      <c r="B40" s="9" t="s">
        <v>7</v>
      </c>
      <c r="C40" s="10">
        <v>19748.03</v>
      </c>
      <c r="D40" s="10">
        <v>18179.330000000002</v>
      </c>
      <c r="E40" s="10">
        <v>28975.15</v>
      </c>
      <c r="F40" s="10">
        <v>29447.56</v>
      </c>
      <c r="G40" s="10">
        <v>0</v>
      </c>
      <c r="H40" s="10">
        <v>0</v>
      </c>
      <c r="I40" s="10">
        <v>0</v>
      </c>
      <c r="J40" s="10">
        <v>0</v>
      </c>
      <c r="K40" s="10">
        <v>0</v>
      </c>
      <c r="L40" s="10">
        <v>0</v>
      </c>
      <c r="M40" s="10">
        <v>0</v>
      </c>
      <c r="N40" s="10">
        <v>0</v>
      </c>
      <c r="O40" s="10">
        <v>96350.07</v>
      </c>
    </row>
    <row r="41" spans="1:15" ht="15" customHeight="1">
      <c r="A41" s="381" t="s">
        <v>38</v>
      </c>
      <c r="B41" s="9" t="s">
        <v>7</v>
      </c>
      <c r="C41" s="10">
        <v>0</v>
      </c>
      <c r="D41" s="10">
        <v>0</v>
      </c>
      <c r="E41" s="10">
        <v>15000</v>
      </c>
      <c r="F41" s="10">
        <v>0</v>
      </c>
      <c r="G41" s="10">
        <v>0</v>
      </c>
      <c r="H41" s="10">
        <v>0</v>
      </c>
      <c r="I41" s="10">
        <v>0</v>
      </c>
      <c r="J41" s="10">
        <v>0</v>
      </c>
      <c r="K41" s="10">
        <v>0</v>
      </c>
      <c r="L41" s="10">
        <v>0</v>
      </c>
      <c r="M41" s="10">
        <v>0</v>
      </c>
      <c r="N41" s="10">
        <v>0</v>
      </c>
      <c r="O41" s="10">
        <v>15000</v>
      </c>
    </row>
    <row r="42" spans="1:15" ht="15" customHeight="1">
      <c r="A42" s="381" t="s">
        <v>39</v>
      </c>
      <c r="B42" s="9" t="s">
        <v>7</v>
      </c>
      <c r="C42" s="10">
        <v>0</v>
      </c>
      <c r="D42" s="10">
        <v>0</v>
      </c>
      <c r="E42" s="10">
        <v>0</v>
      </c>
      <c r="F42" s="10">
        <v>0</v>
      </c>
      <c r="G42" s="10">
        <v>0</v>
      </c>
      <c r="H42" s="10">
        <v>0</v>
      </c>
      <c r="I42" s="10">
        <v>0</v>
      </c>
      <c r="J42" s="10">
        <v>0</v>
      </c>
      <c r="K42" s="10">
        <v>0</v>
      </c>
      <c r="L42" s="10">
        <v>0</v>
      </c>
      <c r="M42" s="10">
        <v>0</v>
      </c>
      <c r="N42" s="10">
        <v>0</v>
      </c>
      <c r="O42" s="10">
        <v>0</v>
      </c>
    </row>
    <row r="43" spans="1:15" ht="15" customHeight="1">
      <c r="A43" s="381" t="s">
        <v>40</v>
      </c>
      <c r="B43" s="9" t="s">
        <v>7</v>
      </c>
      <c r="C43" s="10">
        <v>16034.04</v>
      </c>
      <c r="D43" s="10">
        <v>14977.58</v>
      </c>
      <c r="E43" s="10">
        <v>22070.46</v>
      </c>
      <c r="F43" s="10">
        <v>28218.29</v>
      </c>
      <c r="G43" s="10">
        <v>0</v>
      </c>
      <c r="H43" s="10">
        <v>0</v>
      </c>
      <c r="I43" s="10">
        <v>0</v>
      </c>
      <c r="J43" s="10">
        <v>0</v>
      </c>
      <c r="K43" s="10">
        <v>0</v>
      </c>
      <c r="L43" s="10">
        <v>0</v>
      </c>
      <c r="M43" s="10">
        <v>0</v>
      </c>
      <c r="N43" s="10">
        <v>0</v>
      </c>
      <c r="O43" s="10">
        <v>81300.37</v>
      </c>
    </row>
    <row r="44" spans="1:15" ht="15" customHeight="1">
      <c r="A44" s="9" t="s">
        <v>19</v>
      </c>
      <c r="B44" s="11"/>
      <c r="C44" s="10">
        <v>80203.41</v>
      </c>
      <c r="D44" s="10">
        <v>112764.84</v>
      </c>
      <c r="E44" s="10">
        <v>170361.98</v>
      </c>
      <c r="F44" s="10">
        <v>57665.85</v>
      </c>
      <c r="G44" s="10">
        <v>0</v>
      </c>
      <c r="H44" s="10">
        <v>0</v>
      </c>
      <c r="I44" s="10">
        <v>0</v>
      </c>
      <c r="J44" s="10">
        <v>0</v>
      </c>
      <c r="K44" s="10">
        <v>0</v>
      </c>
      <c r="L44" s="10">
        <v>0</v>
      </c>
      <c r="M44" s="10">
        <v>0</v>
      </c>
      <c r="N44" s="10">
        <v>0</v>
      </c>
      <c r="O44" s="10">
        <v>420996.08</v>
      </c>
    </row>
    <row r="45" spans="1:15" ht="15" customHeight="1">
      <c r="A45" s="409"/>
      <c r="B45" s="409"/>
      <c r="C45" s="409"/>
      <c r="D45" s="409"/>
      <c r="E45" s="409"/>
      <c r="F45" s="409"/>
      <c r="G45" s="409"/>
      <c r="H45" s="409"/>
      <c r="I45" s="409"/>
      <c r="J45" s="409"/>
      <c r="K45" s="409"/>
      <c r="L45" s="409"/>
      <c r="M45" s="409"/>
      <c r="N45" s="409"/>
      <c r="O45" s="409"/>
    </row>
    <row r="46" spans="1:15" ht="15" customHeight="1">
      <c r="A46" s="410" t="s">
        <v>41</v>
      </c>
      <c r="B46" s="410"/>
      <c r="C46" s="410"/>
      <c r="D46" s="410"/>
      <c r="E46" s="410"/>
      <c r="F46" s="410"/>
      <c r="G46" s="410"/>
      <c r="H46" s="410"/>
      <c r="I46" s="410"/>
      <c r="J46" s="410"/>
      <c r="K46" s="410"/>
      <c r="L46" s="410"/>
      <c r="M46" s="410"/>
      <c r="N46" s="410"/>
      <c r="O46" s="410"/>
    </row>
    <row r="47" spans="1:15" ht="15" customHeight="1">
      <c r="A47" s="381" t="s">
        <v>42</v>
      </c>
      <c r="B47" s="9" t="s">
        <v>7</v>
      </c>
      <c r="C47" s="10">
        <v>36124</v>
      </c>
      <c r="D47" s="10">
        <v>34180</v>
      </c>
      <c r="E47" s="10">
        <v>40771</v>
      </c>
      <c r="F47" s="10">
        <v>0</v>
      </c>
      <c r="G47" s="10">
        <v>0</v>
      </c>
      <c r="H47" s="10">
        <v>0</v>
      </c>
      <c r="I47" s="10">
        <v>0</v>
      </c>
      <c r="J47" s="10">
        <v>0</v>
      </c>
      <c r="K47" s="10">
        <v>0</v>
      </c>
      <c r="L47" s="10">
        <v>0</v>
      </c>
      <c r="M47" s="10">
        <v>0</v>
      </c>
      <c r="N47" s="10">
        <v>0</v>
      </c>
      <c r="O47" s="10">
        <v>111075</v>
      </c>
    </row>
    <row r="48" spans="1:15" ht="15" customHeight="1">
      <c r="A48" s="381" t="s">
        <v>43</v>
      </c>
      <c r="B48" s="9" t="s">
        <v>7</v>
      </c>
      <c r="C48" s="10">
        <v>0</v>
      </c>
      <c r="D48" s="10">
        <v>0</v>
      </c>
      <c r="E48" s="10">
        <v>0</v>
      </c>
      <c r="F48" s="10">
        <v>0</v>
      </c>
      <c r="G48" s="10">
        <v>0</v>
      </c>
      <c r="H48" s="10">
        <v>0</v>
      </c>
      <c r="I48" s="10">
        <v>0</v>
      </c>
      <c r="J48" s="10">
        <v>0</v>
      </c>
      <c r="K48" s="10">
        <v>0</v>
      </c>
      <c r="L48" s="10">
        <v>0</v>
      </c>
      <c r="M48" s="10">
        <v>0</v>
      </c>
      <c r="N48" s="10">
        <v>0</v>
      </c>
      <c r="O48" s="10">
        <v>0</v>
      </c>
    </row>
    <row r="49" spans="1:15" ht="15" customHeight="1">
      <c r="A49" s="381" t="s">
        <v>44</v>
      </c>
      <c r="B49" s="9" t="s">
        <v>7</v>
      </c>
      <c r="C49" s="10">
        <v>1</v>
      </c>
      <c r="D49" s="10">
        <v>5568</v>
      </c>
      <c r="E49" s="10">
        <v>5960</v>
      </c>
      <c r="F49" s="10">
        <v>0</v>
      </c>
      <c r="G49" s="10">
        <v>0</v>
      </c>
      <c r="H49" s="10">
        <v>0</v>
      </c>
      <c r="I49" s="10">
        <v>0</v>
      </c>
      <c r="J49" s="10">
        <v>0</v>
      </c>
      <c r="K49" s="10">
        <v>0</v>
      </c>
      <c r="L49" s="10">
        <v>0</v>
      </c>
      <c r="M49" s="10">
        <v>0</v>
      </c>
      <c r="N49" s="10">
        <v>0</v>
      </c>
      <c r="O49" s="10">
        <v>11529</v>
      </c>
    </row>
    <row r="50" spans="1:15" ht="15" customHeight="1">
      <c r="A50" s="9" t="s">
        <v>19</v>
      </c>
      <c r="B50" s="11"/>
      <c r="C50" s="10">
        <v>36125</v>
      </c>
      <c r="D50" s="10">
        <v>39748</v>
      </c>
      <c r="E50" s="10">
        <v>46731</v>
      </c>
      <c r="F50" s="10">
        <v>0</v>
      </c>
      <c r="G50" s="10">
        <v>0</v>
      </c>
      <c r="H50" s="10">
        <v>0</v>
      </c>
      <c r="I50" s="10">
        <v>0</v>
      </c>
      <c r="J50" s="10">
        <v>0</v>
      </c>
      <c r="K50" s="10">
        <v>0</v>
      </c>
      <c r="L50" s="10">
        <v>0</v>
      </c>
      <c r="M50" s="10">
        <v>0</v>
      </c>
      <c r="N50" s="10">
        <v>0</v>
      </c>
      <c r="O50" s="10">
        <v>122604</v>
      </c>
    </row>
    <row r="51" spans="1:15" ht="15" customHeight="1">
      <c r="A51" s="409"/>
      <c r="B51" s="409"/>
      <c r="C51" s="409"/>
      <c r="D51" s="409"/>
      <c r="E51" s="409"/>
      <c r="F51" s="409"/>
      <c r="G51" s="409"/>
      <c r="H51" s="409"/>
      <c r="I51" s="409"/>
      <c r="J51" s="409"/>
      <c r="K51" s="409"/>
      <c r="L51" s="409"/>
      <c r="M51" s="409"/>
      <c r="N51" s="409"/>
      <c r="O51" s="409"/>
    </row>
    <row r="52" spans="1:15" ht="15" customHeight="1">
      <c r="A52" s="410" t="s">
        <v>45</v>
      </c>
      <c r="B52" s="410"/>
      <c r="C52" s="410"/>
      <c r="D52" s="410"/>
      <c r="E52" s="410"/>
      <c r="F52" s="410"/>
      <c r="G52" s="410"/>
      <c r="H52" s="410"/>
      <c r="I52" s="410"/>
      <c r="J52" s="410"/>
      <c r="K52" s="410"/>
      <c r="L52" s="410"/>
      <c r="M52" s="410"/>
      <c r="N52" s="410"/>
      <c r="O52" s="410"/>
    </row>
    <row r="53" spans="1:15" ht="15" customHeight="1">
      <c r="A53" s="381" t="s">
        <v>46</v>
      </c>
      <c r="B53" s="9" t="s">
        <v>7</v>
      </c>
      <c r="C53" s="10">
        <v>0</v>
      </c>
      <c r="D53" s="10">
        <v>0</v>
      </c>
      <c r="E53" s="10">
        <v>0</v>
      </c>
      <c r="F53" s="10">
        <v>0</v>
      </c>
      <c r="G53" s="10">
        <v>0</v>
      </c>
      <c r="H53" s="10">
        <v>0</v>
      </c>
      <c r="I53" s="10">
        <v>0</v>
      </c>
      <c r="J53" s="10">
        <v>0</v>
      </c>
      <c r="K53" s="10">
        <v>0</v>
      </c>
      <c r="L53" s="10">
        <v>0</v>
      </c>
      <c r="M53" s="10">
        <v>0</v>
      </c>
      <c r="N53" s="10">
        <v>0</v>
      </c>
      <c r="O53" s="10">
        <v>0</v>
      </c>
    </row>
    <row r="54" spans="1:15" ht="15" customHeight="1">
      <c r="A54" s="381" t="s">
        <v>47</v>
      </c>
      <c r="B54" s="9" t="s">
        <v>7</v>
      </c>
      <c r="C54" s="10">
        <v>76379.3</v>
      </c>
      <c r="D54" s="10">
        <v>82126.12</v>
      </c>
      <c r="E54" s="10">
        <v>0</v>
      </c>
      <c r="F54" s="10">
        <v>0</v>
      </c>
      <c r="G54" s="10">
        <v>0</v>
      </c>
      <c r="H54" s="10">
        <v>0</v>
      </c>
      <c r="I54" s="10">
        <v>0</v>
      </c>
      <c r="J54" s="10">
        <v>0</v>
      </c>
      <c r="K54" s="10">
        <v>0</v>
      </c>
      <c r="L54" s="10">
        <v>0</v>
      </c>
      <c r="M54" s="10">
        <v>0</v>
      </c>
      <c r="N54" s="10">
        <v>0</v>
      </c>
      <c r="O54" s="10">
        <v>158505.42000000001</v>
      </c>
    </row>
    <row r="55" spans="1:15" ht="15" customHeight="1">
      <c r="A55" s="9" t="s">
        <v>19</v>
      </c>
      <c r="B55" s="11"/>
      <c r="C55" s="10">
        <v>76379.3</v>
      </c>
      <c r="D55" s="10">
        <v>82126.12</v>
      </c>
      <c r="E55" s="10">
        <v>0</v>
      </c>
      <c r="F55" s="10">
        <v>0</v>
      </c>
      <c r="G55" s="10">
        <v>0</v>
      </c>
      <c r="H55" s="10">
        <v>0</v>
      </c>
      <c r="I55" s="10">
        <v>0</v>
      </c>
      <c r="J55" s="10">
        <v>0</v>
      </c>
      <c r="K55" s="10">
        <v>0</v>
      </c>
      <c r="L55" s="10">
        <v>0</v>
      </c>
      <c r="M55" s="10">
        <v>0</v>
      </c>
      <c r="N55" s="10">
        <v>0</v>
      </c>
      <c r="O55" s="10">
        <v>158505.42000000001</v>
      </c>
    </row>
    <row r="56" spans="1:15" ht="15" customHeight="1">
      <c r="A56" s="409"/>
      <c r="B56" s="409"/>
      <c r="C56" s="409"/>
      <c r="D56" s="409"/>
      <c r="E56" s="409"/>
      <c r="F56" s="409"/>
      <c r="G56" s="409"/>
      <c r="H56" s="409"/>
      <c r="I56" s="409"/>
      <c r="J56" s="409"/>
      <c r="K56" s="409"/>
      <c r="L56" s="409"/>
      <c r="M56" s="409"/>
      <c r="N56" s="409"/>
      <c r="O56" s="409"/>
    </row>
    <row r="57" spans="1:15" ht="15" customHeight="1">
      <c r="A57" s="410" t="s">
        <v>48</v>
      </c>
      <c r="B57" s="410"/>
      <c r="C57" s="410"/>
      <c r="D57" s="410"/>
      <c r="E57" s="410"/>
      <c r="F57" s="410"/>
      <c r="G57" s="410"/>
      <c r="H57" s="410"/>
      <c r="I57" s="410"/>
      <c r="J57" s="410"/>
      <c r="K57" s="410"/>
      <c r="L57" s="410"/>
      <c r="M57" s="410"/>
      <c r="N57" s="410"/>
      <c r="O57" s="410"/>
    </row>
    <row r="58" spans="1:15" ht="15" customHeight="1">
      <c r="A58" s="381" t="s">
        <v>50</v>
      </c>
      <c r="B58" s="9" t="s">
        <v>7</v>
      </c>
      <c r="C58" s="10">
        <v>111973.8</v>
      </c>
      <c r="D58" s="10">
        <v>110538.08</v>
      </c>
      <c r="E58" s="10">
        <v>117555.18</v>
      </c>
      <c r="F58" s="10">
        <v>0</v>
      </c>
      <c r="G58" s="10">
        <v>0</v>
      </c>
      <c r="H58" s="10">
        <v>0</v>
      </c>
      <c r="I58" s="10">
        <v>0</v>
      </c>
      <c r="J58" s="10">
        <v>0</v>
      </c>
      <c r="K58" s="10">
        <v>0</v>
      </c>
      <c r="L58" s="10">
        <v>0</v>
      </c>
      <c r="M58" s="10">
        <v>0</v>
      </c>
      <c r="N58" s="10">
        <v>0</v>
      </c>
      <c r="O58" s="10">
        <v>340067.06</v>
      </c>
    </row>
    <row r="59" spans="1:15" ht="15" customHeight="1">
      <c r="A59" s="381" t="s">
        <v>51</v>
      </c>
      <c r="B59" s="9" t="s">
        <v>7</v>
      </c>
      <c r="C59" s="10">
        <v>85944.74</v>
      </c>
      <c r="D59" s="10">
        <v>90318.34</v>
      </c>
      <c r="E59" s="10">
        <v>112661.25</v>
      </c>
      <c r="F59" s="10">
        <v>0</v>
      </c>
      <c r="G59" s="10">
        <v>0</v>
      </c>
      <c r="H59" s="10">
        <v>0</v>
      </c>
      <c r="I59" s="10">
        <v>0</v>
      </c>
      <c r="J59" s="10">
        <v>0</v>
      </c>
      <c r="K59" s="10">
        <v>0</v>
      </c>
      <c r="L59" s="10">
        <v>0</v>
      </c>
      <c r="M59" s="10">
        <v>0</v>
      </c>
      <c r="N59" s="10">
        <v>0</v>
      </c>
      <c r="O59" s="10">
        <v>288924.33</v>
      </c>
    </row>
    <row r="60" spans="1:15" ht="15" customHeight="1">
      <c r="A60" s="381" t="s">
        <v>52</v>
      </c>
      <c r="B60" s="9" t="s">
        <v>7</v>
      </c>
      <c r="C60" s="10">
        <v>0</v>
      </c>
      <c r="D60" s="10">
        <v>0</v>
      </c>
      <c r="E60" s="10">
        <v>2600</v>
      </c>
      <c r="F60" s="10">
        <v>0</v>
      </c>
      <c r="G60" s="10">
        <v>0</v>
      </c>
      <c r="H60" s="10">
        <v>0</v>
      </c>
      <c r="I60" s="10">
        <v>0</v>
      </c>
      <c r="J60" s="10">
        <v>0</v>
      </c>
      <c r="K60" s="10">
        <v>0</v>
      </c>
      <c r="L60" s="10">
        <v>0</v>
      </c>
      <c r="M60" s="10">
        <v>0</v>
      </c>
      <c r="N60" s="10">
        <v>0</v>
      </c>
      <c r="O60" s="10">
        <v>2600</v>
      </c>
    </row>
    <row r="61" spans="1:15" ht="15" customHeight="1">
      <c r="A61" s="9" t="s">
        <v>19</v>
      </c>
      <c r="B61" s="11"/>
      <c r="C61" s="10">
        <v>197918.54</v>
      </c>
      <c r="D61" s="10">
        <v>200856.42</v>
      </c>
      <c r="E61" s="10">
        <v>232816.43</v>
      </c>
      <c r="F61" s="10">
        <v>0</v>
      </c>
      <c r="G61" s="10">
        <v>0</v>
      </c>
      <c r="H61" s="10">
        <v>0</v>
      </c>
      <c r="I61" s="10">
        <v>0</v>
      </c>
      <c r="J61" s="10">
        <v>0</v>
      </c>
      <c r="K61" s="10">
        <v>0</v>
      </c>
      <c r="L61" s="10">
        <v>0</v>
      </c>
      <c r="M61" s="10">
        <v>0</v>
      </c>
      <c r="N61" s="10">
        <v>0</v>
      </c>
      <c r="O61" s="10">
        <v>631591.39</v>
      </c>
    </row>
    <row r="62" spans="1:15" ht="15" customHeight="1">
      <c r="A62" s="409"/>
      <c r="B62" s="409"/>
      <c r="C62" s="409"/>
      <c r="D62" s="409"/>
      <c r="E62" s="409"/>
      <c r="F62" s="409"/>
      <c r="G62" s="409"/>
      <c r="H62" s="409"/>
      <c r="I62" s="409"/>
      <c r="J62" s="409"/>
      <c r="K62" s="409"/>
      <c r="L62" s="409"/>
      <c r="M62" s="409"/>
      <c r="N62" s="409"/>
      <c r="O62" s="409"/>
    </row>
    <row r="63" spans="1:15" ht="15" customHeight="1">
      <c r="A63" s="410" t="s">
        <v>53</v>
      </c>
      <c r="B63" s="410"/>
      <c r="C63" s="410"/>
      <c r="D63" s="410"/>
      <c r="E63" s="410"/>
      <c r="F63" s="410"/>
      <c r="G63" s="410"/>
      <c r="H63" s="410"/>
      <c r="I63" s="410"/>
      <c r="J63" s="410"/>
      <c r="K63" s="410"/>
      <c r="L63" s="410"/>
      <c r="M63" s="410"/>
      <c r="N63" s="410"/>
      <c r="O63" s="410"/>
    </row>
    <row r="64" spans="1:15" ht="15" customHeight="1">
      <c r="A64" s="381" t="s">
        <v>54</v>
      </c>
      <c r="B64" s="9" t="s">
        <v>7</v>
      </c>
      <c r="C64" s="10">
        <v>0</v>
      </c>
      <c r="D64" s="10">
        <v>0</v>
      </c>
      <c r="E64" s="10">
        <v>339004</v>
      </c>
      <c r="F64" s="10">
        <v>0</v>
      </c>
      <c r="G64" s="10">
        <v>0</v>
      </c>
      <c r="H64" s="10">
        <v>0</v>
      </c>
      <c r="I64" s="10">
        <v>0</v>
      </c>
      <c r="J64" s="10">
        <v>0</v>
      </c>
      <c r="K64" s="10">
        <v>0</v>
      </c>
      <c r="L64" s="10">
        <v>0</v>
      </c>
      <c r="M64" s="10">
        <v>0</v>
      </c>
      <c r="N64" s="10">
        <v>0</v>
      </c>
      <c r="O64" s="10">
        <v>339004</v>
      </c>
    </row>
    <row r="65" spans="1:15" ht="15" customHeight="1">
      <c r="A65" s="381" t="s">
        <v>55</v>
      </c>
      <c r="B65" s="9" t="s">
        <v>7</v>
      </c>
      <c r="C65" s="10">
        <v>0</v>
      </c>
      <c r="D65" s="10">
        <v>0</v>
      </c>
      <c r="E65" s="10">
        <v>20500</v>
      </c>
      <c r="F65" s="10">
        <v>0</v>
      </c>
      <c r="G65" s="10">
        <v>0</v>
      </c>
      <c r="H65" s="10">
        <v>0</v>
      </c>
      <c r="I65" s="10">
        <v>0</v>
      </c>
      <c r="J65" s="10">
        <v>0</v>
      </c>
      <c r="K65" s="10">
        <v>0</v>
      </c>
      <c r="L65" s="10">
        <v>0</v>
      </c>
      <c r="M65" s="10">
        <v>0</v>
      </c>
      <c r="N65" s="10">
        <v>0</v>
      </c>
      <c r="O65" s="10">
        <v>20500</v>
      </c>
    </row>
    <row r="66" spans="1:15" ht="15" customHeight="1">
      <c r="A66" s="381" t="s">
        <v>56</v>
      </c>
      <c r="B66" s="9" t="s">
        <v>7</v>
      </c>
      <c r="C66" s="10">
        <v>105937.69</v>
      </c>
      <c r="D66" s="10">
        <v>111375.15</v>
      </c>
      <c r="E66" s="10">
        <v>150644.16</v>
      </c>
      <c r="F66" s="10">
        <v>149377.96</v>
      </c>
      <c r="G66" s="10">
        <v>0</v>
      </c>
      <c r="H66" s="10">
        <v>0</v>
      </c>
      <c r="I66" s="10">
        <v>0</v>
      </c>
      <c r="J66" s="10">
        <v>0</v>
      </c>
      <c r="K66" s="10">
        <v>0</v>
      </c>
      <c r="L66" s="10">
        <v>0</v>
      </c>
      <c r="M66" s="10">
        <v>0</v>
      </c>
      <c r="N66" s="10">
        <v>0</v>
      </c>
      <c r="O66" s="10">
        <v>517334.96</v>
      </c>
    </row>
    <row r="67" spans="1:15" ht="15" customHeight="1">
      <c r="A67" s="381" t="s">
        <v>57</v>
      </c>
      <c r="B67" s="9" t="s">
        <v>7</v>
      </c>
      <c r="C67" s="10">
        <v>235691.33</v>
      </c>
      <c r="D67" s="10">
        <v>275152.99</v>
      </c>
      <c r="E67" s="10">
        <v>313201.88</v>
      </c>
      <c r="F67" s="10">
        <v>0</v>
      </c>
      <c r="G67" s="10">
        <v>0</v>
      </c>
      <c r="H67" s="10">
        <v>0</v>
      </c>
      <c r="I67" s="10">
        <v>0</v>
      </c>
      <c r="J67" s="10">
        <v>0</v>
      </c>
      <c r="K67" s="10">
        <v>0</v>
      </c>
      <c r="L67" s="10">
        <v>0</v>
      </c>
      <c r="M67" s="10">
        <v>0</v>
      </c>
      <c r="N67" s="10">
        <v>0</v>
      </c>
      <c r="O67" s="10">
        <v>824046.2</v>
      </c>
    </row>
    <row r="68" spans="1:15" ht="15" customHeight="1">
      <c r="A68" s="381" t="s">
        <v>58</v>
      </c>
      <c r="B68" s="9" t="s">
        <v>7</v>
      </c>
      <c r="C68" s="10">
        <v>331370.15000000002</v>
      </c>
      <c r="D68" s="10">
        <v>291437.84000000003</v>
      </c>
      <c r="E68" s="10">
        <v>339973.15</v>
      </c>
      <c r="F68" s="10">
        <v>0</v>
      </c>
      <c r="G68" s="10">
        <v>0</v>
      </c>
      <c r="H68" s="10">
        <v>0</v>
      </c>
      <c r="I68" s="10">
        <v>0</v>
      </c>
      <c r="J68" s="10">
        <v>0</v>
      </c>
      <c r="K68" s="10">
        <v>0</v>
      </c>
      <c r="L68" s="10">
        <v>0</v>
      </c>
      <c r="M68" s="10">
        <v>0</v>
      </c>
      <c r="N68" s="10">
        <v>0</v>
      </c>
      <c r="O68" s="10">
        <v>962781.14</v>
      </c>
    </row>
    <row r="69" spans="1:15" ht="15" customHeight="1">
      <c r="A69" s="381" t="s">
        <v>60</v>
      </c>
      <c r="B69" s="9" t="s">
        <v>7</v>
      </c>
      <c r="C69" s="10">
        <v>9411</v>
      </c>
      <c r="D69" s="10">
        <v>9151</v>
      </c>
      <c r="E69" s="10">
        <v>26213</v>
      </c>
      <c r="F69" s="10">
        <v>0</v>
      </c>
      <c r="G69" s="10">
        <v>0</v>
      </c>
      <c r="H69" s="10">
        <v>0</v>
      </c>
      <c r="I69" s="10">
        <v>0</v>
      </c>
      <c r="J69" s="10">
        <v>0</v>
      </c>
      <c r="K69" s="10">
        <v>0</v>
      </c>
      <c r="L69" s="10">
        <v>0</v>
      </c>
      <c r="M69" s="10">
        <v>0</v>
      </c>
      <c r="N69" s="10">
        <v>0</v>
      </c>
      <c r="O69" s="10">
        <v>44775</v>
      </c>
    </row>
    <row r="70" spans="1:15" ht="15" customHeight="1">
      <c r="A70" s="381" t="s">
        <v>62</v>
      </c>
      <c r="B70" s="9" t="s">
        <v>7</v>
      </c>
      <c r="C70" s="10">
        <v>35529.599999999999</v>
      </c>
      <c r="D70" s="10">
        <v>16966.2</v>
      </c>
      <c r="E70" s="10">
        <v>38166.1</v>
      </c>
      <c r="F70" s="10">
        <v>0</v>
      </c>
      <c r="G70" s="10">
        <v>0</v>
      </c>
      <c r="H70" s="10">
        <v>0</v>
      </c>
      <c r="I70" s="10">
        <v>0</v>
      </c>
      <c r="J70" s="10">
        <v>0</v>
      </c>
      <c r="K70" s="10">
        <v>0</v>
      </c>
      <c r="L70" s="10">
        <v>0</v>
      </c>
      <c r="M70" s="10">
        <v>0</v>
      </c>
      <c r="N70" s="10">
        <v>0</v>
      </c>
      <c r="O70" s="10">
        <v>90661.9</v>
      </c>
    </row>
    <row r="71" spans="1:15" ht="15" customHeight="1">
      <c r="A71" s="381" t="s">
        <v>63</v>
      </c>
      <c r="B71" s="9" t="s">
        <v>7</v>
      </c>
      <c r="C71" s="10">
        <v>1007</v>
      </c>
      <c r="D71" s="10">
        <v>8428</v>
      </c>
      <c r="E71" s="10">
        <v>14394.5</v>
      </c>
      <c r="F71" s="10">
        <v>18065.740000000002</v>
      </c>
      <c r="G71" s="10">
        <v>0</v>
      </c>
      <c r="H71" s="10">
        <v>0</v>
      </c>
      <c r="I71" s="10">
        <v>0</v>
      </c>
      <c r="J71" s="10">
        <v>0</v>
      </c>
      <c r="K71" s="10">
        <v>0</v>
      </c>
      <c r="L71" s="10">
        <v>0</v>
      </c>
      <c r="M71" s="10">
        <v>0</v>
      </c>
      <c r="N71" s="10">
        <v>0</v>
      </c>
      <c r="O71" s="10">
        <v>41895.24</v>
      </c>
    </row>
    <row r="72" spans="1:15" ht="15" customHeight="1">
      <c r="A72" s="381" t="s">
        <v>64</v>
      </c>
      <c r="B72" s="9" t="s">
        <v>7</v>
      </c>
      <c r="C72" s="10">
        <v>15352</v>
      </c>
      <c r="D72" s="10">
        <v>17488</v>
      </c>
      <c r="E72" s="10">
        <v>27099</v>
      </c>
      <c r="F72" s="10">
        <v>0</v>
      </c>
      <c r="G72" s="10">
        <v>0</v>
      </c>
      <c r="H72" s="10">
        <v>0</v>
      </c>
      <c r="I72" s="10">
        <v>0</v>
      </c>
      <c r="J72" s="10">
        <v>0</v>
      </c>
      <c r="K72" s="10">
        <v>0</v>
      </c>
      <c r="L72" s="10">
        <v>0</v>
      </c>
      <c r="M72" s="10">
        <v>0</v>
      </c>
      <c r="N72" s="10">
        <v>0</v>
      </c>
      <c r="O72" s="10">
        <v>59939</v>
      </c>
    </row>
    <row r="73" spans="1:15" ht="15" customHeight="1">
      <c r="A73" s="381" t="s">
        <v>65</v>
      </c>
      <c r="B73" s="9" t="s">
        <v>7</v>
      </c>
      <c r="C73" s="10">
        <v>0</v>
      </c>
      <c r="D73" s="10">
        <v>0</v>
      </c>
      <c r="E73" s="10">
        <v>0</v>
      </c>
      <c r="F73" s="10">
        <v>0</v>
      </c>
      <c r="G73" s="10">
        <v>0</v>
      </c>
      <c r="H73" s="10">
        <v>0</v>
      </c>
      <c r="I73" s="10">
        <v>0</v>
      </c>
      <c r="J73" s="10">
        <v>0</v>
      </c>
      <c r="K73" s="10">
        <v>0</v>
      </c>
      <c r="L73" s="10">
        <v>0</v>
      </c>
      <c r="M73" s="10">
        <v>0</v>
      </c>
      <c r="N73" s="10">
        <v>0</v>
      </c>
      <c r="O73" s="10">
        <v>0</v>
      </c>
    </row>
    <row r="74" spans="1:15" ht="15" customHeight="1">
      <c r="A74" s="381" t="s">
        <v>66</v>
      </c>
      <c r="B74" s="9" t="s">
        <v>7</v>
      </c>
      <c r="C74" s="10">
        <v>79358.149999999994</v>
      </c>
      <c r="D74" s="10">
        <v>82870.81</v>
      </c>
      <c r="E74" s="10">
        <v>85088.27</v>
      </c>
      <c r="F74" s="10">
        <v>78019.91</v>
      </c>
      <c r="G74" s="10">
        <v>0</v>
      </c>
      <c r="H74" s="10">
        <v>0</v>
      </c>
      <c r="I74" s="10">
        <v>0</v>
      </c>
      <c r="J74" s="10">
        <v>0</v>
      </c>
      <c r="K74" s="10">
        <v>0</v>
      </c>
      <c r="L74" s="10">
        <v>0</v>
      </c>
      <c r="M74" s="10">
        <v>0</v>
      </c>
      <c r="N74" s="10">
        <v>0</v>
      </c>
      <c r="O74" s="10">
        <v>325337.14</v>
      </c>
    </row>
    <row r="75" spans="1:15" ht="15" customHeight="1">
      <c r="A75" s="381" t="s">
        <v>67</v>
      </c>
      <c r="B75" s="9" t="s">
        <v>7</v>
      </c>
      <c r="C75" s="10">
        <v>0</v>
      </c>
      <c r="D75" s="10">
        <v>0</v>
      </c>
      <c r="E75" s="10">
        <v>0</v>
      </c>
      <c r="F75" s="10">
        <v>0</v>
      </c>
      <c r="G75" s="10">
        <v>0</v>
      </c>
      <c r="H75" s="10">
        <v>0</v>
      </c>
      <c r="I75" s="10">
        <v>0</v>
      </c>
      <c r="J75" s="10">
        <v>0</v>
      </c>
      <c r="K75" s="10">
        <v>0</v>
      </c>
      <c r="L75" s="10">
        <v>0</v>
      </c>
      <c r="M75" s="10">
        <v>0</v>
      </c>
      <c r="N75" s="10">
        <v>0</v>
      </c>
      <c r="O75" s="10">
        <v>0</v>
      </c>
    </row>
    <row r="76" spans="1:15" ht="15" customHeight="1">
      <c r="A76" s="381" t="s">
        <v>68</v>
      </c>
      <c r="B76" s="9" t="s">
        <v>7</v>
      </c>
      <c r="C76" s="10">
        <v>1</v>
      </c>
      <c r="D76" s="10">
        <v>7477.96</v>
      </c>
      <c r="E76" s="10">
        <v>0</v>
      </c>
      <c r="F76" s="10">
        <v>0</v>
      </c>
      <c r="G76" s="10">
        <v>0</v>
      </c>
      <c r="H76" s="10">
        <v>0</v>
      </c>
      <c r="I76" s="10">
        <v>0</v>
      </c>
      <c r="J76" s="10">
        <v>0</v>
      </c>
      <c r="K76" s="10">
        <v>0</v>
      </c>
      <c r="L76" s="10">
        <v>0</v>
      </c>
      <c r="M76" s="10">
        <v>0</v>
      </c>
      <c r="N76" s="10">
        <v>0</v>
      </c>
      <c r="O76" s="10">
        <v>7478.96</v>
      </c>
    </row>
    <row r="77" spans="1:15" ht="15" customHeight="1">
      <c r="A77" s="381" t="s">
        <v>69</v>
      </c>
      <c r="B77" s="9" t="s">
        <v>7</v>
      </c>
      <c r="C77" s="10">
        <v>0</v>
      </c>
      <c r="D77" s="10">
        <v>0</v>
      </c>
      <c r="E77" s="10">
        <v>0</v>
      </c>
      <c r="F77" s="10">
        <v>0</v>
      </c>
      <c r="G77" s="10">
        <v>0</v>
      </c>
      <c r="H77" s="10">
        <v>0</v>
      </c>
      <c r="I77" s="10">
        <v>0</v>
      </c>
      <c r="J77" s="10">
        <v>0</v>
      </c>
      <c r="K77" s="10">
        <v>0</v>
      </c>
      <c r="L77" s="10">
        <v>0</v>
      </c>
      <c r="M77" s="10">
        <v>0</v>
      </c>
      <c r="N77" s="10">
        <v>0</v>
      </c>
      <c r="O77" s="10">
        <v>0</v>
      </c>
    </row>
    <row r="78" spans="1:15" ht="15" customHeight="1">
      <c r="A78" s="9" t="s">
        <v>19</v>
      </c>
      <c r="B78" s="11"/>
      <c r="C78" s="10">
        <v>813657.92</v>
      </c>
      <c r="D78" s="10">
        <v>820347.95</v>
      </c>
      <c r="E78" s="10">
        <v>1354284.06</v>
      </c>
      <c r="F78" s="10">
        <v>245463.61</v>
      </c>
      <c r="G78" s="10">
        <v>0</v>
      </c>
      <c r="H78" s="10">
        <v>0</v>
      </c>
      <c r="I78" s="10">
        <v>0</v>
      </c>
      <c r="J78" s="10">
        <v>0</v>
      </c>
      <c r="K78" s="10">
        <v>0</v>
      </c>
      <c r="L78" s="10">
        <v>0</v>
      </c>
      <c r="M78" s="10">
        <v>0</v>
      </c>
      <c r="N78" s="10">
        <v>0</v>
      </c>
      <c r="O78" s="10">
        <v>3233753.54</v>
      </c>
    </row>
    <row r="79" spans="1:15" ht="15" customHeight="1">
      <c r="A79" s="409"/>
      <c r="B79" s="409"/>
      <c r="C79" s="409"/>
      <c r="D79" s="409"/>
      <c r="E79" s="409"/>
      <c r="F79" s="409"/>
      <c r="G79" s="409"/>
      <c r="H79" s="409"/>
      <c r="I79" s="409"/>
      <c r="J79" s="409"/>
      <c r="K79" s="409"/>
      <c r="L79" s="409"/>
      <c r="M79" s="409"/>
      <c r="N79" s="409"/>
      <c r="O79" s="409"/>
    </row>
    <row r="80" spans="1:15" ht="15" customHeight="1">
      <c r="A80" s="410" t="s">
        <v>70</v>
      </c>
      <c r="B80" s="410"/>
      <c r="C80" s="410"/>
      <c r="D80" s="410"/>
      <c r="E80" s="410"/>
      <c r="F80" s="410"/>
      <c r="G80" s="410"/>
      <c r="H80" s="410"/>
      <c r="I80" s="410"/>
      <c r="J80" s="410"/>
      <c r="K80" s="410"/>
      <c r="L80" s="410"/>
      <c r="M80" s="410"/>
      <c r="N80" s="410"/>
      <c r="O80" s="410"/>
    </row>
    <row r="81" spans="1:15" ht="15" customHeight="1">
      <c r="A81" s="381" t="s">
        <v>71</v>
      </c>
      <c r="B81" s="9" t="s">
        <v>7</v>
      </c>
      <c r="C81" s="10">
        <v>0</v>
      </c>
      <c r="D81" s="10">
        <v>0</v>
      </c>
      <c r="E81" s="10">
        <v>0</v>
      </c>
      <c r="F81" s="10">
        <v>0</v>
      </c>
      <c r="G81" s="10">
        <v>0</v>
      </c>
      <c r="H81" s="10">
        <v>0</v>
      </c>
      <c r="I81" s="10">
        <v>0</v>
      </c>
      <c r="J81" s="10">
        <v>0</v>
      </c>
      <c r="K81" s="10">
        <v>0</v>
      </c>
      <c r="L81" s="10">
        <v>0</v>
      </c>
      <c r="M81" s="10">
        <v>0</v>
      </c>
      <c r="N81" s="10">
        <v>0</v>
      </c>
      <c r="O81" s="10">
        <v>0</v>
      </c>
    </row>
    <row r="82" spans="1:15" ht="15" customHeight="1">
      <c r="A82" s="381" t="s">
        <v>72</v>
      </c>
      <c r="B82" s="9" t="s">
        <v>7</v>
      </c>
      <c r="C82" s="10">
        <v>10706.38</v>
      </c>
      <c r="D82" s="10">
        <v>10518.13</v>
      </c>
      <c r="E82" s="10">
        <v>11960.79</v>
      </c>
      <c r="F82" s="10">
        <v>0</v>
      </c>
      <c r="G82" s="10">
        <v>0</v>
      </c>
      <c r="H82" s="10">
        <v>0</v>
      </c>
      <c r="I82" s="10">
        <v>0</v>
      </c>
      <c r="J82" s="10">
        <v>0</v>
      </c>
      <c r="K82" s="10">
        <v>0</v>
      </c>
      <c r="L82" s="10">
        <v>0</v>
      </c>
      <c r="M82" s="10">
        <v>0</v>
      </c>
      <c r="N82" s="10">
        <v>0</v>
      </c>
      <c r="O82" s="10">
        <v>33185.300000000003</v>
      </c>
    </row>
    <row r="83" spans="1:15" ht="15" customHeight="1">
      <c r="A83" s="381" t="s">
        <v>73</v>
      </c>
      <c r="B83" s="9" t="s">
        <v>7</v>
      </c>
      <c r="C83" s="10">
        <v>0</v>
      </c>
      <c r="D83" s="10">
        <v>0</v>
      </c>
      <c r="E83" s="10">
        <v>0</v>
      </c>
      <c r="F83" s="10">
        <v>0</v>
      </c>
      <c r="G83" s="10">
        <v>0</v>
      </c>
      <c r="H83" s="10">
        <v>0</v>
      </c>
      <c r="I83" s="10">
        <v>0</v>
      </c>
      <c r="J83" s="10">
        <v>0</v>
      </c>
      <c r="K83" s="10">
        <v>0</v>
      </c>
      <c r="L83" s="10">
        <v>0</v>
      </c>
      <c r="M83" s="10">
        <v>0</v>
      </c>
      <c r="N83" s="10">
        <v>0</v>
      </c>
      <c r="O83" s="10">
        <v>0</v>
      </c>
    </row>
    <row r="84" spans="1:15" ht="15" customHeight="1">
      <c r="A84" s="381" t="s">
        <v>74</v>
      </c>
      <c r="B84" s="9" t="s">
        <v>7</v>
      </c>
      <c r="C84" s="10">
        <v>42281.57</v>
      </c>
      <c r="D84" s="10">
        <v>38642.19</v>
      </c>
      <c r="E84" s="10">
        <v>34981.81</v>
      </c>
      <c r="F84" s="10">
        <v>0</v>
      </c>
      <c r="G84" s="10">
        <v>0</v>
      </c>
      <c r="H84" s="10">
        <v>0</v>
      </c>
      <c r="I84" s="10">
        <v>0</v>
      </c>
      <c r="J84" s="10">
        <v>0</v>
      </c>
      <c r="K84" s="10">
        <v>0</v>
      </c>
      <c r="L84" s="10">
        <v>0</v>
      </c>
      <c r="M84" s="10">
        <v>0</v>
      </c>
      <c r="N84" s="10">
        <v>0</v>
      </c>
      <c r="O84" s="10">
        <v>115905.57</v>
      </c>
    </row>
    <row r="85" spans="1:15" ht="15" customHeight="1">
      <c r="A85" s="381" t="s">
        <v>75</v>
      </c>
      <c r="B85" s="9" t="s">
        <v>7</v>
      </c>
      <c r="C85" s="10">
        <v>0</v>
      </c>
      <c r="D85" s="10">
        <v>0</v>
      </c>
      <c r="E85" s="10">
        <v>0</v>
      </c>
      <c r="F85" s="10">
        <v>0</v>
      </c>
      <c r="G85" s="10">
        <v>0</v>
      </c>
      <c r="H85" s="10">
        <v>0</v>
      </c>
      <c r="I85" s="10">
        <v>0</v>
      </c>
      <c r="J85" s="10">
        <v>0</v>
      </c>
      <c r="K85" s="10">
        <v>0</v>
      </c>
      <c r="L85" s="10">
        <v>0</v>
      </c>
      <c r="M85" s="10">
        <v>0</v>
      </c>
      <c r="N85" s="10">
        <v>0</v>
      </c>
      <c r="O85" s="10">
        <v>0</v>
      </c>
    </row>
    <row r="86" spans="1:15" ht="15" customHeight="1">
      <c r="A86" s="381" t="s">
        <v>76</v>
      </c>
      <c r="B86" s="9" t="s">
        <v>7</v>
      </c>
      <c r="C86" s="10">
        <v>0</v>
      </c>
      <c r="D86" s="10">
        <v>0</v>
      </c>
      <c r="E86" s="10">
        <v>0</v>
      </c>
      <c r="F86" s="10">
        <v>0</v>
      </c>
      <c r="G86" s="10">
        <v>0</v>
      </c>
      <c r="H86" s="10">
        <v>0</v>
      </c>
      <c r="I86" s="10">
        <v>0</v>
      </c>
      <c r="J86" s="10">
        <v>0</v>
      </c>
      <c r="K86" s="10">
        <v>0</v>
      </c>
      <c r="L86" s="10">
        <v>0</v>
      </c>
      <c r="M86" s="10">
        <v>0</v>
      </c>
      <c r="N86" s="10">
        <v>0</v>
      </c>
      <c r="O86" s="10">
        <v>0</v>
      </c>
    </row>
    <row r="87" spans="1:15" ht="15" customHeight="1">
      <c r="A87" s="381" t="s">
        <v>77</v>
      </c>
      <c r="B87" s="9" t="s">
        <v>7</v>
      </c>
      <c r="C87" s="10">
        <v>0</v>
      </c>
      <c r="D87" s="10">
        <v>0</v>
      </c>
      <c r="E87" s="10">
        <v>153224.44</v>
      </c>
      <c r="F87" s="10">
        <v>0</v>
      </c>
      <c r="G87" s="10">
        <v>0</v>
      </c>
      <c r="H87" s="10">
        <v>0</v>
      </c>
      <c r="I87" s="10">
        <v>0</v>
      </c>
      <c r="J87" s="10">
        <v>0</v>
      </c>
      <c r="K87" s="10">
        <v>0</v>
      </c>
      <c r="L87" s="10">
        <v>0</v>
      </c>
      <c r="M87" s="10">
        <v>0</v>
      </c>
      <c r="N87" s="10">
        <v>0</v>
      </c>
      <c r="O87" s="10">
        <v>153224.44</v>
      </c>
    </row>
    <row r="88" spans="1:15" ht="15" customHeight="1">
      <c r="A88" s="381" t="s">
        <v>78</v>
      </c>
      <c r="B88" s="9" t="s">
        <v>7</v>
      </c>
      <c r="C88" s="10">
        <v>20499.8</v>
      </c>
      <c r="D88" s="10">
        <v>21255.67</v>
      </c>
      <c r="E88" s="10">
        <v>30249.07</v>
      </c>
      <c r="F88" s="10">
        <v>36705.379999999997</v>
      </c>
      <c r="G88" s="10">
        <v>0</v>
      </c>
      <c r="H88" s="10">
        <v>0</v>
      </c>
      <c r="I88" s="10">
        <v>0</v>
      </c>
      <c r="J88" s="10">
        <v>0</v>
      </c>
      <c r="K88" s="10">
        <v>0</v>
      </c>
      <c r="L88" s="10">
        <v>0</v>
      </c>
      <c r="M88" s="10">
        <v>0</v>
      </c>
      <c r="N88" s="10">
        <v>0</v>
      </c>
      <c r="O88" s="10">
        <v>108709.92</v>
      </c>
    </row>
    <row r="89" spans="1:15" ht="15" customHeight="1">
      <c r="A89" s="381" t="s">
        <v>79</v>
      </c>
      <c r="B89" s="9" t="s">
        <v>7</v>
      </c>
      <c r="C89" s="10">
        <v>50918</v>
      </c>
      <c r="D89" s="10">
        <v>43187</v>
      </c>
      <c r="E89" s="10">
        <v>61401</v>
      </c>
      <c r="F89" s="10">
        <v>0</v>
      </c>
      <c r="G89" s="10">
        <v>0</v>
      </c>
      <c r="H89" s="10">
        <v>0</v>
      </c>
      <c r="I89" s="10">
        <v>0</v>
      </c>
      <c r="J89" s="10">
        <v>0</v>
      </c>
      <c r="K89" s="10">
        <v>0</v>
      </c>
      <c r="L89" s="10">
        <v>0</v>
      </c>
      <c r="M89" s="10">
        <v>0</v>
      </c>
      <c r="N89" s="10">
        <v>0</v>
      </c>
      <c r="O89" s="10">
        <v>155506</v>
      </c>
    </row>
    <row r="90" spans="1:15" ht="15" customHeight="1">
      <c r="A90" s="381" t="s">
        <v>80</v>
      </c>
      <c r="B90" s="9" t="s">
        <v>7</v>
      </c>
      <c r="C90" s="10">
        <v>0</v>
      </c>
      <c r="D90" s="10">
        <v>0</v>
      </c>
      <c r="E90" s="10">
        <v>0</v>
      </c>
      <c r="F90" s="10">
        <v>0</v>
      </c>
      <c r="G90" s="10">
        <v>0</v>
      </c>
      <c r="H90" s="10">
        <v>0</v>
      </c>
      <c r="I90" s="10">
        <v>0</v>
      </c>
      <c r="J90" s="10">
        <v>0</v>
      </c>
      <c r="K90" s="10">
        <v>0</v>
      </c>
      <c r="L90" s="10">
        <v>0</v>
      </c>
      <c r="M90" s="10">
        <v>0</v>
      </c>
      <c r="N90" s="10">
        <v>0</v>
      </c>
      <c r="O90" s="10">
        <v>0</v>
      </c>
    </row>
    <row r="91" spans="1:15" ht="15" customHeight="1">
      <c r="A91" s="381" t="s">
        <v>82</v>
      </c>
      <c r="B91" s="9" t="s">
        <v>7</v>
      </c>
      <c r="C91" s="10">
        <v>0</v>
      </c>
      <c r="D91" s="10">
        <v>0</v>
      </c>
      <c r="E91" s="10">
        <v>0</v>
      </c>
      <c r="F91" s="10">
        <v>0</v>
      </c>
      <c r="G91" s="10">
        <v>0</v>
      </c>
      <c r="H91" s="10">
        <v>0</v>
      </c>
      <c r="I91" s="10">
        <v>0</v>
      </c>
      <c r="J91" s="10">
        <v>0</v>
      </c>
      <c r="K91" s="10">
        <v>0</v>
      </c>
      <c r="L91" s="10">
        <v>0</v>
      </c>
      <c r="M91" s="10">
        <v>0</v>
      </c>
      <c r="N91" s="10">
        <v>0</v>
      </c>
      <c r="O91" s="10">
        <v>0</v>
      </c>
    </row>
    <row r="92" spans="1:15" ht="15" customHeight="1">
      <c r="A92" s="381" t="s">
        <v>83</v>
      </c>
      <c r="B92" s="9" t="s">
        <v>7</v>
      </c>
      <c r="C92" s="10">
        <v>95521.82</v>
      </c>
      <c r="D92" s="10">
        <v>85596.12</v>
      </c>
      <c r="E92" s="10">
        <v>115704.35</v>
      </c>
      <c r="F92" s="10">
        <v>0</v>
      </c>
      <c r="G92" s="10">
        <v>0</v>
      </c>
      <c r="H92" s="10">
        <v>0</v>
      </c>
      <c r="I92" s="10">
        <v>0</v>
      </c>
      <c r="J92" s="10">
        <v>0</v>
      </c>
      <c r="K92" s="10">
        <v>0</v>
      </c>
      <c r="L92" s="10">
        <v>0</v>
      </c>
      <c r="M92" s="10">
        <v>0</v>
      </c>
      <c r="N92" s="10">
        <v>0</v>
      </c>
      <c r="O92" s="10">
        <v>296822.28999999998</v>
      </c>
    </row>
    <row r="93" spans="1:15" ht="15" customHeight="1">
      <c r="A93" s="381" t="s">
        <v>827</v>
      </c>
      <c r="B93" s="9" t="s">
        <v>7</v>
      </c>
      <c r="C93" s="10">
        <v>39894</v>
      </c>
      <c r="D93" s="10">
        <v>29442.06</v>
      </c>
      <c r="E93" s="10">
        <v>41391.379999999997</v>
      </c>
      <c r="F93" s="10">
        <v>43624.43</v>
      </c>
      <c r="G93" s="10">
        <v>0</v>
      </c>
      <c r="H93" s="10">
        <v>0</v>
      </c>
      <c r="I93" s="10">
        <v>0</v>
      </c>
      <c r="J93" s="10">
        <v>0</v>
      </c>
      <c r="K93" s="10">
        <v>0</v>
      </c>
      <c r="L93" s="10">
        <v>0</v>
      </c>
      <c r="M93" s="10">
        <v>0</v>
      </c>
      <c r="N93" s="10">
        <v>0</v>
      </c>
      <c r="O93" s="10">
        <v>154351.87</v>
      </c>
    </row>
    <row r="94" spans="1:15" ht="15" customHeight="1">
      <c r="A94" s="381" t="s">
        <v>85</v>
      </c>
      <c r="B94" s="9" t="s">
        <v>7</v>
      </c>
      <c r="C94" s="10">
        <v>0</v>
      </c>
      <c r="D94" s="10">
        <v>0</v>
      </c>
      <c r="E94" s="10">
        <v>0</v>
      </c>
      <c r="F94" s="10">
        <v>0</v>
      </c>
      <c r="G94" s="10">
        <v>0</v>
      </c>
      <c r="H94" s="10">
        <v>0</v>
      </c>
      <c r="I94" s="10">
        <v>0</v>
      </c>
      <c r="J94" s="10">
        <v>0</v>
      </c>
      <c r="K94" s="10">
        <v>0</v>
      </c>
      <c r="L94" s="10">
        <v>0</v>
      </c>
      <c r="M94" s="10">
        <v>0</v>
      </c>
      <c r="N94" s="10">
        <v>0</v>
      </c>
      <c r="O94" s="10">
        <v>0</v>
      </c>
    </row>
    <row r="95" spans="1:15" ht="15" customHeight="1">
      <c r="A95" s="381" t="s">
        <v>86</v>
      </c>
      <c r="B95" s="9" t="s">
        <v>7</v>
      </c>
      <c r="C95" s="10">
        <v>69400.289999999994</v>
      </c>
      <c r="D95" s="10">
        <v>64534.16</v>
      </c>
      <c r="E95" s="10">
        <v>87985.48</v>
      </c>
      <c r="F95" s="10">
        <v>70701.009999999995</v>
      </c>
      <c r="G95" s="10">
        <v>0</v>
      </c>
      <c r="H95" s="10">
        <v>0</v>
      </c>
      <c r="I95" s="10">
        <v>0</v>
      </c>
      <c r="J95" s="10">
        <v>0</v>
      </c>
      <c r="K95" s="10">
        <v>0</v>
      </c>
      <c r="L95" s="10">
        <v>0</v>
      </c>
      <c r="M95" s="10">
        <v>0</v>
      </c>
      <c r="N95" s="10">
        <v>0</v>
      </c>
      <c r="O95" s="10">
        <v>292620.94</v>
      </c>
    </row>
    <row r="96" spans="1:15" ht="15" customHeight="1">
      <c r="A96" s="381" t="s">
        <v>558</v>
      </c>
      <c r="B96" s="9" t="s">
        <v>7</v>
      </c>
      <c r="C96" s="10">
        <v>0</v>
      </c>
      <c r="D96" s="10">
        <v>0</v>
      </c>
      <c r="E96" s="10">
        <v>0</v>
      </c>
      <c r="F96" s="10">
        <v>0</v>
      </c>
      <c r="G96" s="10">
        <v>0</v>
      </c>
      <c r="H96" s="10">
        <v>0</v>
      </c>
      <c r="I96" s="10">
        <v>0</v>
      </c>
      <c r="J96" s="10">
        <v>0</v>
      </c>
      <c r="K96" s="10">
        <v>0</v>
      </c>
      <c r="L96" s="10">
        <v>0</v>
      </c>
      <c r="M96" s="10">
        <v>0</v>
      </c>
      <c r="N96" s="10">
        <v>0</v>
      </c>
      <c r="O96" s="10">
        <v>0</v>
      </c>
    </row>
    <row r="97" spans="1:15" ht="15" customHeight="1">
      <c r="A97" s="381" t="s">
        <v>858</v>
      </c>
      <c r="B97" s="9" t="s">
        <v>7</v>
      </c>
      <c r="C97" s="10">
        <v>0</v>
      </c>
      <c r="D97" s="10">
        <v>0</v>
      </c>
      <c r="E97" s="10">
        <v>29039.95</v>
      </c>
      <c r="F97" s="10">
        <v>0</v>
      </c>
      <c r="G97" s="10">
        <v>0</v>
      </c>
      <c r="H97" s="10">
        <v>0</v>
      </c>
      <c r="I97" s="10">
        <v>0</v>
      </c>
      <c r="J97" s="10">
        <v>0</v>
      </c>
      <c r="K97" s="10">
        <v>0</v>
      </c>
      <c r="L97" s="10">
        <v>0</v>
      </c>
      <c r="M97" s="10">
        <v>0</v>
      </c>
      <c r="N97" s="10">
        <v>0</v>
      </c>
      <c r="O97" s="10">
        <v>29039.95</v>
      </c>
    </row>
    <row r="98" spans="1:15" ht="15" customHeight="1">
      <c r="A98" s="381" t="s">
        <v>90</v>
      </c>
      <c r="B98" s="9" t="s">
        <v>7</v>
      </c>
      <c r="C98" s="10">
        <v>0</v>
      </c>
      <c r="D98" s="10">
        <v>0</v>
      </c>
      <c r="E98" s="10">
        <v>26819.99</v>
      </c>
      <c r="F98" s="10">
        <v>0</v>
      </c>
      <c r="G98" s="10">
        <v>0</v>
      </c>
      <c r="H98" s="10">
        <v>0</v>
      </c>
      <c r="I98" s="10">
        <v>0</v>
      </c>
      <c r="J98" s="10">
        <v>0</v>
      </c>
      <c r="K98" s="10">
        <v>0</v>
      </c>
      <c r="L98" s="10">
        <v>0</v>
      </c>
      <c r="M98" s="10">
        <v>0</v>
      </c>
      <c r="N98" s="10">
        <v>0</v>
      </c>
      <c r="O98" s="10">
        <v>26819.99</v>
      </c>
    </row>
    <row r="99" spans="1:15" ht="15" customHeight="1">
      <c r="A99" s="381" t="s">
        <v>859</v>
      </c>
      <c r="B99" s="9" t="s">
        <v>7</v>
      </c>
      <c r="C99" s="10">
        <v>0</v>
      </c>
      <c r="D99" s="10">
        <v>0</v>
      </c>
      <c r="E99" s="10">
        <v>0</v>
      </c>
      <c r="F99" s="10">
        <v>0</v>
      </c>
      <c r="G99" s="10">
        <v>0</v>
      </c>
      <c r="H99" s="10">
        <v>0</v>
      </c>
      <c r="I99" s="10">
        <v>0</v>
      </c>
      <c r="J99" s="10">
        <v>0</v>
      </c>
      <c r="K99" s="10">
        <v>0</v>
      </c>
      <c r="L99" s="10">
        <v>0</v>
      </c>
      <c r="M99" s="10">
        <v>0</v>
      </c>
      <c r="N99" s="10">
        <v>0</v>
      </c>
      <c r="O99" s="10">
        <v>0</v>
      </c>
    </row>
    <row r="100" spans="1:15" ht="15" customHeight="1">
      <c r="A100" s="381" t="s">
        <v>92</v>
      </c>
      <c r="B100" s="9" t="s">
        <v>7</v>
      </c>
      <c r="C100" s="10">
        <v>0</v>
      </c>
      <c r="D100" s="10">
        <v>0</v>
      </c>
      <c r="E100" s="10">
        <v>0</v>
      </c>
      <c r="F100" s="10">
        <v>0</v>
      </c>
      <c r="G100" s="10">
        <v>0</v>
      </c>
      <c r="H100" s="10">
        <v>0</v>
      </c>
      <c r="I100" s="10">
        <v>0</v>
      </c>
      <c r="J100" s="10">
        <v>0</v>
      </c>
      <c r="K100" s="10">
        <v>0</v>
      </c>
      <c r="L100" s="10">
        <v>0</v>
      </c>
      <c r="M100" s="10">
        <v>0</v>
      </c>
      <c r="N100" s="10">
        <v>0</v>
      </c>
      <c r="O100" s="10">
        <v>0</v>
      </c>
    </row>
    <row r="101" spans="1:15" ht="15" customHeight="1">
      <c r="A101" s="381" t="s">
        <v>93</v>
      </c>
      <c r="B101" s="9" t="s">
        <v>7</v>
      </c>
      <c r="C101" s="10">
        <v>4360</v>
      </c>
      <c r="D101" s="10">
        <v>6840</v>
      </c>
      <c r="E101" s="10">
        <v>6590</v>
      </c>
      <c r="F101" s="10">
        <v>0</v>
      </c>
      <c r="G101" s="10">
        <v>0</v>
      </c>
      <c r="H101" s="10">
        <v>0</v>
      </c>
      <c r="I101" s="10">
        <v>0</v>
      </c>
      <c r="J101" s="10">
        <v>0</v>
      </c>
      <c r="K101" s="10">
        <v>0</v>
      </c>
      <c r="L101" s="10">
        <v>0</v>
      </c>
      <c r="M101" s="10">
        <v>0</v>
      </c>
      <c r="N101" s="10">
        <v>0</v>
      </c>
      <c r="O101" s="10">
        <v>17790</v>
      </c>
    </row>
    <row r="102" spans="1:15" ht="15" customHeight="1">
      <c r="A102" s="381" t="s">
        <v>184</v>
      </c>
      <c r="B102" s="9" t="s">
        <v>7</v>
      </c>
      <c r="C102" s="10">
        <v>23743.22</v>
      </c>
      <c r="D102" s="10">
        <v>27729.02</v>
      </c>
      <c r="E102" s="10">
        <v>35081.56</v>
      </c>
      <c r="F102" s="10">
        <v>0</v>
      </c>
      <c r="G102" s="10">
        <v>0</v>
      </c>
      <c r="H102" s="10">
        <v>0</v>
      </c>
      <c r="I102" s="10">
        <v>0</v>
      </c>
      <c r="J102" s="10">
        <v>0</v>
      </c>
      <c r="K102" s="10">
        <v>0</v>
      </c>
      <c r="L102" s="10">
        <v>0</v>
      </c>
      <c r="M102" s="10">
        <v>0</v>
      </c>
      <c r="N102" s="10">
        <v>0</v>
      </c>
      <c r="O102" s="10">
        <v>86553.8</v>
      </c>
    </row>
    <row r="103" spans="1:15" ht="15" customHeight="1">
      <c r="A103" s="9" t="s">
        <v>19</v>
      </c>
      <c r="B103" s="11"/>
      <c r="C103" s="10">
        <v>357325.08</v>
      </c>
      <c r="D103" s="10">
        <v>327744.34999999998</v>
      </c>
      <c r="E103" s="10">
        <v>634429.81999999995</v>
      </c>
      <c r="F103" s="10">
        <v>151030.82</v>
      </c>
      <c r="G103" s="10">
        <v>0</v>
      </c>
      <c r="H103" s="10">
        <v>0</v>
      </c>
      <c r="I103" s="10">
        <v>0</v>
      </c>
      <c r="J103" s="10">
        <v>0</v>
      </c>
      <c r="K103" s="10">
        <v>0</v>
      </c>
      <c r="L103" s="10">
        <v>0</v>
      </c>
      <c r="M103" s="10">
        <v>0</v>
      </c>
      <c r="N103" s="10">
        <v>0</v>
      </c>
      <c r="O103" s="10">
        <v>1470530.07</v>
      </c>
    </row>
    <row r="104" spans="1:15" ht="15" customHeight="1">
      <c r="A104" s="409"/>
      <c r="B104" s="409"/>
      <c r="C104" s="409"/>
      <c r="D104" s="409"/>
      <c r="E104" s="409"/>
      <c r="F104" s="409"/>
      <c r="G104" s="409"/>
      <c r="H104" s="409"/>
      <c r="I104" s="409"/>
      <c r="J104" s="409"/>
      <c r="K104" s="409"/>
      <c r="L104" s="409"/>
      <c r="M104" s="409"/>
      <c r="N104" s="409"/>
      <c r="O104" s="409"/>
    </row>
    <row r="105" spans="1:15" ht="15" customHeight="1">
      <c r="A105" s="410" t="s">
        <v>94</v>
      </c>
      <c r="B105" s="410"/>
      <c r="C105" s="410"/>
      <c r="D105" s="410"/>
      <c r="E105" s="410"/>
      <c r="F105" s="410"/>
      <c r="G105" s="410"/>
      <c r="H105" s="410"/>
      <c r="I105" s="410"/>
      <c r="J105" s="410"/>
      <c r="K105" s="410"/>
      <c r="L105" s="410"/>
      <c r="M105" s="410"/>
      <c r="N105" s="410"/>
      <c r="O105" s="410"/>
    </row>
    <row r="106" spans="1:15" ht="15" customHeight="1">
      <c r="A106" s="381" t="s">
        <v>96</v>
      </c>
      <c r="B106" s="9" t="s">
        <v>7</v>
      </c>
      <c r="C106" s="10">
        <v>0</v>
      </c>
      <c r="D106" s="10">
        <v>0</v>
      </c>
      <c r="E106" s="10">
        <v>81196.149999999994</v>
      </c>
      <c r="F106" s="10">
        <v>0</v>
      </c>
      <c r="G106" s="10">
        <v>0</v>
      </c>
      <c r="H106" s="10">
        <v>0</v>
      </c>
      <c r="I106" s="10">
        <v>0</v>
      </c>
      <c r="J106" s="10">
        <v>0</v>
      </c>
      <c r="K106" s="10">
        <v>0</v>
      </c>
      <c r="L106" s="10">
        <v>0</v>
      </c>
      <c r="M106" s="10">
        <v>0</v>
      </c>
      <c r="N106" s="10">
        <v>0</v>
      </c>
      <c r="O106" s="10">
        <v>81196.149999999994</v>
      </c>
    </row>
    <row r="107" spans="1:15" ht="15" customHeight="1">
      <c r="A107" s="381" t="s">
        <v>97</v>
      </c>
      <c r="B107" s="9" t="s">
        <v>7</v>
      </c>
      <c r="C107" s="10">
        <v>0</v>
      </c>
      <c r="D107" s="10">
        <v>0</v>
      </c>
      <c r="E107" s="10">
        <v>0</v>
      </c>
      <c r="F107" s="10">
        <v>0</v>
      </c>
      <c r="G107" s="10">
        <v>0</v>
      </c>
      <c r="H107" s="10">
        <v>0</v>
      </c>
      <c r="I107" s="10">
        <v>0</v>
      </c>
      <c r="J107" s="10">
        <v>0</v>
      </c>
      <c r="K107" s="10">
        <v>0</v>
      </c>
      <c r="L107" s="10">
        <v>0</v>
      </c>
      <c r="M107" s="10">
        <v>0</v>
      </c>
      <c r="N107" s="10">
        <v>0</v>
      </c>
      <c r="O107" s="10">
        <v>0</v>
      </c>
    </row>
    <row r="108" spans="1:15" ht="15" customHeight="1">
      <c r="A108" s="9" t="s">
        <v>19</v>
      </c>
      <c r="B108" s="11"/>
      <c r="C108" s="10">
        <v>0</v>
      </c>
      <c r="D108" s="10">
        <v>0</v>
      </c>
      <c r="E108" s="10">
        <v>81196.149999999994</v>
      </c>
      <c r="F108" s="10">
        <v>0</v>
      </c>
      <c r="G108" s="10">
        <v>0</v>
      </c>
      <c r="H108" s="10">
        <v>0</v>
      </c>
      <c r="I108" s="10">
        <v>0</v>
      </c>
      <c r="J108" s="10">
        <v>0</v>
      </c>
      <c r="K108" s="10">
        <v>0</v>
      </c>
      <c r="L108" s="10">
        <v>0</v>
      </c>
      <c r="M108" s="10">
        <v>0</v>
      </c>
      <c r="N108" s="10">
        <v>0</v>
      </c>
      <c r="O108" s="10">
        <v>81196.149999999994</v>
      </c>
    </row>
    <row r="109" spans="1:15" ht="15" customHeight="1">
      <c r="A109" s="409"/>
      <c r="B109" s="409"/>
      <c r="C109" s="409"/>
      <c r="D109" s="409"/>
      <c r="E109" s="409"/>
      <c r="F109" s="409"/>
      <c r="G109" s="409"/>
      <c r="H109" s="409"/>
      <c r="I109" s="409"/>
      <c r="J109" s="409"/>
      <c r="K109" s="409"/>
      <c r="L109" s="409"/>
      <c r="M109" s="409"/>
      <c r="N109" s="409"/>
      <c r="O109" s="409"/>
    </row>
    <row r="110" spans="1:15" ht="15" customHeight="1">
      <c r="A110" s="410" t="s">
        <v>98</v>
      </c>
      <c r="B110" s="410"/>
      <c r="C110" s="410"/>
      <c r="D110" s="410"/>
      <c r="E110" s="410"/>
      <c r="F110" s="410"/>
      <c r="G110" s="410"/>
      <c r="H110" s="410"/>
      <c r="I110" s="410"/>
      <c r="J110" s="410"/>
      <c r="K110" s="410"/>
      <c r="L110" s="410"/>
      <c r="M110" s="410"/>
      <c r="N110" s="410"/>
      <c r="O110" s="410"/>
    </row>
    <row r="111" spans="1:15" ht="15" customHeight="1">
      <c r="A111" s="381" t="s">
        <v>99</v>
      </c>
      <c r="B111" s="9" t="s">
        <v>7</v>
      </c>
      <c r="C111" s="10">
        <v>0</v>
      </c>
      <c r="D111" s="10">
        <v>0</v>
      </c>
      <c r="E111" s="10">
        <v>0</v>
      </c>
      <c r="F111" s="10">
        <v>0</v>
      </c>
      <c r="G111" s="10">
        <v>0</v>
      </c>
      <c r="H111" s="10">
        <v>0</v>
      </c>
      <c r="I111" s="10">
        <v>0</v>
      </c>
      <c r="J111" s="10">
        <v>0</v>
      </c>
      <c r="K111" s="10">
        <v>0</v>
      </c>
      <c r="L111" s="10">
        <v>0</v>
      </c>
      <c r="M111" s="10">
        <v>0</v>
      </c>
      <c r="N111" s="10">
        <v>0</v>
      </c>
      <c r="O111" s="10">
        <v>0</v>
      </c>
    </row>
    <row r="112" spans="1:15" ht="15" customHeight="1">
      <c r="A112" s="9" t="s">
        <v>19</v>
      </c>
      <c r="B112" s="11"/>
      <c r="C112" s="10">
        <v>0</v>
      </c>
      <c r="D112" s="10">
        <v>0</v>
      </c>
      <c r="E112" s="10">
        <v>0</v>
      </c>
      <c r="F112" s="10">
        <v>0</v>
      </c>
      <c r="G112" s="10">
        <v>0</v>
      </c>
      <c r="H112" s="10">
        <v>0</v>
      </c>
      <c r="I112" s="10">
        <v>0</v>
      </c>
      <c r="J112" s="10">
        <v>0</v>
      </c>
      <c r="K112" s="10">
        <v>0</v>
      </c>
      <c r="L112" s="10">
        <v>0</v>
      </c>
      <c r="M112" s="10">
        <v>0</v>
      </c>
      <c r="N112" s="10">
        <v>0</v>
      </c>
      <c r="O112" s="10">
        <v>0</v>
      </c>
    </row>
    <row r="113" spans="1:15" ht="15" customHeight="1">
      <c r="A113" s="409"/>
      <c r="B113" s="409"/>
      <c r="C113" s="409"/>
      <c r="D113" s="409"/>
      <c r="E113" s="409"/>
      <c r="F113" s="409"/>
      <c r="G113" s="409"/>
      <c r="H113" s="409"/>
      <c r="I113" s="409"/>
      <c r="J113" s="409"/>
      <c r="K113" s="409"/>
      <c r="L113" s="409"/>
      <c r="M113" s="409"/>
      <c r="N113" s="409"/>
      <c r="O113" s="409"/>
    </row>
    <row r="114" spans="1:15" ht="15" customHeight="1">
      <c r="A114" s="410" t="s">
        <v>100</v>
      </c>
      <c r="B114" s="410"/>
      <c r="C114" s="410"/>
      <c r="D114" s="410"/>
      <c r="E114" s="410"/>
      <c r="F114" s="410"/>
      <c r="G114" s="410"/>
      <c r="H114" s="410"/>
      <c r="I114" s="410"/>
      <c r="J114" s="410"/>
      <c r="K114" s="410"/>
      <c r="L114" s="410"/>
      <c r="M114" s="410"/>
      <c r="N114" s="410"/>
      <c r="O114" s="410"/>
    </row>
    <row r="115" spans="1:15" ht="15" customHeight="1">
      <c r="A115" s="381" t="s">
        <v>101</v>
      </c>
      <c r="B115" s="9" t="s">
        <v>7</v>
      </c>
      <c r="C115" s="10">
        <v>45676.24</v>
      </c>
      <c r="D115" s="10">
        <v>63047.88</v>
      </c>
      <c r="E115" s="10">
        <v>98720.17</v>
      </c>
      <c r="F115" s="10">
        <v>0</v>
      </c>
      <c r="G115" s="10">
        <v>0</v>
      </c>
      <c r="H115" s="10">
        <v>0</v>
      </c>
      <c r="I115" s="10">
        <v>0</v>
      </c>
      <c r="J115" s="10">
        <v>0</v>
      </c>
      <c r="K115" s="10">
        <v>0</v>
      </c>
      <c r="L115" s="10">
        <v>0</v>
      </c>
      <c r="M115" s="10">
        <v>0</v>
      </c>
      <c r="N115" s="10">
        <v>0</v>
      </c>
      <c r="O115" s="10">
        <v>207444.29</v>
      </c>
    </row>
    <row r="116" spans="1:15" ht="15" customHeight="1">
      <c r="A116" s="381" t="s">
        <v>102</v>
      </c>
      <c r="B116" s="9" t="s">
        <v>7</v>
      </c>
      <c r="C116" s="10">
        <v>53076.31</v>
      </c>
      <c r="D116" s="10">
        <v>52428.4</v>
      </c>
      <c r="E116" s="10">
        <v>64787.3</v>
      </c>
      <c r="F116" s="10">
        <v>0</v>
      </c>
      <c r="G116" s="10">
        <v>0</v>
      </c>
      <c r="H116" s="10">
        <v>0</v>
      </c>
      <c r="I116" s="10">
        <v>0</v>
      </c>
      <c r="J116" s="10">
        <v>0</v>
      </c>
      <c r="K116" s="10">
        <v>0</v>
      </c>
      <c r="L116" s="10">
        <v>0</v>
      </c>
      <c r="M116" s="10">
        <v>0</v>
      </c>
      <c r="N116" s="10">
        <v>0</v>
      </c>
      <c r="O116" s="10">
        <v>170292.01</v>
      </c>
    </row>
    <row r="117" spans="1:15" ht="15" customHeight="1">
      <c r="A117" s="381" t="s">
        <v>103</v>
      </c>
      <c r="B117" s="9" t="s">
        <v>7</v>
      </c>
      <c r="C117" s="10">
        <v>0</v>
      </c>
      <c r="D117" s="10">
        <v>0</v>
      </c>
      <c r="E117" s="10">
        <v>60811.53</v>
      </c>
      <c r="F117" s="10">
        <v>0</v>
      </c>
      <c r="G117" s="10">
        <v>0</v>
      </c>
      <c r="H117" s="10">
        <v>0</v>
      </c>
      <c r="I117" s="10">
        <v>0</v>
      </c>
      <c r="J117" s="10">
        <v>0</v>
      </c>
      <c r="K117" s="10">
        <v>0</v>
      </c>
      <c r="L117" s="10">
        <v>0</v>
      </c>
      <c r="M117" s="10">
        <v>0</v>
      </c>
      <c r="N117" s="10">
        <v>0</v>
      </c>
      <c r="O117" s="10">
        <v>60811.53</v>
      </c>
    </row>
    <row r="118" spans="1:15" ht="15" customHeight="1">
      <c r="A118" s="381" t="s">
        <v>106</v>
      </c>
      <c r="B118" s="9" t="s">
        <v>7</v>
      </c>
      <c r="C118" s="10">
        <v>13034.43</v>
      </c>
      <c r="D118" s="10">
        <v>17956.63</v>
      </c>
      <c r="E118" s="10">
        <v>42608.89</v>
      </c>
      <c r="F118" s="10">
        <v>0</v>
      </c>
      <c r="G118" s="10">
        <v>0</v>
      </c>
      <c r="H118" s="10">
        <v>0</v>
      </c>
      <c r="I118" s="10">
        <v>0</v>
      </c>
      <c r="J118" s="10">
        <v>0</v>
      </c>
      <c r="K118" s="10">
        <v>0</v>
      </c>
      <c r="L118" s="10">
        <v>0</v>
      </c>
      <c r="M118" s="10">
        <v>0</v>
      </c>
      <c r="N118" s="10">
        <v>0</v>
      </c>
      <c r="O118" s="10">
        <v>73599.95</v>
      </c>
    </row>
    <row r="119" spans="1:15" ht="15" customHeight="1">
      <c r="A119" s="381" t="s">
        <v>107</v>
      </c>
      <c r="B119" s="9" t="s">
        <v>7</v>
      </c>
      <c r="C119" s="10">
        <v>66154.899999999994</v>
      </c>
      <c r="D119" s="10">
        <v>118912.17</v>
      </c>
      <c r="E119" s="10">
        <v>131220.23000000001</v>
      </c>
      <c r="F119" s="10">
        <v>155719.13</v>
      </c>
      <c r="G119" s="10">
        <v>0</v>
      </c>
      <c r="H119" s="10">
        <v>0</v>
      </c>
      <c r="I119" s="10">
        <v>0</v>
      </c>
      <c r="J119" s="10">
        <v>0</v>
      </c>
      <c r="K119" s="10">
        <v>0</v>
      </c>
      <c r="L119" s="10">
        <v>0</v>
      </c>
      <c r="M119" s="10">
        <v>0</v>
      </c>
      <c r="N119" s="10">
        <v>0</v>
      </c>
      <c r="O119" s="10">
        <v>472006.43</v>
      </c>
    </row>
    <row r="120" spans="1:15" ht="15" customHeight="1">
      <c r="A120" s="381" t="s">
        <v>108</v>
      </c>
      <c r="B120" s="9" t="s">
        <v>7</v>
      </c>
      <c r="C120" s="10">
        <v>8837</v>
      </c>
      <c r="D120" s="10">
        <v>29704</v>
      </c>
      <c r="E120" s="10">
        <v>28991.17</v>
      </c>
      <c r="F120" s="10">
        <v>0</v>
      </c>
      <c r="G120" s="10">
        <v>0</v>
      </c>
      <c r="H120" s="10">
        <v>0</v>
      </c>
      <c r="I120" s="10">
        <v>0</v>
      </c>
      <c r="J120" s="10">
        <v>0</v>
      </c>
      <c r="K120" s="10">
        <v>0</v>
      </c>
      <c r="L120" s="10">
        <v>0</v>
      </c>
      <c r="M120" s="10">
        <v>0</v>
      </c>
      <c r="N120" s="10">
        <v>0</v>
      </c>
      <c r="O120" s="10">
        <v>67532.17</v>
      </c>
    </row>
    <row r="121" spans="1:15" ht="15" customHeight="1">
      <c r="A121" s="381" t="s">
        <v>109</v>
      </c>
      <c r="B121" s="9" t="s">
        <v>7</v>
      </c>
      <c r="C121" s="10">
        <v>0</v>
      </c>
      <c r="D121" s="10">
        <v>0</v>
      </c>
      <c r="E121" s="10">
        <v>0</v>
      </c>
      <c r="F121" s="10">
        <v>0</v>
      </c>
      <c r="G121" s="10">
        <v>0</v>
      </c>
      <c r="H121" s="10">
        <v>0</v>
      </c>
      <c r="I121" s="10">
        <v>0</v>
      </c>
      <c r="J121" s="10">
        <v>0</v>
      </c>
      <c r="K121" s="10">
        <v>0</v>
      </c>
      <c r="L121" s="10">
        <v>0</v>
      </c>
      <c r="M121" s="10">
        <v>0</v>
      </c>
      <c r="N121" s="10">
        <v>0</v>
      </c>
      <c r="O121" s="10">
        <v>0</v>
      </c>
    </row>
    <row r="122" spans="1:15" ht="15" customHeight="1">
      <c r="A122" s="381" t="s">
        <v>110</v>
      </c>
      <c r="B122" s="9" t="s">
        <v>7</v>
      </c>
      <c r="C122" s="10">
        <v>56769</v>
      </c>
      <c r="D122" s="10">
        <v>54718</v>
      </c>
      <c r="E122" s="10">
        <v>60309</v>
      </c>
      <c r="F122" s="10">
        <v>64165</v>
      </c>
      <c r="G122" s="10">
        <v>0</v>
      </c>
      <c r="H122" s="10">
        <v>0</v>
      </c>
      <c r="I122" s="10">
        <v>0</v>
      </c>
      <c r="J122" s="10">
        <v>0</v>
      </c>
      <c r="K122" s="10">
        <v>0</v>
      </c>
      <c r="L122" s="10">
        <v>0</v>
      </c>
      <c r="M122" s="10">
        <v>0</v>
      </c>
      <c r="N122" s="10">
        <v>0</v>
      </c>
      <c r="O122" s="10">
        <v>235961</v>
      </c>
    </row>
    <row r="123" spans="1:15" ht="15" customHeight="1">
      <c r="A123" s="381" t="s">
        <v>111</v>
      </c>
      <c r="B123" s="9" t="s">
        <v>7</v>
      </c>
      <c r="C123" s="10">
        <v>72525.66</v>
      </c>
      <c r="D123" s="10">
        <v>253856.79</v>
      </c>
      <c r="E123" s="10">
        <v>322724.96000000002</v>
      </c>
      <c r="F123" s="10">
        <v>0</v>
      </c>
      <c r="G123" s="10">
        <v>0</v>
      </c>
      <c r="H123" s="10">
        <v>0</v>
      </c>
      <c r="I123" s="10">
        <v>0</v>
      </c>
      <c r="J123" s="10">
        <v>0</v>
      </c>
      <c r="K123" s="10">
        <v>0</v>
      </c>
      <c r="L123" s="10">
        <v>0</v>
      </c>
      <c r="M123" s="10">
        <v>0</v>
      </c>
      <c r="N123" s="10">
        <v>0</v>
      </c>
      <c r="O123" s="10">
        <v>649107.41</v>
      </c>
    </row>
    <row r="124" spans="1:15" ht="15" customHeight="1">
      <c r="A124" s="381" t="s">
        <v>112</v>
      </c>
      <c r="B124" s="9" t="s">
        <v>7</v>
      </c>
      <c r="C124" s="10">
        <v>23130.54</v>
      </c>
      <c r="D124" s="10">
        <v>22448.75</v>
      </c>
      <c r="E124" s="10">
        <v>28575.65</v>
      </c>
      <c r="F124" s="10">
        <v>0</v>
      </c>
      <c r="G124" s="10">
        <v>0</v>
      </c>
      <c r="H124" s="10">
        <v>0</v>
      </c>
      <c r="I124" s="10">
        <v>0</v>
      </c>
      <c r="J124" s="10">
        <v>0</v>
      </c>
      <c r="K124" s="10">
        <v>0</v>
      </c>
      <c r="L124" s="10">
        <v>0</v>
      </c>
      <c r="M124" s="10">
        <v>0</v>
      </c>
      <c r="N124" s="10">
        <v>0</v>
      </c>
      <c r="O124" s="10">
        <v>74154.94</v>
      </c>
    </row>
    <row r="125" spans="1:15" ht="15" customHeight="1">
      <c r="A125" s="381" t="s">
        <v>113</v>
      </c>
      <c r="B125" s="9" t="s">
        <v>7</v>
      </c>
      <c r="C125" s="10">
        <v>1328</v>
      </c>
      <c r="D125" s="10">
        <v>4073</v>
      </c>
      <c r="E125" s="10">
        <v>4831.5600000000004</v>
      </c>
      <c r="F125" s="10">
        <v>0</v>
      </c>
      <c r="G125" s="10">
        <v>0</v>
      </c>
      <c r="H125" s="10">
        <v>0</v>
      </c>
      <c r="I125" s="10">
        <v>0</v>
      </c>
      <c r="J125" s="10">
        <v>0</v>
      </c>
      <c r="K125" s="10">
        <v>0</v>
      </c>
      <c r="L125" s="10">
        <v>0</v>
      </c>
      <c r="M125" s="10">
        <v>0</v>
      </c>
      <c r="N125" s="10">
        <v>0</v>
      </c>
      <c r="O125" s="10">
        <v>10232.56</v>
      </c>
    </row>
    <row r="126" spans="1:15" ht="15" customHeight="1">
      <c r="A126" s="381" t="s">
        <v>114</v>
      </c>
      <c r="B126" s="9" t="s">
        <v>7</v>
      </c>
      <c r="C126" s="10">
        <v>261588</v>
      </c>
      <c r="D126" s="10">
        <v>231358</v>
      </c>
      <c r="E126" s="10">
        <v>359486</v>
      </c>
      <c r="F126" s="10">
        <v>391714</v>
      </c>
      <c r="G126" s="10">
        <v>0</v>
      </c>
      <c r="H126" s="10">
        <v>0</v>
      </c>
      <c r="I126" s="10">
        <v>0</v>
      </c>
      <c r="J126" s="10">
        <v>0</v>
      </c>
      <c r="K126" s="10">
        <v>0</v>
      </c>
      <c r="L126" s="10">
        <v>0</v>
      </c>
      <c r="M126" s="10">
        <v>0</v>
      </c>
      <c r="N126" s="10">
        <v>0</v>
      </c>
      <c r="O126" s="10">
        <v>1244146</v>
      </c>
    </row>
    <row r="127" spans="1:15" ht="15" customHeight="1">
      <c r="A127" s="381" t="s">
        <v>115</v>
      </c>
      <c r="B127" s="9" t="s">
        <v>7</v>
      </c>
      <c r="C127" s="10">
        <v>12955</v>
      </c>
      <c r="D127" s="10">
        <v>18090</v>
      </c>
      <c r="E127" s="10">
        <v>18430</v>
      </c>
      <c r="F127" s="10">
        <v>0</v>
      </c>
      <c r="G127" s="10">
        <v>0</v>
      </c>
      <c r="H127" s="10">
        <v>0</v>
      </c>
      <c r="I127" s="10">
        <v>0</v>
      </c>
      <c r="J127" s="10">
        <v>0</v>
      </c>
      <c r="K127" s="10">
        <v>0</v>
      </c>
      <c r="L127" s="10">
        <v>0</v>
      </c>
      <c r="M127" s="10">
        <v>0</v>
      </c>
      <c r="N127" s="10">
        <v>0</v>
      </c>
      <c r="O127" s="10">
        <v>49475</v>
      </c>
    </row>
    <row r="128" spans="1:15" ht="15" customHeight="1">
      <c r="A128" s="381" t="s">
        <v>116</v>
      </c>
      <c r="B128" s="9" t="s">
        <v>7</v>
      </c>
      <c r="C128" s="10">
        <v>670.8</v>
      </c>
      <c r="D128" s="10">
        <v>54924.37</v>
      </c>
      <c r="E128" s="10">
        <v>79403.240000000005</v>
      </c>
      <c r="F128" s="10">
        <v>0</v>
      </c>
      <c r="G128" s="10">
        <v>0</v>
      </c>
      <c r="H128" s="10">
        <v>0</v>
      </c>
      <c r="I128" s="10">
        <v>0</v>
      </c>
      <c r="J128" s="10">
        <v>0</v>
      </c>
      <c r="K128" s="10">
        <v>0</v>
      </c>
      <c r="L128" s="10">
        <v>0</v>
      </c>
      <c r="M128" s="10">
        <v>0</v>
      </c>
      <c r="N128" s="10">
        <v>0</v>
      </c>
      <c r="O128" s="10">
        <v>134998.41</v>
      </c>
    </row>
    <row r="129" spans="1:15" ht="15" customHeight="1">
      <c r="A129" s="381" t="s">
        <v>117</v>
      </c>
      <c r="B129" s="9" t="s">
        <v>7</v>
      </c>
      <c r="C129" s="10">
        <v>8721.52</v>
      </c>
      <c r="D129" s="10">
        <v>13641.61</v>
      </c>
      <c r="E129" s="10">
        <v>22613.360000000001</v>
      </c>
      <c r="F129" s="10">
        <v>0</v>
      </c>
      <c r="G129" s="10">
        <v>0</v>
      </c>
      <c r="H129" s="10">
        <v>0</v>
      </c>
      <c r="I129" s="10">
        <v>0</v>
      </c>
      <c r="J129" s="10">
        <v>0</v>
      </c>
      <c r="K129" s="10">
        <v>0</v>
      </c>
      <c r="L129" s="10">
        <v>0</v>
      </c>
      <c r="M129" s="10">
        <v>0</v>
      </c>
      <c r="N129" s="10">
        <v>0</v>
      </c>
      <c r="O129" s="10">
        <v>44976.49</v>
      </c>
    </row>
    <row r="130" spans="1:15" ht="15" customHeight="1">
      <c r="A130" s="381" t="s">
        <v>118</v>
      </c>
      <c r="B130" s="9" t="s">
        <v>7</v>
      </c>
      <c r="C130" s="10">
        <v>20387.93</v>
      </c>
      <c r="D130" s="10">
        <v>19591.36</v>
      </c>
      <c r="E130" s="10">
        <v>28416.43</v>
      </c>
      <c r="F130" s="10">
        <v>0</v>
      </c>
      <c r="G130" s="10">
        <v>0</v>
      </c>
      <c r="H130" s="10">
        <v>0</v>
      </c>
      <c r="I130" s="10">
        <v>0</v>
      </c>
      <c r="J130" s="10">
        <v>0</v>
      </c>
      <c r="K130" s="10">
        <v>0</v>
      </c>
      <c r="L130" s="10">
        <v>0</v>
      </c>
      <c r="M130" s="10">
        <v>0</v>
      </c>
      <c r="N130" s="10">
        <v>0</v>
      </c>
      <c r="O130" s="10">
        <v>68395.72</v>
      </c>
    </row>
    <row r="131" spans="1:15" ht="15" customHeight="1">
      <c r="A131" s="381" t="s">
        <v>119</v>
      </c>
      <c r="B131" s="9" t="s">
        <v>7</v>
      </c>
      <c r="C131" s="10">
        <v>32066.14</v>
      </c>
      <c r="D131" s="10">
        <v>48999.09</v>
      </c>
      <c r="E131" s="10">
        <v>54232.06</v>
      </c>
      <c r="F131" s="10">
        <v>0</v>
      </c>
      <c r="G131" s="10">
        <v>0</v>
      </c>
      <c r="H131" s="10">
        <v>0</v>
      </c>
      <c r="I131" s="10">
        <v>0</v>
      </c>
      <c r="J131" s="10">
        <v>0</v>
      </c>
      <c r="K131" s="10">
        <v>0</v>
      </c>
      <c r="L131" s="10">
        <v>0</v>
      </c>
      <c r="M131" s="10">
        <v>0</v>
      </c>
      <c r="N131" s="10">
        <v>0</v>
      </c>
      <c r="O131" s="10">
        <v>135297.29</v>
      </c>
    </row>
    <row r="132" spans="1:15" ht="15" customHeight="1">
      <c r="A132" s="381" t="s">
        <v>120</v>
      </c>
      <c r="B132" s="9" t="s">
        <v>7</v>
      </c>
      <c r="C132" s="10">
        <v>20985</v>
      </c>
      <c r="D132" s="10">
        <v>5690</v>
      </c>
      <c r="E132" s="10">
        <v>700</v>
      </c>
      <c r="F132" s="10">
        <v>0</v>
      </c>
      <c r="G132" s="10">
        <v>0</v>
      </c>
      <c r="H132" s="10">
        <v>0</v>
      </c>
      <c r="I132" s="10">
        <v>0</v>
      </c>
      <c r="J132" s="10">
        <v>0</v>
      </c>
      <c r="K132" s="10">
        <v>0</v>
      </c>
      <c r="L132" s="10">
        <v>0</v>
      </c>
      <c r="M132" s="10">
        <v>0</v>
      </c>
      <c r="N132" s="10">
        <v>0</v>
      </c>
      <c r="O132" s="10">
        <v>27375</v>
      </c>
    </row>
    <row r="133" spans="1:15" ht="15" customHeight="1">
      <c r="A133" s="381" t="s">
        <v>121</v>
      </c>
      <c r="B133" s="9" t="s">
        <v>7</v>
      </c>
      <c r="C133" s="10">
        <v>222533</v>
      </c>
      <c r="D133" s="10">
        <v>422886</v>
      </c>
      <c r="E133" s="10">
        <v>581513</v>
      </c>
      <c r="F133" s="10">
        <v>0</v>
      </c>
      <c r="G133" s="10">
        <v>0</v>
      </c>
      <c r="H133" s="10">
        <v>0</v>
      </c>
      <c r="I133" s="10">
        <v>0</v>
      </c>
      <c r="J133" s="10">
        <v>0</v>
      </c>
      <c r="K133" s="10">
        <v>0</v>
      </c>
      <c r="L133" s="10">
        <v>0</v>
      </c>
      <c r="M133" s="10">
        <v>0</v>
      </c>
      <c r="N133" s="10">
        <v>0</v>
      </c>
      <c r="O133" s="10">
        <v>1226932</v>
      </c>
    </row>
    <row r="134" spans="1:15" ht="15" customHeight="1">
      <c r="A134" s="381" t="s">
        <v>831</v>
      </c>
      <c r="B134" s="9" t="s">
        <v>7</v>
      </c>
      <c r="C134" s="10">
        <v>0</v>
      </c>
      <c r="D134" s="10">
        <v>0</v>
      </c>
      <c r="E134" s="10">
        <v>98893</v>
      </c>
      <c r="F134" s="10">
        <v>266789</v>
      </c>
      <c r="G134" s="10">
        <v>0</v>
      </c>
      <c r="H134" s="10">
        <v>0</v>
      </c>
      <c r="I134" s="10">
        <v>0</v>
      </c>
      <c r="J134" s="10">
        <v>0</v>
      </c>
      <c r="K134" s="10">
        <v>0</v>
      </c>
      <c r="L134" s="10">
        <v>0</v>
      </c>
      <c r="M134" s="10">
        <v>0</v>
      </c>
      <c r="N134" s="10">
        <v>0</v>
      </c>
      <c r="O134" s="10">
        <v>365682</v>
      </c>
    </row>
    <row r="135" spans="1:15" ht="15" customHeight="1">
      <c r="A135" s="381" t="s">
        <v>183</v>
      </c>
      <c r="B135" s="9" t="s">
        <v>7</v>
      </c>
      <c r="C135" s="10">
        <v>0</v>
      </c>
      <c r="D135" s="10">
        <v>0</v>
      </c>
      <c r="E135" s="10">
        <v>49055.16</v>
      </c>
      <c r="F135" s="10">
        <v>0</v>
      </c>
      <c r="G135" s="10">
        <v>0</v>
      </c>
      <c r="H135" s="10">
        <v>0</v>
      </c>
      <c r="I135" s="10">
        <v>0</v>
      </c>
      <c r="J135" s="10">
        <v>0</v>
      </c>
      <c r="K135" s="10">
        <v>0</v>
      </c>
      <c r="L135" s="10">
        <v>0</v>
      </c>
      <c r="M135" s="10">
        <v>0</v>
      </c>
      <c r="N135" s="10">
        <v>0</v>
      </c>
      <c r="O135" s="10">
        <v>49055.16</v>
      </c>
    </row>
    <row r="136" spans="1:15" ht="15" customHeight="1">
      <c r="A136" s="381" t="s">
        <v>380</v>
      </c>
      <c r="B136" s="9" t="s">
        <v>7</v>
      </c>
      <c r="C136" s="10">
        <v>4255.84</v>
      </c>
      <c r="D136" s="10">
        <v>7953.28</v>
      </c>
      <c r="E136" s="10">
        <v>9229.68</v>
      </c>
      <c r="F136" s="10">
        <v>0</v>
      </c>
      <c r="G136" s="10">
        <v>0</v>
      </c>
      <c r="H136" s="10">
        <v>0</v>
      </c>
      <c r="I136" s="10">
        <v>0</v>
      </c>
      <c r="J136" s="10">
        <v>0</v>
      </c>
      <c r="K136" s="10">
        <v>0</v>
      </c>
      <c r="L136" s="10">
        <v>0</v>
      </c>
      <c r="M136" s="10">
        <v>0</v>
      </c>
      <c r="N136" s="10">
        <v>0</v>
      </c>
      <c r="O136" s="10">
        <v>21438.799999999999</v>
      </c>
    </row>
    <row r="137" spans="1:15" ht="15" customHeight="1">
      <c r="A137" s="381" t="s">
        <v>373</v>
      </c>
      <c r="B137" s="9" t="s">
        <v>7</v>
      </c>
      <c r="C137" s="10">
        <v>132570</v>
      </c>
      <c r="D137" s="10">
        <v>79354</v>
      </c>
      <c r="E137" s="10">
        <v>88365</v>
      </c>
      <c r="F137" s="10">
        <v>0</v>
      </c>
      <c r="G137" s="10">
        <v>0</v>
      </c>
      <c r="H137" s="10">
        <v>0</v>
      </c>
      <c r="I137" s="10">
        <v>0</v>
      </c>
      <c r="J137" s="10">
        <v>0</v>
      </c>
      <c r="K137" s="10">
        <v>0</v>
      </c>
      <c r="L137" s="10">
        <v>0</v>
      </c>
      <c r="M137" s="10">
        <v>0</v>
      </c>
      <c r="N137" s="10">
        <v>0</v>
      </c>
      <c r="O137" s="10">
        <v>300289</v>
      </c>
    </row>
    <row r="138" spans="1:15" ht="15" customHeight="1">
      <c r="A138" s="9" t="s">
        <v>19</v>
      </c>
      <c r="B138" s="11"/>
      <c r="C138" s="10">
        <v>1057265.31</v>
      </c>
      <c r="D138" s="10">
        <v>1519633.33</v>
      </c>
      <c r="E138" s="10">
        <v>2233917.39</v>
      </c>
      <c r="F138" s="10">
        <v>878387.13</v>
      </c>
      <c r="G138" s="10">
        <v>0</v>
      </c>
      <c r="H138" s="10">
        <v>0</v>
      </c>
      <c r="I138" s="10">
        <v>0</v>
      </c>
      <c r="J138" s="10">
        <v>0</v>
      </c>
      <c r="K138" s="10">
        <v>0</v>
      </c>
      <c r="L138" s="10">
        <v>0</v>
      </c>
      <c r="M138" s="10">
        <v>0</v>
      </c>
      <c r="N138" s="10">
        <v>0</v>
      </c>
      <c r="O138" s="10">
        <v>5689203.1600000001</v>
      </c>
    </row>
    <row r="139" spans="1:15" ht="15" customHeight="1">
      <c r="A139" s="409"/>
      <c r="B139" s="409"/>
      <c r="C139" s="409"/>
      <c r="D139" s="409"/>
      <c r="E139" s="409"/>
      <c r="F139" s="409"/>
      <c r="G139" s="409"/>
      <c r="H139" s="409"/>
      <c r="I139" s="409"/>
      <c r="J139" s="409"/>
      <c r="K139" s="409"/>
      <c r="L139" s="409"/>
      <c r="M139" s="409"/>
      <c r="N139" s="409"/>
      <c r="O139" s="409"/>
    </row>
    <row r="140" spans="1:15" ht="15" customHeight="1">
      <c r="A140" s="410" t="s">
        <v>124</v>
      </c>
      <c r="B140" s="410"/>
      <c r="C140" s="410"/>
      <c r="D140" s="410"/>
      <c r="E140" s="410"/>
      <c r="F140" s="410"/>
      <c r="G140" s="410"/>
      <c r="H140" s="410"/>
      <c r="I140" s="410"/>
      <c r="J140" s="410"/>
      <c r="K140" s="410"/>
      <c r="L140" s="410"/>
      <c r="M140" s="410"/>
      <c r="N140" s="410"/>
      <c r="O140" s="410"/>
    </row>
    <row r="141" spans="1:15" ht="15" customHeight="1">
      <c r="A141" s="381" t="s">
        <v>125</v>
      </c>
      <c r="B141" s="9" t="s">
        <v>7</v>
      </c>
      <c r="C141" s="10">
        <v>152245</v>
      </c>
      <c r="D141" s="10">
        <v>167626</v>
      </c>
      <c r="E141" s="10">
        <v>230382</v>
      </c>
      <c r="F141" s="10">
        <v>0</v>
      </c>
      <c r="G141" s="10">
        <v>0</v>
      </c>
      <c r="H141" s="10">
        <v>0</v>
      </c>
      <c r="I141" s="10">
        <v>0</v>
      </c>
      <c r="J141" s="10">
        <v>0</v>
      </c>
      <c r="K141" s="10">
        <v>0</v>
      </c>
      <c r="L141" s="10">
        <v>0</v>
      </c>
      <c r="M141" s="10">
        <v>0</v>
      </c>
      <c r="N141" s="10">
        <v>0</v>
      </c>
      <c r="O141" s="10">
        <v>550253</v>
      </c>
    </row>
    <row r="142" spans="1:15" ht="15" customHeight="1">
      <c r="A142" s="381" t="s">
        <v>828</v>
      </c>
      <c r="B142" s="9" t="s">
        <v>7</v>
      </c>
      <c r="C142" s="10">
        <v>0</v>
      </c>
      <c r="D142" s="10">
        <v>0</v>
      </c>
      <c r="E142" s="10">
        <v>0</v>
      </c>
      <c r="F142" s="10">
        <v>0</v>
      </c>
      <c r="G142" s="10">
        <v>0</v>
      </c>
      <c r="H142" s="10">
        <v>0</v>
      </c>
      <c r="I142" s="10">
        <v>0</v>
      </c>
      <c r="J142" s="10">
        <v>0</v>
      </c>
      <c r="K142" s="10">
        <v>0</v>
      </c>
      <c r="L142" s="10">
        <v>0</v>
      </c>
      <c r="M142" s="10">
        <v>0</v>
      </c>
      <c r="N142" s="10">
        <v>0</v>
      </c>
      <c r="O142" s="10">
        <v>0</v>
      </c>
    </row>
    <row r="143" spans="1:15" ht="15" customHeight="1">
      <c r="A143" s="381" t="s">
        <v>126</v>
      </c>
      <c r="B143" s="9" t="s">
        <v>7</v>
      </c>
      <c r="C143" s="10">
        <v>99184</v>
      </c>
      <c r="D143" s="10">
        <v>99887</v>
      </c>
      <c r="E143" s="10">
        <v>132703</v>
      </c>
      <c r="F143" s="10">
        <v>0</v>
      </c>
      <c r="G143" s="10">
        <v>0</v>
      </c>
      <c r="H143" s="10">
        <v>0</v>
      </c>
      <c r="I143" s="10">
        <v>0</v>
      </c>
      <c r="J143" s="10">
        <v>0</v>
      </c>
      <c r="K143" s="10">
        <v>0</v>
      </c>
      <c r="L143" s="10">
        <v>0</v>
      </c>
      <c r="M143" s="10">
        <v>0</v>
      </c>
      <c r="N143" s="10">
        <v>0</v>
      </c>
      <c r="O143" s="10">
        <v>331774</v>
      </c>
    </row>
    <row r="144" spans="1:15" ht="15" customHeight="1">
      <c r="A144" s="381" t="s">
        <v>127</v>
      </c>
      <c r="B144" s="9" t="s">
        <v>7</v>
      </c>
      <c r="C144" s="10">
        <v>0</v>
      </c>
      <c r="D144" s="10">
        <v>0</v>
      </c>
      <c r="E144" s="10">
        <v>0</v>
      </c>
      <c r="F144" s="10">
        <v>0</v>
      </c>
      <c r="G144" s="10">
        <v>0</v>
      </c>
      <c r="H144" s="10">
        <v>0</v>
      </c>
      <c r="I144" s="10">
        <v>0</v>
      </c>
      <c r="J144" s="10">
        <v>0</v>
      </c>
      <c r="K144" s="10">
        <v>0</v>
      </c>
      <c r="L144" s="10">
        <v>0</v>
      </c>
      <c r="M144" s="10">
        <v>0</v>
      </c>
      <c r="N144" s="10">
        <v>0</v>
      </c>
      <c r="O144" s="10">
        <v>0</v>
      </c>
    </row>
    <row r="145" spans="1:15" ht="15" customHeight="1">
      <c r="A145" s="9" t="s">
        <v>19</v>
      </c>
      <c r="B145" s="11"/>
      <c r="C145" s="10">
        <v>251429</v>
      </c>
      <c r="D145" s="10">
        <v>267513</v>
      </c>
      <c r="E145" s="10">
        <v>363085</v>
      </c>
      <c r="F145" s="10">
        <v>0</v>
      </c>
      <c r="G145" s="10">
        <v>0</v>
      </c>
      <c r="H145" s="10">
        <v>0</v>
      </c>
      <c r="I145" s="10">
        <v>0</v>
      </c>
      <c r="J145" s="10">
        <v>0</v>
      </c>
      <c r="K145" s="10">
        <v>0</v>
      </c>
      <c r="L145" s="10">
        <v>0</v>
      </c>
      <c r="M145" s="10">
        <v>0</v>
      </c>
      <c r="N145" s="10">
        <v>0</v>
      </c>
      <c r="O145" s="10">
        <v>882027</v>
      </c>
    </row>
    <row r="146" spans="1:15" ht="15" customHeight="1">
      <c r="A146" s="409"/>
      <c r="B146" s="409"/>
      <c r="C146" s="409"/>
      <c r="D146" s="409"/>
      <c r="E146" s="409"/>
      <c r="F146" s="409"/>
      <c r="G146" s="409"/>
      <c r="H146" s="409"/>
      <c r="I146" s="409"/>
      <c r="J146" s="409"/>
      <c r="K146" s="409"/>
      <c r="L146" s="409"/>
      <c r="M146" s="409"/>
      <c r="N146" s="409"/>
      <c r="O146" s="409"/>
    </row>
    <row r="147" spans="1:15" ht="15" customHeight="1">
      <c r="A147" s="410" t="s">
        <v>128</v>
      </c>
      <c r="B147" s="410"/>
      <c r="C147" s="410"/>
      <c r="D147" s="410"/>
      <c r="E147" s="410"/>
      <c r="F147" s="410"/>
      <c r="G147" s="410"/>
      <c r="H147" s="410"/>
      <c r="I147" s="410"/>
      <c r="J147" s="410"/>
      <c r="K147" s="410"/>
      <c r="L147" s="410"/>
      <c r="M147" s="410"/>
      <c r="N147" s="410"/>
      <c r="O147" s="410"/>
    </row>
    <row r="148" spans="1:15" ht="15" customHeight="1">
      <c r="A148" s="381" t="s">
        <v>130</v>
      </c>
      <c r="B148" s="9" t="s">
        <v>7</v>
      </c>
      <c r="C148" s="10">
        <v>0</v>
      </c>
      <c r="D148" s="10">
        <v>0</v>
      </c>
      <c r="E148" s="10">
        <v>0</v>
      </c>
      <c r="F148" s="10">
        <v>0</v>
      </c>
      <c r="G148" s="10">
        <v>0</v>
      </c>
      <c r="H148" s="10">
        <v>0</v>
      </c>
      <c r="I148" s="10">
        <v>0</v>
      </c>
      <c r="J148" s="10">
        <v>0</v>
      </c>
      <c r="K148" s="10">
        <v>0</v>
      </c>
      <c r="L148" s="10">
        <v>0</v>
      </c>
      <c r="M148" s="10">
        <v>0</v>
      </c>
      <c r="N148" s="10">
        <v>0</v>
      </c>
      <c r="O148" s="10">
        <v>0</v>
      </c>
    </row>
    <row r="149" spans="1:15" ht="15" customHeight="1">
      <c r="A149" s="381" t="s">
        <v>131</v>
      </c>
      <c r="B149" s="9" t="s">
        <v>7</v>
      </c>
      <c r="C149" s="10">
        <v>20442</v>
      </c>
      <c r="D149" s="10">
        <v>21829.05</v>
      </c>
      <c r="E149" s="10">
        <v>26040.49</v>
      </c>
      <c r="F149" s="10">
        <v>0</v>
      </c>
      <c r="G149" s="10">
        <v>0</v>
      </c>
      <c r="H149" s="10">
        <v>0</v>
      </c>
      <c r="I149" s="10">
        <v>0</v>
      </c>
      <c r="J149" s="10">
        <v>0</v>
      </c>
      <c r="K149" s="10">
        <v>0</v>
      </c>
      <c r="L149" s="10">
        <v>0</v>
      </c>
      <c r="M149" s="10">
        <v>0</v>
      </c>
      <c r="N149" s="10">
        <v>0</v>
      </c>
      <c r="O149" s="10">
        <v>68311.539999999994</v>
      </c>
    </row>
    <row r="150" spans="1:15" ht="15" customHeight="1">
      <c r="A150" s="381" t="s">
        <v>132</v>
      </c>
      <c r="B150" s="9" t="s">
        <v>7</v>
      </c>
      <c r="C150" s="10">
        <v>0</v>
      </c>
      <c r="D150" s="10">
        <v>0</v>
      </c>
      <c r="E150" s="10">
        <v>103106.94</v>
      </c>
      <c r="F150" s="10">
        <v>0</v>
      </c>
      <c r="G150" s="10">
        <v>0</v>
      </c>
      <c r="H150" s="10">
        <v>0</v>
      </c>
      <c r="I150" s="10">
        <v>0</v>
      </c>
      <c r="J150" s="10">
        <v>0</v>
      </c>
      <c r="K150" s="10">
        <v>0</v>
      </c>
      <c r="L150" s="10">
        <v>0</v>
      </c>
      <c r="M150" s="10">
        <v>0</v>
      </c>
      <c r="N150" s="10">
        <v>0</v>
      </c>
      <c r="O150" s="10">
        <v>103106.94</v>
      </c>
    </row>
    <row r="151" spans="1:15" ht="15" customHeight="1">
      <c r="A151" s="381" t="s">
        <v>133</v>
      </c>
      <c r="B151" s="9" t="s">
        <v>7</v>
      </c>
      <c r="C151" s="10">
        <v>5218.58</v>
      </c>
      <c r="D151" s="10">
        <v>5490.33</v>
      </c>
      <c r="E151" s="10">
        <v>5923.17</v>
      </c>
      <c r="F151" s="10">
        <v>5786.98</v>
      </c>
      <c r="G151" s="10">
        <v>0</v>
      </c>
      <c r="H151" s="10">
        <v>0</v>
      </c>
      <c r="I151" s="10">
        <v>0</v>
      </c>
      <c r="J151" s="10">
        <v>0</v>
      </c>
      <c r="K151" s="10">
        <v>0</v>
      </c>
      <c r="L151" s="10">
        <v>0</v>
      </c>
      <c r="M151" s="10">
        <v>0</v>
      </c>
      <c r="N151" s="10">
        <v>0</v>
      </c>
      <c r="O151" s="10">
        <v>22419.06</v>
      </c>
    </row>
    <row r="152" spans="1:15" ht="15" customHeight="1">
      <c r="A152" s="381" t="s">
        <v>135</v>
      </c>
      <c r="B152" s="9" t="s">
        <v>7</v>
      </c>
      <c r="C152" s="10">
        <v>69175.75</v>
      </c>
      <c r="D152" s="10">
        <v>70161.850000000006</v>
      </c>
      <c r="E152" s="10">
        <v>85891.5</v>
      </c>
      <c r="F152" s="10">
        <v>0</v>
      </c>
      <c r="G152" s="10">
        <v>0</v>
      </c>
      <c r="H152" s="10">
        <v>0</v>
      </c>
      <c r="I152" s="10">
        <v>0</v>
      </c>
      <c r="J152" s="10">
        <v>0</v>
      </c>
      <c r="K152" s="10">
        <v>0</v>
      </c>
      <c r="L152" s="10">
        <v>0</v>
      </c>
      <c r="M152" s="10">
        <v>0</v>
      </c>
      <c r="N152" s="10">
        <v>0</v>
      </c>
      <c r="O152" s="10">
        <v>225229.1</v>
      </c>
    </row>
    <row r="153" spans="1:15" ht="15" customHeight="1">
      <c r="A153" s="381" t="s">
        <v>137</v>
      </c>
      <c r="B153" s="9" t="s">
        <v>7</v>
      </c>
      <c r="C153" s="10">
        <v>247445.57</v>
      </c>
      <c r="D153" s="10">
        <v>211889.32</v>
      </c>
      <c r="E153" s="10">
        <v>275759.77</v>
      </c>
      <c r="F153" s="10">
        <v>0</v>
      </c>
      <c r="G153" s="10">
        <v>0</v>
      </c>
      <c r="H153" s="10">
        <v>0</v>
      </c>
      <c r="I153" s="10">
        <v>0</v>
      </c>
      <c r="J153" s="10">
        <v>0</v>
      </c>
      <c r="K153" s="10">
        <v>0</v>
      </c>
      <c r="L153" s="10">
        <v>0</v>
      </c>
      <c r="M153" s="10">
        <v>0</v>
      </c>
      <c r="N153" s="10">
        <v>0</v>
      </c>
      <c r="O153" s="10">
        <v>735094.66</v>
      </c>
    </row>
    <row r="154" spans="1:15" ht="15" customHeight="1">
      <c r="A154" s="381" t="s">
        <v>139</v>
      </c>
      <c r="B154" s="9" t="s">
        <v>7</v>
      </c>
      <c r="C154" s="10">
        <v>50925.9</v>
      </c>
      <c r="D154" s="10">
        <v>51948.73</v>
      </c>
      <c r="E154" s="10">
        <v>71972.98</v>
      </c>
      <c r="F154" s="10">
        <v>0</v>
      </c>
      <c r="G154" s="10">
        <v>0</v>
      </c>
      <c r="H154" s="10">
        <v>0</v>
      </c>
      <c r="I154" s="10">
        <v>0</v>
      </c>
      <c r="J154" s="10">
        <v>0</v>
      </c>
      <c r="K154" s="10">
        <v>0</v>
      </c>
      <c r="L154" s="10">
        <v>0</v>
      </c>
      <c r="M154" s="10">
        <v>0</v>
      </c>
      <c r="N154" s="10">
        <v>0</v>
      </c>
      <c r="O154" s="10">
        <v>174847.61</v>
      </c>
    </row>
    <row r="155" spans="1:15" ht="15" customHeight="1">
      <c r="A155" s="381" t="s">
        <v>182</v>
      </c>
      <c r="B155" s="9" t="s">
        <v>7</v>
      </c>
      <c r="C155" s="10">
        <v>0</v>
      </c>
      <c r="D155" s="10">
        <v>0</v>
      </c>
      <c r="E155" s="10">
        <v>0</v>
      </c>
      <c r="F155" s="10">
        <v>0</v>
      </c>
      <c r="G155" s="10">
        <v>0</v>
      </c>
      <c r="H155" s="10">
        <v>0</v>
      </c>
      <c r="I155" s="10">
        <v>0</v>
      </c>
      <c r="J155" s="10">
        <v>0</v>
      </c>
      <c r="K155" s="10">
        <v>0</v>
      </c>
      <c r="L155" s="10">
        <v>0</v>
      </c>
      <c r="M155" s="10">
        <v>0</v>
      </c>
      <c r="N155" s="10">
        <v>0</v>
      </c>
      <c r="O155" s="10">
        <v>0</v>
      </c>
    </row>
    <row r="156" spans="1:15" ht="15" customHeight="1">
      <c r="A156" s="9" t="s">
        <v>19</v>
      </c>
      <c r="B156" s="11"/>
      <c r="C156" s="10">
        <v>393207.8</v>
      </c>
      <c r="D156" s="10">
        <v>361319.28</v>
      </c>
      <c r="E156" s="10">
        <v>568694.85</v>
      </c>
      <c r="F156" s="10">
        <v>5786.98</v>
      </c>
      <c r="G156" s="10">
        <v>0</v>
      </c>
      <c r="H156" s="10">
        <v>0</v>
      </c>
      <c r="I156" s="10">
        <v>0</v>
      </c>
      <c r="J156" s="10">
        <v>0</v>
      </c>
      <c r="K156" s="10">
        <v>0</v>
      </c>
      <c r="L156" s="10">
        <v>0</v>
      </c>
      <c r="M156" s="10">
        <v>0</v>
      </c>
      <c r="N156" s="10">
        <v>0</v>
      </c>
      <c r="O156" s="10">
        <v>1329008.9099999999</v>
      </c>
    </row>
    <row r="157" spans="1:15" ht="15" customHeight="1">
      <c r="A157" s="409"/>
      <c r="B157" s="409"/>
      <c r="C157" s="409"/>
      <c r="D157" s="409"/>
      <c r="E157" s="409"/>
      <c r="F157" s="409"/>
      <c r="G157" s="409"/>
      <c r="H157" s="409"/>
      <c r="I157" s="409"/>
      <c r="J157" s="409"/>
      <c r="K157" s="409"/>
      <c r="L157" s="409"/>
      <c r="M157" s="409"/>
      <c r="N157" s="409"/>
      <c r="O157" s="409"/>
    </row>
    <row r="158" spans="1:15" ht="15" customHeight="1">
      <c r="A158" s="410" t="s">
        <v>140</v>
      </c>
      <c r="B158" s="410"/>
      <c r="C158" s="410"/>
      <c r="D158" s="410"/>
      <c r="E158" s="410"/>
      <c r="F158" s="410"/>
      <c r="G158" s="410"/>
      <c r="H158" s="410"/>
      <c r="I158" s="410"/>
      <c r="J158" s="410"/>
      <c r="K158" s="410"/>
      <c r="L158" s="410"/>
      <c r="M158" s="410"/>
      <c r="N158" s="410"/>
      <c r="O158" s="410"/>
    </row>
    <row r="159" spans="1:15" ht="15" customHeight="1">
      <c r="A159" s="381" t="s">
        <v>141</v>
      </c>
      <c r="B159" s="9" t="s">
        <v>7</v>
      </c>
      <c r="C159" s="10">
        <v>0</v>
      </c>
      <c r="D159" s="10">
        <v>0</v>
      </c>
      <c r="E159" s="10">
        <v>0</v>
      </c>
      <c r="F159" s="10">
        <v>0</v>
      </c>
      <c r="G159" s="10">
        <v>0</v>
      </c>
      <c r="H159" s="10">
        <v>0</v>
      </c>
      <c r="I159" s="10">
        <v>0</v>
      </c>
      <c r="J159" s="10">
        <v>0</v>
      </c>
      <c r="K159" s="10">
        <v>0</v>
      </c>
      <c r="L159" s="10">
        <v>0</v>
      </c>
      <c r="M159" s="10">
        <v>0</v>
      </c>
      <c r="N159" s="10">
        <v>0</v>
      </c>
      <c r="O159" s="10">
        <v>0</v>
      </c>
    </row>
    <row r="160" spans="1:15" ht="15" customHeight="1">
      <c r="A160" s="381" t="s">
        <v>142</v>
      </c>
      <c r="B160" s="9" t="s">
        <v>7</v>
      </c>
      <c r="C160" s="10">
        <v>0</v>
      </c>
      <c r="D160" s="10">
        <v>0</v>
      </c>
      <c r="E160" s="10">
        <v>88950</v>
      </c>
      <c r="F160" s="10">
        <v>0</v>
      </c>
      <c r="G160" s="10">
        <v>0</v>
      </c>
      <c r="H160" s="10">
        <v>0</v>
      </c>
      <c r="I160" s="10">
        <v>0</v>
      </c>
      <c r="J160" s="10">
        <v>0</v>
      </c>
      <c r="K160" s="10">
        <v>0</v>
      </c>
      <c r="L160" s="10">
        <v>0</v>
      </c>
      <c r="M160" s="10">
        <v>0</v>
      </c>
      <c r="N160" s="10">
        <v>0</v>
      </c>
      <c r="O160" s="10">
        <v>88950</v>
      </c>
    </row>
    <row r="161" spans="1:15" ht="15" customHeight="1">
      <c r="A161" s="381" t="s">
        <v>143</v>
      </c>
      <c r="B161" s="9" t="s">
        <v>7</v>
      </c>
      <c r="C161" s="10">
        <v>0</v>
      </c>
      <c r="D161" s="10">
        <v>0</v>
      </c>
      <c r="E161" s="10">
        <v>0</v>
      </c>
      <c r="F161" s="10">
        <v>0</v>
      </c>
      <c r="G161" s="10">
        <v>0</v>
      </c>
      <c r="H161" s="10">
        <v>0</v>
      </c>
      <c r="I161" s="10">
        <v>0</v>
      </c>
      <c r="J161" s="10">
        <v>0</v>
      </c>
      <c r="K161" s="10">
        <v>0</v>
      </c>
      <c r="L161" s="10">
        <v>0</v>
      </c>
      <c r="M161" s="10">
        <v>0</v>
      </c>
      <c r="N161" s="10">
        <v>0</v>
      </c>
      <c r="O161" s="10">
        <v>0</v>
      </c>
    </row>
    <row r="162" spans="1:15" ht="15" customHeight="1">
      <c r="A162" s="381" t="s">
        <v>144</v>
      </c>
      <c r="B162" s="9" t="s">
        <v>7</v>
      </c>
      <c r="C162" s="10">
        <v>66239</v>
      </c>
      <c r="D162" s="10">
        <v>63527</v>
      </c>
      <c r="E162" s="10">
        <v>65764</v>
      </c>
      <c r="F162" s="10">
        <v>0</v>
      </c>
      <c r="G162" s="10">
        <v>0</v>
      </c>
      <c r="H162" s="10">
        <v>0</v>
      </c>
      <c r="I162" s="10">
        <v>0</v>
      </c>
      <c r="J162" s="10">
        <v>0</v>
      </c>
      <c r="K162" s="10">
        <v>0</v>
      </c>
      <c r="L162" s="10">
        <v>0</v>
      </c>
      <c r="M162" s="10">
        <v>0</v>
      </c>
      <c r="N162" s="10">
        <v>0</v>
      </c>
      <c r="O162" s="10">
        <v>195530</v>
      </c>
    </row>
    <row r="163" spans="1:15" ht="15" customHeight="1">
      <c r="A163" s="381" t="s">
        <v>145</v>
      </c>
      <c r="B163" s="9" t="s">
        <v>7</v>
      </c>
      <c r="C163" s="10">
        <v>0</v>
      </c>
      <c r="D163" s="10">
        <v>0</v>
      </c>
      <c r="E163" s="10">
        <v>112753.96</v>
      </c>
      <c r="F163" s="10">
        <v>0</v>
      </c>
      <c r="G163" s="10">
        <v>0</v>
      </c>
      <c r="H163" s="10">
        <v>0</v>
      </c>
      <c r="I163" s="10">
        <v>0</v>
      </c>
      <c r="J163" s="10">
        <v>0</v>
      </c>
      <c r="K163" s="10">
        <v>0</v>
      </c>
      <c r="L163" s="10">
        <v>0</v>
      </c>
      <c r="M163" s="10">
        <v>0</v>
      </c>
      <c r="N163" s="10">
        <v>0</v>
      </c>
      <c r="O163" s="10">
        <v>112753.96</v>
      </c>
    </row>
    <row r="164" spans="1:15" ht="15" customHeight="1">
      <c r="A164" s="381" t="s">
        <v>146</v>
      </c>
      <c r="B164" s="9" t="s">
        <v>7</v>
      </c>
      <c r="C164" s="10">
        <v>113173</v>
      </c>
      <c r="D164" s="10">
        <v>97920</v>
      </c>
      <c r="E164" s="10">
        <v>0</v>
      </c>
      <c r="F164" s="10">
        <v>0</v>
      </c>
      <c r="G164" s="10">
        <v>0</v>
      </c>
      <c r="H164" s="10">
        <v>0</v>
      </c>
      <c r="I164" s="10">
        <v>0</v>
      </c>
      <c r="J164" s="10">
        <v>0</v>
      </c>
      <c r="K164" s="10">
        <v>0</v>
      </c>
      <c r="L164" s="10">
        <v>0</v>
      </c>
      <c r="M164" s="10">
        <v>0</v>
      </c>
      <c r="N164" s="10">
        <v>0</v>
      </c>
      <c r="O164" s="10">
        <v>211093</v>
      </c>
    </row>
    <row r="165" spans="1:15" ht="15" customHeight="1">
      <c r="A165" s="381" t="s">
        <v>147</v>
      </c>
      <c r="B165" s="9" t="s">
        <v>7</v>
      </c>
      <c r="C165" s="10">
        <v>0</v>
      </c>
      <c r="D165" s="10">
        <v>0</v>
      </c>
      <c r="E165" s="10">
        <v>0</v>
      </c>
      <c r="F165" s="10">
        <v>0</v>
      </c>
      <c r="G165" s="10">
        <v>0</v>
      </c>
      <c r="H165" s="10">
        <v>0</v>
      </c>
      <c r="I165" s="10">
        <v>0</v>
      </c>
      <c r="J165" s="10">
        <v>0</v>
      </c>
      <c r="K165" s="10">
        <v>0</v>
      </c>
      <c r="L165" s="10">
        <v>0</v>
      </c>
      <c r="M165" s="10">
        <v>0</v>
      </c>
      <c r="N165" s="10">
        <v>0</v>
      </c>
      <c r="O165" s="10">
        <v>0</v>
      </c>
    </row>
    <row r="166" spans="1:15" ht="15" customHeight="1">
      <c r="A166" s="381" t="s">
        <v>148</v>
      </c>
      <c r="B166" s="9" t="s">
        <v>7</v>
      </c>
      <c r="C166" s="10">
        <v>0</v>
      </c>
      <c r="D166" s="10">
        <v>0</v>
      </c>
      <c r="E166" s="10">
        <v>0</v>
      </c>
      <c r="F166" s="10">
        <v>0</v>
      </c>
      <c r="G166" s="10">
        <v>0</v>
      </c>
      <c r="H166" s="10">
        <v>0</v>
      </c>
      <c r="I166" s="10">
        <v>0</v>
      </c>
      <c r="J166" s="10">
        <v>0</v>
      </c>
      <c r="K166" s="10">
        <v>0</v>
      </c>
      <c r="L166" s="10">
        <v>0</v>
      </c>
      <c r="M166" s="10">
        <v>0</v>
      </c>
      <c r="N166" s="10">
        <v>0</v>
      </c>
      <c r="O166" s="10">
        <v>0</v>
      </c>
    </row>
    <row r="167" spans="1:15" ht="15" customHeight="1">
      <c r="A167" s="9" t="s">
        <v>19</v>
      </c>
      <c r="B167" s="11"/>
      <c r="C167" s="10">
        <v>179412</v>
      </c>
      <c r="D167" s="10">
        <v>161447</v>
      </c>
      <c r="E167" s="10">
        <v>267467.96000000002</v>
      </c>
      <c r="F167" s="10">
        <v>0</v>
      </c>
      <c r="G167" s="10">
        <v>0</v>
      </c>
      <c r="H167" s="10">
        <v>0</v>
      </c>
      <c r="I167" s="10">
        <v>0</v>
      </c>
      <c r="J167" s="10">
        <v>0</v>
      </c>
      <c r="K167" s="10">
        <v>0</v>
      </c>
      <c r="L167" s="10">
        <v>0</v>
      </c>
      <c r="M167" s="10">
        <v>0</v>
      </c>
      <c r="N167" s="10">
        <v>0</v>
      </c>
      <c r="O167" s="10">
        <v>608326.96</v>
      </c>
    </row>
    <row r="168" spans="1:15" ht="15" customHeight="1">
      <c r="A168" s="409"/>
      <c r="B168" s="409"/>
      <c r="C168" s="409"/>
      <c r="D168" s="409"/>
      <c r="E168" s="409"/>
      <c r="F168" s="409"/>
      <c r="G168" s="409"/>
      <c r="H168" s="409"/>
      <c r="I168" s="409"/>
      <c r="J168" s="409"/>
      <c r="K168" s="409"/>
      <c r="L168" s="409"/>
      <c r="M168" s="409"/>
      <c r="N168" s="409"/>
      <c r="O168" s="409"/>
    </row>
    <row r="169" spans="1:15" ht="15" customHeight="1">
      <c r="A169" s="9" t="s">
        <v>149</v>
      </c>
      <c r="B169" s="11"/>
      <c r="C169" s="10">
        <v>5202450.78</v>
      </c>
      <c r="D169" s="10">
        <v>5545221.54</v>
      </c>
      <c r="E169" s="10">
        <v>9063709.7799999993</v>
      </c>
      <c r="F169" s="10">
        <v>2636725.5299999998</v>
      </c>
      <c r="G169" s="10">
        <v>0</v>
      </c>
      <c r="H169" s="10">
        <v>0</v>
      </c>
      <c r="I169" s="10">
        <v>0</v>
      </c>
      <c r="J169" s="10">
        <v>0</v>
      </c>
      <c r="K169" s="10">
        <v>0</v>
      </c>
      <c r="L169" s="10">
        <v>0</v>
      </c>
      <c r="M169" s="10">
        <v>0</v>
      </c>
      <c r="N169" s="10">
        <v>0</v>
      </c>
      <c r="O169" s="10">
        <v>22448107.629999999</v>
      </c>
    </row>
  </sheetData>
  <mergeCells count="32">
    <mergeCell ref="A37:O37"/>
    <mergeCell ref="A46:O46"/>
    <mergeCell ref="A19:O19"/>
    <mergeCell ref="A28:O28"/>
    <mergeCell ref="A36:O36"/>
    <mergeCell ref="A45:O45"/>
    <mergeCell ref="A1:O1"/>
    <mergeCell ref="A2:O2"/>
    <mergeCell ref="A5:O5"/>
    <mergeCell ref="A20:O20"/>
    <mergeCell ref="A29:O29"/>
    <mergeCell ref="A104:O104"/>
    <mergeCell ref="A105:O105"/>
    <mergeCell ref="A109:O109"/>
    <mergeCell ref="A110:O110"/>
    <mergeCell ref="A158:O158"/>
    <mergeCell ref="A157:O157"/>
    <mergeCell ref="A147:O147"/>
    <mergeCell ref="A51:O51"/>
    <mergeCell ref="A80:O80"/>
    <mergeCell ref="A52:O52"/>
    <mergeCell ref="A56:O56"/>
    <mergeCell ref="A57:O57"/>
    <mergeCell ref="A62:O62"/>
    <mergeCell ref="A63:O63"/>
    <mergeCell ref="A79:O79"/>
    <mergeCell ref="A168:O168"/>
    <mergeCell ref="A113:O113"/>
    <mergeCell ref="A114:O114"/>
    <mergeCell ref="A139:O139"/>
    <mergeCell ref="A140:O140"/>
    <mergeCell ref="A146:O14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1F48AF-7344-42FC-B93C-A7F798EAA82F}">
  <sheetPr codeName="Sheet10">
    <pageSetUpPr fitToPage="1"/>
  </sheetPr>
  <dimension ref="A1:C150"/>
  <sheetViews>
    <sheetView topLeftCell="A124" zoomScaleNormal="100" workbookViewId="0">
      <selection activeCell="C163" sqref="C163"/>
    </sheetView>
  </sheetViews>
  <sheetFormatPr baseColWidth="10" defaultColWidth="9.1640625" defaultRowHeight="13"/>
  <cols>
    <col min="1" max="1" width="17.83203125" style="132" bestFit="1" customWidth="1"/>
    <col min="2" max="2" width="42.83203125" style="132" customWidth="1"/>
    <col min="3" max="3" width="57" style="132" bestFit="1" customWidth="1"/>
    <col min="4" max="16384" width="9.1640625" style="132"/>
  </cols>
  <sheetData>
    <row r="1" spans="1:3" ht="16.25" customHeight="1">
      <c r="A1" s="133" t="s">
        <v>0</v>
      </c>
      <c r="B1" s="133"/>
      <c r="C1" s="133"/>
    </row>
    <row r="2" spans="1:3" ht="15.25" customHeight="1">
      <c r="A2" s="134" t="s">
        <v>198</v>
      </c>
      <c r="B2" s="134"/>
      <c r="C2" s="134"/>
    </row>
    <row r="3" spans="1:3" ht="15.25" customHeight="1">
      <c r="A3" s="135" t="s">
        <v>199</v>
      </c>
      <c r="B3" s="135"/>
      <c r="C3" s="135" t="s">
        <v>200</v>
      </c>
    </row>
    <row r="4" spans="1:3" ht="15.25" customHeight="1">
      <c r="A4" s="136"/>
      <c r="B4" s="136"/>
      <c r="C4" s="136"/>
    </row>
    <row r="5" spans="1:3" ht="15.25" customHeight="1">
      <c r="A5" s="137" t="s">
        <v>201</v>
      </c>
      <c r="B5" s="137" t="str">
        <f>+A3</f>
        <v xml:space="preserve"> Property Name </v>
      </c>
      <c r="C5" s="137" t="str">
        <f>+C3</f>
        <v xml:space="preserve"> Tenant Name </v>
      </c>
    </row>
    <row r="6" spans="1:3" ht="15.25" customHeight="1">
      <c r="A6" s="132" t="s">
        <v>202</v>
      </c>
      <c r="B6" s="138" t="s">
        <v>206</v>
      </c>
      <c r="C6" s="138" t="s">
        <v>95</v>
      </c>
    </row>
    <row r="7" spans="1:3" ht="15.25" customHeight="1">
      <c r="A7" s="132" t="s">
        <v>221</v>
      </c>
      <c r="B7" s="138" t="s">
        <v>206</v>
      </c>
      <c r="C7" s="138" t="s">
        <v>97</v>
      </c>
    </row>
    <row r="8" spans="1:3" ht="15.25" customHeight="1">
      <c r="A8" s="132" t="s">
        <v>193</v>
      </c>
      <c r="B8" s="138" t="s">
        <v>206</v>
      </c>
      <c r="C8" s="138" t="s">
        <v>96</v>
      </c>
    </row>
    <row r="9" spans="1:3" ht="15.25" customHeight="1">
      <c r="A9" s="132" t="s">
        <v>186</v>
      </c>
      <c r="B9" s="138" t="s">
        <v>205</v>
      </c>
      <c r="C9" s="138" t="s">
        <v>50</v>
      </c>
    </row>
    <row r="10" spans="1:3" ht="15.25" customHeight="1">
      <c r="A10" s="132" t="s">
        <v>189</v>
      </c>
      <c r="B10" s="138" t="s">
        <v>205</v>
      </c>
      <c r="C10" s="138" t="s">
        <v>52</v>
      </c>
    </row>
    <row r="11" spans="1:3" ht="15.25" customHeight="1">
      <c r="A11" s="132" t="s">
        <v>218</v>
      </c>
      <c r="B11" s="138" t="s">
        <v>205</v>
      </c>
      <c r="C11" s="138" t="s">
        <v>51</v>
      </c>
    </row>
    <row r="12" spans="1:3" ht="15.25" customHeight="1">
      <c r="A12" s="132" t="s">
        <v>202</v>
      </c>
      <c r="B12" s="138" t="s">
        <v>205</v>
      </c>
      <c r="C12" s="138" t="s">
        <v>49</v>
      </c>
    </row>
    <row r="13" spans="1:3" ht="15.25" customHeight="1">
      <c r="A13" s="132" t="s">
        <v>191</v>
      </c>
      <c r="B13" s="138" t="s">
        <v>220</v>
      </c>
      <c r="C13" s="138" t="s">
        <v>125</v>
      </c>
    </row>
    <row r="14" spans="1:3" ht="15.25" customHeight="1">
      <c r="A14" s="132" t="s">
        <v>223</v>
      </c>
      <c r="B14" s="138" t="s">
        <v>220</v>
      </c>
      <c r="C14" s="138" t="s">
        <v>127</v>
      </c>
    </row>
    <row r="15" spans="1:3" ht="15.25" customHeight="1">
      <c r="A15" s="132" t="s">
        <v>193</v>
      </c>
      <c r="B15" s="138" t="s">
        <v>220</v>
      </c>
      <c r="C15" s="138" t="s">
        <v>126</v>
      </c>
    </row>
    <row r="16" spans="1:3" ht="15.25" customHeight="1">
      <c r="A16" s="132" t="s">
        <v>193</v>
      </c>
      <c r="B16" s="138" t="s">
        <v>227</v>
      </c>
      <c r="C16" s="138" t="s">
        <v>42</v>
      </c>
    </row>
    <row r="17" spans="1:3" ht="15.25" customHeight="1">
      <c r="A17" s="132" t="s">
        <v>189</v>
      </c>
      <c r="B17" s="138" t="s">
        <v>227</v>
      </c>
      <c r="C17" s="138" t="s">
        <v>44</v>
      </c>
    </row>
    <row r="18" spans="1:3" ht="15.25" customHeight="1">
      <c r="A18" s="132" t="s">
        <v>195</v>
      </c>
      <c r="B18" s="138" t="s">
        <v>227</v>
      </c>
      <c r="C18" s="138" t="s">
        <v>43</v>
      </c>
    </row>
    <row r="19" spans="1:3" ht="15.25" customHeight="1">
      <c r="A19" s="132" t="s">
        <v>193</v>
      </c>
      <c r="B19" s="138" t="s">
        <v>231</v>
      </c>
      <c r="C19" s="138" t="s">
        <v>137</v>
      </c>
    </row>
    <row r="20" spans="1:3" ht="15.25" customHeight="1">
      <c r="A20" s="132" t="s">
        <v>189</v>
      </c>
      <c r="B20" s="138" t="s">
        <v>231</v>
      </c>
      <c r="C20" s="138" t="s">
        <v>130</v>
      </c>
    </row>
    <row r="21" spans="1:3" ht="15.25" customHeight="1">
      <c r="A21" s="132" t="s">
        <v>189</v>
      </c>
      <c r="B21" s="138" t="s">
        <v>231</v>
      </c>
      <c r="C21" s="138" t="s">
        <v>131</v>
      </c>
    </row>
    <row r="22" spans="1:3" ht="15.25" customHeight="1">
      <c r="A22" s="132" t="s">
        <v>186</v>
      </c>
      <c r="B22" s="138" t="s">
        <v>231</v>
      </c>
      <c r="C22" s="138" t="s">
        <v>139</v>
      </c>
    </row>
    <row r="23" spans="1:3" ht="15.25" customHeight="1">
      <c r="A23" s="132" t="s">
        <v>186</v>
      </c>
      <c r="B23" s="138" t="s">
        <v>231</v>
      </c>
      <c r="C23" s="138" t="s">
        <v>182</v>
      </c>
    </row>
    <row r="24" spans="1:3" ht="15.25" customHeight="1">
      <c r="A24" s="132" t="s">
        <v>186</v>
      </c>
      <c r="B24" s="138" t="s">
        <v>231</v>
      </c>
      <c r="C24" s="138" t="s">
        <v>129</v>
      </c>
    </row>
    <row r="25" spans="1:3" ht="15.25" customHeight="1">
      <c r="A25" s="132" t="s">
        <v>186</v>
      </c>
      <c r="B25" s="138" t="s">
        <v>231</v>
      </c>
      <c r="C25" s="138" t="s">
        <v>135</v>
      </c>
    </row>
    <row r="26" spans="1:3" ht="15.25" customHeight="1">
      <c r="A26" s="132" t="s">
        <v>189</v>
      </c>
      <c r="B26" s="138" t="s">
        <v>231</v>
      </c>
      <c r="C26" s="138" t="s">
        <v>132</v>
      </c>
    </row>
    <row r="27" spans="1:3" ht="15.25" customHeight="1">
      <c r="A27" s="132" t="s">
        <v>187</v>
      </c>
      <c r="B27" s="138" t="s">
        <v>231</v>
      </c>
      <c r="C27" s="138" t="s">
        <v>133</v>
      </c>
    </row>
    <row r="28" spans="1:3" ht="15.25" customHeight="1">
      <c r="A28" s="132" t="s">
        <v>189</v>
      </c>
      <c r="B28" s="138" t="s">
        <v>230</v>
      </c>
      <c r="C28" s="138" t="s">
        <v>68</v>
      </c>
    </row>
    <row r="29" spans="1:3" ht="15.25" customHeight="1">
      <c r="A29" s="132" t="s">
        <v>197</v>
      </c>
      <c r="B29" s="138" t="s">
        <v>230</v>
      </c>
      <c r="C29" s="138" t="s">
        <v>55</v>
      </c>
    </row>
    <row r="30" spans="1:3" ht="15.25" customHeight="1">
      <c r="A30" s="132" t="s">
        <v>197</v>
      </c>
      <c r="B30" s="138" t="s">
        <v>230</v>
      </c>
      <c r="C30" s="138" t="s">
        <v>63</v>
      </c>
    </row>
    <row r="31" spans="1:3" ht="15.25" customHeight="1">
      <c r="A31" s="132" t="s">
        <v>197</v>
      </c>
      <c r="B31" s="138" t="s">
        <v>230</v>
      </c>
      <c r="C31" s="138" t="s">
        <v>57</v>
      </c>
    </row>
    <row r="32" spans="1:3" ht="15.25" customHeight="1">
      <c r="A32" s="132" t="s">
        <v>197</v>
      </c>
      <c r="B32" s="138" t="s">
        <v>230</v>
      </c>
      <c r="C32" s="138" t="s">
        <v>58</v>
      </c>
    </row>
    <row r="33" spans="1:3" ht="15.25" customHeight="1">
      <c r="A33" s="132" t="s">
        <v>197</v>
      </c>
      <c r="B33" s="138" t="s">
        <v>230</v>
      </c>
      <c r="C33" s="138" t="s">
        <v>64</v>
      </c>
    </row>
    <row r="34" spans="1:3" ht="15.25" customHeight="1">
      <c r="A34" s="132" t="s">
        <v>197</v>
      </c>
      <c r="B34" s="138" t="s">
        <v>230</v>
      </c>
      <c r="C34" s="138" t="s">
        <v>60</v>
      </c>
    </row>
    <row r="35" spans="1:3" ht="15.25" customHeight="1">
      <c r="A35" s="132" t="s">
        <v>189</v>
      </c>
      <c r="B35" s="138" t="s">
        <v>230</v>
      </c>
      <c r="C35" s="138" t="s">
        <v>69</v>
      </c>
    </row>
    <row r="36" spans="1:3" ht="15.25" customHeight="1">
      <c r="A36" s="132" t="s">
        <v>197</v>
      </c>
      <c r="B36" s="138" t="s">
        <v>230</v>
      </c>
      <c r="C36" s="138" t="s">
        <v>65</v>
      </c>
    </row>
    <row r="37" spans="1:3" ht="15.25" customHeight="1">
      <c r="A37" s="132" t="s">
        <v>189</v>
      </c>
      <c r="B37" s="138" t="s">
        <v>230</v>
      </c>
      <c r="C37" s="138" t="s">
        <v>66</v>
      </c>
    </row>
    <row r="38" spans="1:3" ht="15.25" customHeight="1">
      <c r="A38" s="132" t="s">
        <v>197</v>
      </c>
      <c r="B38" s="138" t="s">
        <v>230</v>
      </c>
      <c r="C38" s="138" t="s">
        <v>67</v>
      </c>
    </row>
    <row r="39" spans="1:3" ht="15.25" customHeight="1">
      <c r="A39" s="132" t="s">
        <v>197</v>
      </c>
      <c r="B39" s="138" t="s">
        <v>230</v>
      </c>
      <c r="C39" s="138" t="s">
        <v>62</v>
      </c>
    </row>
    <row r="40" spans="1:3" ht="15.25" customHeight="1">
      <c r="A40" s="132" t="s">
        <v>197</v>
      </c>
      <c r="B40" s="138" t="s">
        <v>230</v>
      </c>
      <c r="C40" s="138" t="s">
        <v>56</v>
      </c>
    </row>
    <row r="41" spans="1:3" ht="15.25" customHeight="1">
      <c r="A41" s="132" t="s">
        <v>186</v>
      </c>
      <c r="B41" s="138" t="s">
        <v>230</v>
      </c>
      <c r="C41" s="138" t="s">
        <v>59</v>
      </c>
    </row>
    <row r="42" spans="1:3" ht="15.25" customHeight="1">
      <c r="A42" s="132" t="s">
        <v>197</v>
      </c>
      <c r="B42" s="138" t="s">
        <v>230</v>
      </c>
      <c r="C42" s="138" t="s">
        <v>54</v>
      </c>
    </row>
    <row r="43" spans="1:3" ht="15.25" customHeight="1">
      <c r="A43" s="132" t="s">
        <v>197</v>
      </c>
      <c r="B43" s="138" t="s">
        <v>230</v>
      </c>
      <c r="C43" s="138" t="s">
        <v>61</v>
      </c>
    </row>
    <row r="44" spans="1:3" ht="15.25" customHeight="1">
      <c r="A44" s="132" t="s">
        <v>208</v>
      </c>
      <c r="B44" s="138" t="s">
        <v>210</v>
      </c>
      <c r="C44" s="138" t="s">
        <v>99</v>
      </c>
    </row>
    <row r="45" spans="1:3" ht="15.25" customHeight="1">
      <c r="A45" s="132" t="s">
        <v>214</v>
      </c>
      <c r="B45" s="138" t="s">
        <v>215</v>
      </c>
      <c r="C45" s="138" t="s">
        <v>46</v>
      </c>
    </row>
    <row r="46" spans="1:3" ht="15.25" customHeight="1">
      <c r="A46" s="132" t="s">
        <v>186</v>
      </c>
      <c r="B46" s="138" t="s">
        <v>215</v>
      </c>
      <c r="C46" s="138" t="s">
        <v>47</v>
      </c>
    </row>
    <row r="47" spans="1:3" ht="15.25" customHeight="1">
      <c r="A47" s="132" t="s">
        <v>188</v>
      </c>
      <c r="B47" s="138" t="s">
        <v>213</v>
      </c>
      <c r="C47" s="138" t="s">
        <v>82</v>
      </c>
    </row>
    <row r="48" spans="1:3" ht="15.25" customHeight="1">
      <c r="A48" s="132" t="s">
        <v>195</v>
      </c>
      <c r="B48" s="138" t="s">
        <v>213</v>
      </c>
      <c r="C48" s="138" t="s">
        <v>92</v>
      </c>
    </row>
    <row r="49" spans="1:3" ht="15.25" customHeight="1">
      <c r="A49" s="132" t="s">
        <v>195</v>
      </c>
      <c r="B49" s="138" t="s">
        <v>213</v>
      </c>
      <c r="C49" s="138" t="s">
        <v>88</v>
      </c>
    </row>
    <row r="50" spans="1:3" ht="15.25" customHeight="1">
      <c r="A50" s="132" t="s">
        <v>189</v>
      </c>
      <c r="B50" s="138" t="s">
        <v>213</v>
      </c>
      <c r="C50" s="138" t="s">
        <v>93</v>
      </c>
    </row>
    <row r="51" spans="1:3" ht="15.25" customHeight="1">
      <c r="A51" s="132" t="s">
        <v>195</v>
      </c>
      <c r="B51" s="138" t="s">
        <v>213</v>
      </c>
      <c r="C51" s="138" t="s">
        <v>71</v>
      </c>
    </row>
    <row r="52" spans="1:3" ht="15.25" customHeight="1">
      <c r="A52" s="132" t="s">
        <v>193</v>
      </c>
      <c r="B52" s="138" t="s">
        <v>213</v>
      </c>
      <c r="C52" s="138" t="s">
        <v>90</v>
      </c>
    </row>
    <row r="53" spans="1:3" ht="15.25" customHeight="1">
      <c r="A53" s="132" t="s">
        <v>189</v>
      </c>
      <c r="B53" s="138" t="s">
        <v>213</v>
      </c>
      <c r="C53" s="138" t="s">
        <v>78</v>
      </c>
    </row>
    <row r="54" spans="1:3" ht="15.25" customHeight="1">
      <c r="A54" s="132" t="s">
        <v>193</v>
      </c>
      <c r="B54" s="138" t="s">
        <v>213</v>
      </c>
      <c r="C54" s="138" t="s">
        <v>80</v>
      </c>
    </row>
    <row r="55" spans="1:3" ht="15.25" customHeight="1">
      <c r="A55" s="132" t="s">
        <v>189</v>
      </c>
      <c r="B55" s="138" t="s">
        <v>213</v>
      </c>
      <c r="C55" s="138" t="s">
        <v>72</v>
      </c>
    </row>
    <row r="56" spans="1:3" ht="15.25" customHeight="1">
      <c r="A56" s="132" t="s">
        <v>193</v>
      </c>
      <c r="B56" s="138" t="s">
        <v>213</v>
      </c>
      <c r="C56" s="138" t="s">
        <v>91</v>
      </c>
    </row>
    <row r="57" spans="1:3" ht="15.25" customHeight="1">
      <c r="A57" s="132" t="s">
        <v>187</v>
      </c>
      <c r="B57" s="138" t="s">
        <v>213</v>
      </c>
      <c r="C57" s="138" t="s">
        <v>75</v>
      </c>
    </row>
    <row r="58" spans="1:3" ht="15.25" customHeight="1">
      <c r="A58" s="132" t="s">
        <v>195</v>
      </c>
      <c r="B58" s="138" t="s">
        <v>213</v>
      </c>
      <c r="C58" s="138" t="s">
        <v>74</v>
      </c>
    </row>
    <row r="59" spans="1:3" ht="15.25" customHeight="1">
      <c r="A59" s="132" t="s">
        <v>216</v>
      </c>
      <c r="B59" s="138" t="s">
        <v>213</v>
      </c>
      <c r="C59" s="138" t="s">
        <v>87</v>
      </c>
    </row>
    <row r="60" spans="1:3" ht="15.25" customHeight="1">
      <c r="A60" s="132" t="s">
        <v>193</v>
      </c>
      <c r="B60" s="138" t="s">
        <v>213</v>
      </c>
      <c r="C60" s="138" t="s">
        <v>81</v>
      </c>
    </row>
    <row r="61" spans="1:3" ht="15.25" customHeight="1">
      <c r="A61" s="132" t="s">
        <v>195</v>
      </c>
      <c r="B61" s="138" t="s">
        <v>213</v>
      </c>
      <c r="C61" s="138" t="s">
        <v>86</v>
      </c>
    </row>
    <row r="62" spans="1:3" ht="15.25" customHeight="1">
      <c r="A62" s="132" t="s">
        <v>211</v>
      </c>
      <c r="B62" s="138" t="s">
        <v>213</v>
      </c>
      <c r="C62" s="138" t="s">
        <v>76</v>
      </c>
    </row>
    <row r="63" spans="1:3" ht="15.25" customHeight="1">
      <c r="A63" s="132" t="s">
        <v>197</v>
      </c>
      <c r="B63" s="138" t="s">
        <v>213</v>
      </c>
      <c r="C63" s="138" t="s">
        <v>79</v>
      </c>
    </row>
    <row r="64" spans="1:3" ht="15.25" customHeight="1">
      <c r="A64" s="132" t="s">
        <v>195</v>
      </c>
      <c r="B64" s="138" t="s">
        <v>213</v>
      </c>
      <c r="C64" s="138" t="s">
        <v>85</v>
      </c>
    </row>
    <row r="65" spans="1:3" ht="15.25" customHeight="1">
      <c r="A65" s="132" t="s">
        <v>186</v>
      </c>
      <c r="B65" s="138" t="s">
        <v>213</v>
      </c>
      <c r="C65" s="138" t="s">
        <v>184</v>
      </c>
    </row>
    <row r="66" spans="1:3" ht="15.25" customHeight="1">
      <c r="A66" s="132" t="s">
        <v>189</v>
      </c>
      <c r="B66" s="138" t="s">
        <v>213</v>
      </c>
      <c r="C66" s="138" t="s">
        <v>73</v>
      </c>
    </row>
    <row r="67" spans="1:3" ht="15.25" customHeight="1">
      <c r="A67" s="132" t="s">
        <v>195</v>
      </c>
      <c r="B67" s="138" t="s">
        <v>213</v>
      </c>
      <c r="C67" s="138" t="s">
        <v>83</v>
      </c>
    </row>
    <row r="68" spans="1:3" ht="15.25" customHeight="1">
      <c r="A68" s="132" t="s">
        <v>186</v>
      </c>
      <c r="B68" s="138" t="s">
        <v>213</v>
      </c>
      <c r="C68" s="138" t="s">
        <v>77</v>
      </c>
    </row>
    <row r="69" spans="1:3" ht="15.25" customHeight="1">
      <c r="A69" s="132" t="s">
        <v>195</v>
      </c>
      <c r="B69" s="138" t="s">
        <v>213</v>
      </c>
      <c r="C69" s="138" t="s">
        <v>84</v>
      </c>
    </row>
    <row r="70" spans="1:3" ht="15.25" customHeight="1">
      <c r="A70" s="132" t="s">
        <v>202</v>
      </c>
      <c r="B70" s="138" t="s">
        <v>203</v>
      </c>
      <c r="C70" s="138" t="s">
        <v>204</v>
      </c>
    </row>
    <row r="71" spans="1:3" ht="15.25" customHeight="1">
      <c r="A71" s="132" t="s">
        <v>195</v>
      </c>
      <c r="B71" s="138" t="s">
        <v>203</v>
      </c>
      <c r="C71" s="138" t="s">
        <v>242</v>
      </c>
    </row>
    <row r="72" spans="1:3" ht="15.25" customHeight="1">
      <c r="A72" s="132" t="s">
        <v>187</v>
      </c>
      <c r="B72" s="138" t="s">
        <v>203</v>
      </c>
      <c r="C72" s="138" t="s">
        <v>238</v>
      </c>
    </row>
    <row r="73" spans="1:3" ht="15.25" customHeight="1">
      <c r="A73" s="132" t="s">
        <v>196</v>
      </c>
      <c r="B73" s="138" t="s">
        <v>203</v>
      </c>
      <c r="C73" s="138" t="s">
        <v>222</v>
      </c>
    </row>
    <row r="74" spans="1:3" ht="15.25" customHeight="1">
      <c r="A74" s="132" t="s">
        <v>186</v>
      </c>
      <c r="B74" s="138" t="s">
        <v>203</v>
      </c>
      <c r="C74" s="138" t="s">
        <v>234</v>
      </c>
    </row>
    <row r="75" spans="1:3" ht="15.25" customHeight="1">
      <c r="A75" s="132" t="s">
        <v>187</v>
      </c>
      <c r="B75" s="138" t="s">
        <v>203</v>
      </c>
      <c r="C75" s="138" t="s">
        <v>239</v>
      </c>
    </row>
    <row r="76" spans="1:3" ht="15.25" customHeight="1">
      <c r="A76" s="132" t="s">
        <v>223</v>
      </c>
      <c r="B76" s="138" t="s">
        <v>203</v>
      </c>
      <c r="C76" s="138" t="s">
        <v>224</v>
      </c>
    </row>
    <row r="77" spans="1:3" ht="15.25" customHeight="1">
      <c r="A77" s="132" t="s">
        <v>236</v>
      </c>
      <c r="B77" s="138" t="s">
        <v>203</v>
      </c>
      <c r="C77" s="138" t="s">
        <v>237</v>
      </c>
    </row>
    <row r="78" spans="1:3" ht="15.25" customHeight="1">
      <c r="A78" s="132" t="s">
        <v>186</v>
      </c>
      <c r="B78" s="138" t="s">
        <v>203</v>
      </c>
      <c r="C78" s="138" t="s">
        <v>235</v>
      </c>
    </row>
    <row r="79" spans="1:3" ht="15.25" customHeight="1">
      <c r="A79" s="132" t="s">
        <v>218</v>
      </c>
      <c r="B79" s="138" t="s">
        <v>203</v>
      </c>
      <c r="C79" s="138" t="s">
        <v>219</v>
      </c>
    </row>
    <row r="80" spans="1:3" ht="15.25" customHeight="1">
      <c r="A80" s="132" t="s">
        <v>243</v>
      </c>
      <c r="B80" s="138" t="s">
        <v>203</v>
      </c>
      <c r="C80" s="138" t="s">
        <v>244</v>
      </c>
    </row>
    <row r="81" spans="1:3" ht="15.25" customHeight="1">
      <c r="A81" s="132" t="s">
        <v>211</v>
      </c>
      <c r="B81" s="138" t="s">
        <v>203</v>
      </c>
      <c r="C81" s="138" t="s">
        <v>212</v>
      </c>
    </row>
    <row r="82" spans="1:3" ht="15.25" customHeight="1">
      <c r="A82" s="132" t="s">
        <v>186</v>
      </c>
      <c r="B82" s="138" t="s">
        <v>203</v>
      </c>
      <c r="C82" s="138" t="s">
        <v>233</v>
      </c>
    </row>
    <row r="83" spans="1:3" ht="15.25" customHeight="1">
      <c r="A83" s="132" t="s">
        <v>187</v>
      </c>
      <c r="B83" s="138" t="s">
        <v>203</v>
      </c>
      <c r="C83" s="138" t="s">
        <v>241</v>
      </c>
    </row>
    <row r="84" spans="1:3" ht="15.25" customHeight="1">
      <c r="A84" s="132" t="s">
        <v>187</v>
      </c>
      <c r="B84" s="138" t="s">
        <v>203</v>
      </c>
      <c r="C84" s="138" t="s">
        <v>240</v>
      </c>
    </row>
    <row r="85" spans="1:3" ht="15.25" customHeight="1">
      <c r="A85" s="132" t="s">
        <v>189</v>
      </c>
      <c r="B85" s="138" t="s">
        <v>203</v>
      </c>
      <c r="C85" s="138" t="s">
        <v>228</v>
      </c>
    </row>
    <row r="86" spans="1:3" ht="15.25" customHeight="1">
      <c r="A86" s="132" t="s">
        <v>189</v>
      </c>
      <c r="B86" s="138" t="s">
        <v>203</v>
      </c>
      <c r="C86" s="138" t="s">
        <v>229</v>
      </c>
    </row>
    <row r="87" spans="1:3" ht="15.25" customHeight="1">
      <c r="B87" s="141" t="s">
        <v>149</v>
      </c>
      <c r="C87" s="142"/>
    </row>
    <row r="88" spans="1:3" ht="15.25" customHeight="1">
      <c r="A88" s="132" t="s">
        <v>197</v>
      </c>
      <c r="B88" s="138" t="s">
        <v>232</v>
      </c>
      <c r="C88" s="138" t="s">
        <v>29</v>
      </c>
    </row>
    <row r="89" spans="1:3" ht="15.25" customHeight="1">
      <c r="A89" s="132" t="s">
        <v>186</v>
      </c>
      <c r="B89" s="138" t="s">
        <v>232</v>
      </c>
      <c r="C89" s="138" t="s">
        <v>32</v>
      </c>
    </row>
    <row r="90" spans="1:3" ht="15.25" customHeight="1">
      <c r="A90" s="132" t="s">
        <v>186</v>
      </c>
      <c r="B90" s="138" t="s">
        <v>232</v>
      </c>
      <c r="C90" s="138" t="s">
        <v>33</v>
      </c>
    </row>
    <row r="91" spans="1:3" ht="15.25" customHeight="1">
      <c r="A91" s="132" t="s">
        <v>195</v>
      </c>
      <c r="B91" s="138" t="s">
        <v>232</v>
      </c>
      <c r="C91" s="138" t="s">
        <v>31</v>
      </c>
    </row>
    <row r="92" spans="1:3" ht="15.25" customHeight="1">
      <c r="A92" s="132" t="s">
        <v>186</v>
      </c>
      <c r="B92" s="138" t="s">
        <v>232</v>
      </c>
      <c r="C92" s="138" t="s">
        <v>30</v>
      </c>
    </row>
    <row r="93" spans="1:3" ht="15.25" customHeight="1">
      <c r="A93" s="132" t="s">
        <v>193</v>
      </c>
      <c r="B93" s="138" t="s">
        <v>225</v>
      </c>
      <c r="C93" s="138" t="s">
        <v>21</v>
      </c>
    </row>
    <row r="94" spans="1:3" ht="15.25" customHeight="1">
      <c r="A94" s="132" t="s">
        <v>186</v>
      </c>
      <c r="B94" s="138" t="s">
        <v>225</v>
      </c>
      <c r="C94" s="138" t="s">
        <v>23</v>
      </c>
    </row>
    <row r="95" spans="1:3" ht="15.25" customHeight="1">
      <c r="A95" s="132" t="s">
        <v>193</v>
      </c>
      <c r="B95" s="138" t="s">
        <v>225</v>
      </c>
      <c r="C95" s="138" t="s">
        <v>26</v>
      </c>
    </row>
    <row r="96" spans="1:3" ht="15.25" customHeight="1">
      <c r="A96" s="132" t="s">
        <v>187</v>
      </c>
      <c r="B96" s="138" t="s">
        <v>225</v>
      </c>
      <c r="C96" s="138" t="s">
        <v>24</v>
      </c>
    </row>
    <row r="97" spans="1:3" ht="15.25" customHeight="1">
      <c r="A97" s="132" t="s">
        <v>186</v>
      </c>
      <c r="B97" s="138" t="s">
        <v>225</v>
      </c>
      <c r="C97" s="138" t="s">
        <v>27</v>
      </c>
    </row>
    <row r="98" spans="1:3" ht="15.25" customHeight="1">
      <c r="A98" s="132" t="s">
        <v>189</v>
      </c>
      <c r="B98" s="138" t="s">
        <v>225</v>
      </c>
      <c r="C98" s="138" t="s">
        <v>22</v>
      </c>
    </row>
    <row r="99" spans="1:3" ht="15.25" customHeight="1">
      <c r="A99" s="132" t="s">
        <v>195</v>
      </c>
      <c r="B99" s="138" t="s">
        <v>225</v>
      </c>
      <c r="C99" s="138" t="s">
        <v>25</v>
      </c>
    </row>
    <row r="100" spans="1:3" ht="15.25" customHeight="1">
      <c r="A100" s="132" t="s">
        <v>216</v>
      </c>
      <c r="B100" s="138" t="s">
        <v>217</v>
      </c>
      <c r="C100" s="138" t="s">
        <v>141</v>
      </c>
    </row>
    <row r="101" spans="1:3" ht="15.25" customHeight="1">
      <c r="A101" s="132" t="s">
        <v>193</v>
      </c>
      <c r="B101" s="138" t="s">
        <v>217</v>
      </c>
      <c r="C101" s="138" t="s">
        <v>143</v>
      </c>
    </row>
    <row r="102" spans="1:3" ht="15.25" customHeight="1">
      <c r="A102" s="132" t="s">
        <v>193</v>
      </c>
      <c r="B102" s="138" t="s">
        <v>217</v>
      </c>
      <c r="C102" s="138" t="s">
        <v>147</v>
      </c>
    </row>
    <row r="103" spans="1:3" ht="15.25" customHeight="1">
      <c r="A103" s="132" t="s">
        <v>193</v>
      </c>
      <c r="B103" s="138" t="s">
        <v>217</v>
      </c>
      <c r="C103" s="138" t="s">
        <v>148</v>
      </c>
    </row>
    <row r="104" spans="1:3" ht="15.25" customHeight="1">
      <c r="A104" s="132" t="s">
        <v>195</v>
      </c>
      <c r="B104" s="138" t="s">
        <v>217</v>
      </c>
      <c r="C104" s="138" t="s">
        <v>145</v>
      </c>
    </row>
    <row r="105" spans="1:3" ht="15.25" customHeight="1">
      <c r="A105" s="132" t="s">
        <v>189</v>
      </c>
      <c r="B105" s="138" t="s">
        <v>217</v>
      </c>
      <c r="C105" s="138" t="s">
        <v>142</v>
      </c>
    </row>
    <row r="106" spans="1:3" ht="15.25" customHeight="1">
      <c r="A106" s="132" t="s">
        <v>223</v>
      </c>
      <c r="B106" s="138" t="s">
        <v>217</v>
      </c>
      <c r="C106" s="138" t="s">
        <v>144</v>
      </c>
    </row>
    <row r="107" spans="1:3" ht="15.25" customHeight="1">
      <c r="A107" s="132" t="s">
        <v>193</v>
      </c>
      <c r="B107" s="138" t="s">
        <v>217</v>
      </c>
      <c r="C107" s="138" t="s">
        <v>146</v>
      </c>
    </row>
    <row r="108" spans="1:3" ht="15.25" customHeight="1">
      <c r="A108" s="132" t="s">
        <v>197</v>
      </c>
      <c r="B108" s="138" t="s">
        <v>207</v>
      </c>
      <c r="C108" s="138" t="s">
        <v>101</v>
      </c>
    </row>
    <row r="109" spans="1:3" ht="15.25" customHeight="1">
      <c r="A109" s="132" t="s">
        <v>189</v>
      </c>
      <c r="B109" s="138" t="s">
        <v>207</v>
      </c>
      <c r="C109" s="138" t="s">
        <v>113</v>
      </c>
    </row>
    <row r="110" spans="1:3" ht="15.25" customHeight="1">
      <c r="A110" s="132" t="s">
        <v>196</v>
      </c>
      <c r="B110" s="138" t="s">
        <v>207</v>
      </c>
      <c r="C110" s="138" t="s">
        <v>103</v>
      </c>
    </row>
    <row r="111" spans="1:3" ht="15.25" customHeight="1">
      <c r="A111" s="132" t="s">
        <v>186</v>
      </c>
      <c r="B111" s="138" t="s">
        <v>207</v>
      </c>
      <c r="C111" s="138" t="s">
        <v>102</v>
      </c>
    </row>
    <row r="112" spans="1:3" ht="15.25" customHeight="1">
      <c r="A112" s="132" t="s">
        <v>202</v>
      </c>
      <c r="B112" s="138" t="s">
        <v>207</v>
      </c>
      <c r="C112" s="138" t="s">
        <v>112</v>
      </c>
    </row>
    <row r="113" spans="1:3" ht="15.25" customHeight="1">
      <c r="A113" s="132" t="s">
        <v>189</v>
      </c>
      <c r="B113" s="138" t="s">
        <v>207</v>
      </c>
      <c r="C113" s="138" t="s">
        <v>108</v>
      </c>
    </row>
    <row r="114" spans="1:3" ht="15.25" customHeight="1">
      <c r="A114" s="132" t="s">
        <v>186</v>
      </c>
      <c r="B114" s="138" t="s">
        <v>207</v>
      </c>
      <c r="C114" s="138" t="s">
        <v>111</v>
      </c>
    </row>
    <row r="115" spans="1:3" ht="15.25" customHeight="1">
      <c r="A115" s="132" t="s">
        <v>193</v>
      </c>
      <c r="B115" s="138" t="s">
        <v>207</v>
      </c>
      <c r="C115" s="138" t="s">
        <v>116</v>
      </c>
    </row>
    <row r="116" spans="1:3" ht="15.25" customHeight="1">
      <c r="A116" s="132" t="s">
        <v>195</v>
      </c>
      <c r="B116" s="138" t="s">
        <v>207</v>
      </c>
      <c r="C116" s="138" t="s">
        <v>118</v>
      </c>
    </row>
    <row r="117" spans="1:3" ht="15.25" customHeight="1">
      <c r="A117" s="132" t="s">
        <v>186</v>
      </c>
      <c r="B117" s="138" t="s">
        <v>207</v>
      </c>
      <c r="C117" s="138" t="s">
        <v>121</v>
      </c>
    </row>
    <row r="118" spans="1:3" ht="15.25" customHeight="1">
      <c r="A118" s="132" t="s">
        <v>197</v>
      </c>
      <c r="B118" s="138" t="s">
        <v>207</v>
      </c>
      <c r="C118" s="138" t="s">
        <v>106</v>
      </c>
    </row>
    <row r="119" spans="1:3" ht="15.25" customHeight="1">
      <c r="A119" s="132" t="s">
        <v>202</v>
      </c>
      <c r="B119" s="138" t="s">
        <v>207</v>
      </c>
      <c r="C119" s="138" t="s">
        <v>104</v>
      </c>
    </row>
    <row r="120" spans="1:3" ht="15.25" customHeight="1">
      <c r="A120" s="132" t="s">
        <v>196</v>
      </c>
      <c r="B120" s="138" t="s">
        <v>207</v>
      </c>
      <c r="C120" s="138" t="s">
        <v>115</v>
      </c>
    </row>
    <row r="121" spans="1:3" ht="15.25" customHeight="1">
      <c r="A121" s="132" t="s">
        <v>195</v>
      </c>
      <c r="B121" s="138" t="s">
        <v>207</v>
      </c>
      <c r="C121" s="138" t="s">
        <v>120</v>
      </c>
    </row>
    <row r="122" spans="1:3" ht="15.25" customHeight="1">
      <c r="A122" s="132" t="s">
        <v>195</v>
      </c>
      <c r="B122" s="138" t="s">
        <v>207</v>
      </c>
      <c r="C122" s="138" t="s">
        <v>117</v>
      </c>
    </row>
    <row r="123" spans="1:3" ht="15.25" customHeight="1">
      <c r="A123" s="132" t="s">
        <v>186</v>
      </c>
      <c r="B123" s="138" t="s">
        <v>207</v>
      </c>
      <c r="C123" s="138" t="s">
        <v>114</v>
      </c>
    </row>
    <row r="124" spans="1:3" ht="15.25" customHeight="1">
      <c r="A124" s="132" t="s">
        <v>191</v>
      </c>
      <c r="B124" s="138" t="s">
        <v>207</v>
      </c>
      <c r="C124" s="138" t="s">
        <v>110</v>
      </c>
    </row>
    <row r="125" spans="1:3" ht="15.25" customHeight="1">
      <c r="A125" s="132" t="s">
        <v>189</v>
      </c>
      <c r="B125" s="138" t="s">
        <v>207</v>
      </c>
      <c r="C125" s="138" t="s">
        <v>109</v>
      </c>
    </row>
    <row r="126" spans="1:3" ht="15.25" customHeight="1">
      <c r="A126" s="132" t="s">
        <v>197</v>
      </c>
      <c r="B126" s="138" t="s">
        <v>207</v>
      </c>
      <c r="C126" s="138" t="s">
        <v>119</v>
      </c>
    </row>
    <row r="127" spans="1:3" ht="15.25" customHeight="1">
      <c r="A127" s="132" t="s">
        <v>186</v>
      </c>
      <c r="B127" s="138" t="s">
        <v>207</v>
      </c>
      <c r="C127" s="138" t="s">
        <v>107</v>
      </c>
    </row>
    <row r="128" spans="1:3" ht="15.25" customHeight="1">
      <c r="A128" s="132" t="s">
        <v>189</v>
      </c>
      <c r="B128" s="138" t="s">
        <v>207</v>
      </c>
      <c r="C128" s="138" t="s">
        <v>183</v>
      </c>
    </row>
    <row r="129" spans="1:3" ht="15.25" customHeight="1">
      <c r="A129" s="132" t="s">
        <v>197</v>
      </c>
      <c r="B129" s="138" t="s">
        <v>207</v>
      </c>
      <c r="C129" s="138" t="s">
        <v>123</v>
      </c>
    </row>
    <row r="130" spans="1:3" ht="15.25" customHeight="1">
      <c r="A130" s="132" t="s">
        <v>189</v>
      </c>
      <c r="B130" s="138" t="s">
        <v>209</v>
      </c>
      <c r="C130" s="138" t="s">
        <v>6</v>
      </c>
    </row>
    <row r="131" spans="1:3" ht="15.25" customHeight="1">
      <c r="A131" s="132" t="s">
        <v>187</v>
      </c>
      <c r="B131" s="138" t="s">
        <v>209</v>
      </c>
      <c r="C131" s="138" t="s">
        <v>10</v>
      </c>
    </row>
    <row r="132" spans="1:3" ht="15.25" customHeight="1">
      <c r="A132" s="139" t="s">
        <v>826</v>
      </c>
      <c r="B132" s="140" t="s">
        <v>209</v>
      </c>
      <c r="C132" s="140" t="s">
        <v>358</v>
      </c>
    </row>
    <row r="133" spans="1:3" ht="15.25" customHeight="1">
      <c r="A133" s="132" t="s">
        <v>189</v>
      </c>
      <c r="B133" s="138" t="s">
        <v>209</v>
      </c>
      <c r="C133" s="138" t="s">
        <v>16</v>
      </c>
    </row>
    <row r="134" spans="1:3" ht="15.25" customHeight="1">
      <c r="A134" s="139" t="s">
        <v>187</v>
      </c>
      <c r="B134" s="140" t="s">
        <v>209</v>
      </c>
      <c r="C134" s="140" t="s">
        <v>13</v>
      </c>
    </row>
    <row r="135" spans="1:3" ht="15.25" customHeight="1">
      <c r="A135" s="132" t="s">
        <v>197</v>
      </c>
      <c r="B135" s="138" t="s">
        <v>209</v>
      </c>
      <c r="C135" s="138" t="s">
        <v>14</v>
      </c>
    </row>
    <row r="136" spans="1:3" ht="15.25" customHeight="1">
      <c r="A136" s="132" t="s">
        <v>186</v>
      </c>
      <c r="B136" s="138" t="s">
        <v>209</v>
      </c>
      <c r="C136" s="138" t="s">
        <v>8</v>
      </c>
    </row>
    <row r="137" spans="1:3" ht="15.25" customHeight="1">
      <c r="A137" s="132" t="s">
        <v>191</v>
      </c>
      <c r="B137" s="138" t="s">
        <v>209</v>
      </c>
      <c r="C137" s="138" t="s">
        <v>17</v>
      </c>
    </row>
    <row r="138" spans="1:3" ht="15.25" customHeight="1">
      <c r="A138" s="132" t="s">
        <v>188</v>
      </c>
      <c r="B138" s="138" t="s">
        <v>209</v>
      </c>
      <c r="C138" s="138" t="s">
        <v>11</v>
      </c>
    </row>
    <row r="139" spans="1:3" ht="15.25" customHeight="1">
      <c r="A139" s="132" t="s">
        <v>186</v>
      </c>
      <c r="B139" s="138" t="s">
        <v>209</v>
      </c>
      <c r="C139" s="138" t="s">
        <v>9</v>
      </c>
    </row>
    <row r="140" spans="1:3" ht="15.25" customHeight="1">
      <c r="A140" s="132" t="s">
        <v>189</v>
      </c>
      <c r="B140" s="138" t="s">
        <v>209</v>
      </c>
      <c r="C140" s="138" t="s">
        <v>15</v>
      </c>
    </row>
    <row r="141" spans="1:3" ht="15.25" customHeight="1">
      <c r="A141" s="132" t="s">
        <v>208</v>
      </c>
      <c r="B141" s="138" t="s">
        <v>209</v>
      </c>
      <c r="C141" s="138" t="s">
        <v>18</v>
      </c>
    </row>
    <row r="142" spans="1:3" ht="15.25" customHeight="1">
      <c r="A142" s="132" t="s">
        <v>187</v>
      </c>
      <c r="B142" s="138" t="s">
        <v>209</v>
      </c>
      <c r="C142" s="138" t="s">
        <v>12</v>
      </c>
    </row>
    <row r="143" spans="1:3" ht="15.25" customHeight="1">
      <c r="A143" s="130" t="s">
        <v>202</v>
      </c>
      <c r="B143" s="131" t="s">
        <v>209</v>
      </c>
      <c r="C143" s="131" t="s">
        <v>752</v>
      </c>
    </row>
    <row r="144" spans="1:3" ht="15.25" customHeight="1">
      <c r="A144" s="132" t="s">
        <v>186</v>
      </c>
      <c r="B144" s="138" t="s">
        <v>226</v>
      </c>
      <c r="C144" s="138" t="s">
        <v>37</v>
      </c>
    </row>
    <row r="145" spans="1:3" ht="15.25" customHeight="1">
      <c r="A145" s="132" t="s">
        <v>187</v>
      </c>
      <c r="B145" s="138" t="s">
        <v>226</v>
      </c>
      <c r="C145" s="138" t="s">
        <v>40</v>
      </c>
    </row>
    <row r="146" spans="1:3" ht="15.25" customHeight="1">
      <c r="A146" s="132" t="s">
        <v>186</v>
      </c>
      <c r="B146" s="138" t="s">
        <v>226</v>
      </c>
      <c r="C146" s="138" t="s">
        <v>36</v>
      </c>
    </row>
    <row r="147" spans="1:3" ht="15.25" customHeight="1">
      <c r="A147" s="132" t="s">
        <v>186</v>
      </c>
      <c r="B147" s="138" t="s">
        <v>226</v>
      </c>
      <c r="C147" s="138" t="s">
        <v>35</v>
      </c>
    </row>
    <row r="148" spans="1:3" ht="15.25" customHeight="1">
      <c r="A148" s="132" t="s">
        <v>189</v>
      </c>
      <c r="B148" s="138" t="s">
        <v>226</v>
      </c>
      <c r="C148" s="138" t="s">
        <v>39</v>
      </c>
    </row>
    <row r="149" spans="1:3" ht="15.25" customHeight="1">
      <c r="A149" s="132" t="s">
        <v>189</v>
      </c>
      <c r="B149" s="138" t="s">
        <v>226</v>
      </c>
      <c r="C149" s="138" t="s">
        <v>38</v>
      </c>
    </row>
    <row r="150" spans="1:3" ht="15.25" customHeight="1">
      <c r="B150" s="143"/>
      <c r="C150" s="143"/>
    </row>
  </sheetData>
  <autoFilter ref="A5:C150" xr:uid="{E78058A6-7DC3-4D22-8164-2DE27E6E504B}">
    <sortState ref="A6:C150">
      <sortCondition ref="B5:B150"/>
    </sortState>
  </autoFilter>
  <pageMargins left="0.7" right="0.7" top="0.7" bottom="0.7" header="0.5" footer="0.5"/>
  <pageSetup fitToHeight="990" orientation="landscape" useFirstPageNumber="1" r:id="rId1"/>
  <headerFooter alignWithMargins="0">
    <oddHeader>&amp;R&amp;B&amp;D &amp;T</oddHeader>
    <oddFooter>&amp;C&amp;B Page &amp;P of &amp;N</oddFooter>
  </headerFooter>
  <rowBreaks count="1" manualBreakCount="1">
    <brk id="22" max="16383"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4272A-F06C-4E0A-BE43-291F7D75DF14}">
  <sheetPr codeName="Sheet11">
    <pageSetUpPr fitToPage="1"/>
  </sheetPr>
  <dimension ref="A1:S329"/>
  <sheetViews>
    <sheetView zoomScaleNormal="100" workbookViewId="0">
      <selection activeCell="C30" sqref="C30"/>
    </sheetView>
  </sheetViews>
  <sheetFormatPr baseColWidth="10" defaultColWidth="9.1640625" defaultRowHeight="13"/>
  <cols>
    <col min="1" max="1" width="32.83203125" customWidth="1"/>
    <col min="2" max="2" width="16.83203125" bestFit="1" customWidth="1"/>
    <col min="3" max="3" width="75.83203125" bestFit="1" customWidth="1"/>
    <col min="4" max="4" width="16.83203125" customWidth="1"/>
    <col min="5" max="5" width="9.1640625" style="101" bestFit="1" customWidth="1"/>
    <col min="6" max="6" width="11.5" bestFit="1" customWidth="1"/>
    <col min="7" max="7" width="11" bestFit="1" customWidth="1"/>
    <col min="8" max="8" width="6.83203125" bestFit="1" customWidth="1"/>
    <col min="9" max="9" width="9" bestFit="1" customWidth="1"/>
    <col min="10" max="10" width="9.1640625" bestFit="1" customWidth="1"/>
    <col min="11" max="11" width="10.83203125" bestFit="1" customWidth="1"/>
    <col min="12" max="12" width="10.1640625" bestFit="1" customWidth="1"/>
    <col min="13" max="13" width="10.83203125" bestFit="1" customWidth="1"/>
    <col min="14" max="14" width="10.1640625" bestFit="1" customWidth="1"/>
    <col min="15" max="15" width="10.5" bestFit="1" customWidth="1"/>
    <col min="16" max="16" width="9.5" bestFit="1" customWidth="1"/>
    <col min="17" max="17" width="15.1640625" bestFit="1" customWidth="1"/>
    <col min="19" max="19" width="11.5" bestFit="1" customWidth="1"/>
  </cols>
  <sheetData>
    <row r="1" spans="1:19" ht="16.25" customHeight="1">
      <c r="A1" s="414" t="s">
        <v>724</v>
      </c>
      <c r="B1" s="414"/>
      <c r="C1" s="414"/>
      <c r="D1" s="414"/>
      <c r="E1" s="414"/>
      <c r="F1" s="414"/>
      <c r="G1" s="414"/>
      <c r="H1" s="414"/>
      <c r="I1" s="414"/>
      <c r="J1" s="414"/>
      <c r="K1" s="414"/>
      <c r="L1" s="414"/>
      <c r="M1" s="414"/>
      <c r="N1" s="414"/>
      <c r="O1" s="414"/>
      <c r="P1" s="414"/>
      <c r="Q1" s="414"/>
    </row>
    <row r="2" spans="1:19" ht="15.25" customHeight="1">
      <c r="A2" s="415" t="s">
        <v>723</v>
      </c>
      <c r="B2" s="415"/>
      <c r="C2" s="415"/>
      <c r="D2" s="415"/>
      <c r="E2" s="415"/>
      <c r="F2" s="415"/>
      <c r="G2" s="415"/>
      <c r="H2" s="415"/>
      <c r="I2" s="415"/>
      <c r="J2" s="415"/>
      <c r="K2" s="415"/>
      <c r="L2" s="415"/>
      <c r="M2" s="415"/>
      <c r="N2" s="415"/>
      <c r="O2" s="415"/>
      <c r="P2" s="415"/>
      <c r="Q2" s="415"/>
    </row>
    <row r="3" spans="1:19" ht="15.25" customHeight="1">
      <c r="A3" s="6" t="s">
        <v>722</v>
      </c>
      <c r="B3" s="6" t="s">
        <v>721</v>
      </c>
      <c r="C3" s="6" t="s">
        <v>720</v>
      </c>
      <c r="D3" s="6" t="s">
        <v>719</v>
      </c>
      <c r="E3" s="99" t="s">
        <v>718</v>
      </c>
      <c r="F3" s="6" t="s">
        <v>717</v>
      </c>
      <c r="G3" s="6" t="s">
        <v>716</v>
      </c>
      <c r="H3" s="6" t="s">
        <v>715</v>
      </c>
      <c r="I3" s="6" t="s">
        <v>714</v>
      </c>
      <c r="J3" s="6" t="s">
        <v>713</v>
      </c>
      <c r="K3" s="6" t="s">
        <v>713</v>
      </c>
      <c r="L3" s="6" t="s">
        <v>712</v>
      </c>
      <c r="M3" s="6" t="s">
        <v>712</v>
      </c>
      <c r="N3" s="6" t="s">
        <v>712</v>
      </c>
      <c r="O3" s="6" t="s">
        <v>712</v>
      </c>
      <c r="P3" s="6" t="s">
        <v>711</v>
      </c>
      <c r="Q3" s="6" t="s">
        <v>710</v>
      </c>
    </row>
    <row r="4" spans="1:19" ht="30">
      <c r="A4" s="7"/>
      <c r="B4" s="7"/>
      <c r="C4" s="7"/>
      <c r="D4" s="7"/>
      <c r="E4" s="100"/>
      <c r="F4" s="7"/>
      <c r="G4" s="7"/>
      <c r="H4" s="7"/>
      <c r="I4" s="7" t="s">
        <v>709</v>
      </c>
      <c r="J4" s="7" t="s">
        <v>708</v>
      </c>
      <c r="K4" s="7" t="s">
        <v>707</v>
      </c>
      <c r="L4" s="7" t="s">
        <v>708</v>
      </c>
      <c r="M4" s="7" t="s">
        <v>707</v>
      </c>
      <c r="N4" s="7" t="s">
        <v>706</v>
      </c>
      <c r="O4" s="7" t="s">
        <v>705</v>
      </c>
      <c r="P4" s="7" t="s">
        <v>704</v>
      </c>
      <c r="Q4" s="7" t="s">
        <v>703</v>
      </c>
      <c r="S4" s="72" t="s">
        <v>741</v>
      </c>
    </row>
    <row r="5" spans="1:19" ht="15.25" customHeight="1">
      <c r="A5" s="7"/>
      <c r="B5" s="7"/>
      <c r="C5" s="7"/>
      <c r="D5" s="7"/>
      <c r="E5" s="100"/>
      <c r="F5" s="7"/>
      <c r="G5" s="7"/>
      <c r="H5" s="7"/>
      <c r="I5" s="7"/>
      <c r="J5" s="7"/>
      <c r="K5" s="7"/>
      <c r="L5" s="7"/>
      <c r="M5" s="7"/>
      <c r="N5" s="7"/>
      <c r="O5" s="7"/>
      <c r="P5" s="7" t="s">
        <v>702</v>
      </c>
      <c r="Q5" s="7"/>
    </row>
    <row r="6" spans="1:19" ht="15.25" customHeight="1">
      <c r="A6" s="52" t="s">
        <v>290</v>
      </c>
      <c r="B6" s="51" t="s">
        <v>575</v>
      </c>
      <c r="C6" s="52" t="s">
        <v>701</v>
      </c>
      <c r="D6" s="52" t="s">
        <v>307</v>
      </c>
      <c r="E6" s="53">
        <v>11000</v>
      </c>
      <c r="F6" s="55">
        <v>43055</v>
      </c>
      <c r="G6" s="55">
        <v>46783</v>
      </c>
      <c r="H6" s="54">
        <v>123</v>
      </c>
      <c r="I6" s="54">
        <v>3.5</v>
      </c>
      <c r="J6" s="53">
        <v>43544.45</v>
      </c>
      <c r="K6" s="53">
        <v>3.96</v>
      </c>
      <c r="L6" s="53">
        <v>522533.4</v>
      </c>
      <c r="M6" s="53">
        <v>47.5</v>
      </c>
      <c r="N6" s="53">
        <v>8.64</v>
      </c>
      <c r="O6" s="53">
        <v>0</v>
      </c>
      <c r="P6" s="53">
        <v>0</v>
      </c>
      <c r="Q6" s="53">
        <v>0</v>
      </c>
      <c r="S6" s="46" t="str">
        <f t="shared" ref="S6:S69" si="0">+INDEX($A$294:$A$329,MATCH(A6,$B$294:$B$329,0))</f>
        <v>Cedros</v>
      </c>
    </row>
    <row r="7" spans="1:19" ht="15.25" customHeight="1">
      <c r="A7" s="52" t="s">
        <v>290</v>
      </c>
      <c r="B7" s="51" t="s">
        <v>700</v>
      </c>
      <c r="C7" s="52" t="s">
        <v>97</v>
      </c>
      <c r="D7" s="52" t="s">
        <v>307</v>
      </c>
      <c r="E7" s="53">
        <v>3399</v>
      </c>
      <c r="F7" s="55">
        <v>43371</v>
      </c>
      <c r="G7" s="55">
        <v>45260</v>
      </c>
      <c r="H7" s="54">
        <v>63</v>
      </c>
      <c r="I7" s="54">
        <v>2.67</v>
      </c>
      <c r="J7" s="53">
        <v>14785.65</v>
      </c>
      <c r="K7" s="53">
        <v>4.3499999999999996</v>
      </c>
      <c r="L7" s="53">
        <v>177427.8</v>
      </c>
      <c r="M7" s="53">
        <v>52.2</v>
      </c>
      <c r="N7" s="53">
        <v>12.64</v>
      </c>
      <c r="O7" s="53">
        <v>0</v>
      </c>
      <c r="P7" s="53">
        <v>0</v>
      </c>
      <c r="Q7" s="53">
        <v>0</v>
      </c>
      <c r="S7" s="46" t="str">
        <f t="shared" si="0"/>
        <v>Cedros</v>
      </c>
    </row>
    <row r="8" spans="1:19" ht="15.25" customHeight="1">
      <c r="A8" s="52" t="s">
        <v>290</v>
      </c>
      <c r="B8" s="51" t="s">
        <v>410</v>
      </c>
      <c r="C8" s="52" t="s">
        <v>861</v>
      </c>
      <c r="D8" s="52" t="s">
        <v>307</v>
      </c>
      <c r="E8" s="53">
        <v>759</v>
      </c>
      <c r="F8" s="55">
        <v>44230</v>
      </c>
      <c r="G8" s="55">
        <v>44985</v>
      </c>
      <c r="H8" s="54">
        <v>25</v>
      </c>
      <c r="I8" s="54">
        <v>0.25</v>
      </c>
      <c r="J8" s="53">
        <v>2846.25</v>
      </c>
      <c r="K8" s="53">
        <v>3.75</v>
      </c>
      <c r="L8" s="53">
        <v>34155</v>
      </c>
      <c r="M8" s="53">
        <v>45</v>
      </c>
      <c r="N8" s="53">
        <v>11.81</v>
      </c>
      <c r="O8" s="53">
        <v>0</v>
      </c>
      <c r="P8" s="53">
        <v>3716.57</v>
      </c>
      <c r="Q8" s="53">
        <v>0</v>
      </c>
      <c r="S8" s="46" t="str">
        <f t="shared" si="0"/>
        <v>Cedros</v>
      </c>
    </row>
    <row r="9" spans="1:19" ht="15.25" customHeight="1">
      <c r="A9" s="52" t="s">
        <v>290</v>
      </c>
      <c r="B9" s="51" t="s">
        <v>699</v>
      </c>
      <c r="C9" s="52" t="s">
        <v>698</v>
      </c>
      <c r="D9" s="52" t="s">
        <v>307</v>
      </c>
      <c r="E9" s="53">
        <v>1544</v>
      </c>
      <c r="F9" s="55">
        <v>43111</v>
      </c>
      <c r="G9" s="55">
        <v>46934</v>
      </c>
      <c r="H9" s="54">
        <v>126</v>
      </c>
      <c r="I9" s="54">
        <v>3.33</v>
      </c>
      <c r="J9" s="53">
        <v>10817.54</v>
      </c>
      <c r="K9" s="53">
        <v>7.01</v>
      </c>
      <c r="L9" s="53">
        <v>129810.48</v>
      </c>
      <c r="M9" s="53">
        <v>84.07</v>
      </c>
      <c r="N9" s="53">
        <v>12.32</v>
      </c>
      <c r="O9" s="53">
        <v>0</v>
      </c>
      <c r="P9" s="53">
        <v>10499.2</v>
      </c>
      <c r="Q9" s="53">
        <v>0</v>
      </c>
      <c r="S9" s="46" t="str">
        <f t="shared" si="0"/>
        <v>Cedros</v>
      </c>
    </row>
    <row r="10" spans="1:19" ht="15.25" customHeight="1">
      <c r="A10" s="52" t="s">
        <v>283</v>
      </c>
      <c r="B10" s="51" t="s">
        <v>697</v>
      </c>
      <c r="C10" s="52" t="s">
        <v>696</v>
      </c>
      <c r="D10" s="52" t="s">
        <v>304</v>
      </c>
      <c r="E10" s="53">
        <v>0</v>
      </c>
      <c r="F10" s="55">
        <v>37042</v>
      </c>
      <c r="G10" s="55">
        <v>46180</v>
      </c>
      <c r="H10" s="54">
        <v>301</v>
      </c>
      <c r="I10" s="54">
        <v>20</v>
      </c>
      <c r="J10" s="53">
        <v>2630.25</v>
      </c>
      <c r="K10" s="53">
        <v>0</v>
      </c>
      <c r="L10" s="53">
        <v>31563</v>
      </c>
      <c r="M10" s="53">
        <v>0</v>
      </c>
      <c r="N10" s="53">
        <v>0</v>
      </c>
      <c r="O10" s="53">
        <v>0</v>
      </c>
      <c r="P10" s="53">
        <v>0</v>
      </c>
      <c r="Q10" s="53">
        <v>0</v>
      </c>
      <c r="S10" s="46" t="str">
        <f t="shared" si="0"/>
        <v>Decatur</v>
      </c>
    </row>
    <row r="11" spans="1:19" ht="15.25" customHeight="1">
      <c r="A11" s="52" t="s">
        <v>283</v>
      </c>
      <c r="B11" s="51" t="s">
        <v>695</v>
      </c>
      <c r="C11" s="52" t="s">
        <v>51</v>
      </c>
      <c r="D11" s="52" t="s">
        <v>304</v>
      </c>
      <c r="E11" s="53">
        <v>17500</v>
      </c>
      <c r="F11" s="55">
        <v>42312</v>
      </c>
      <c r="G11" s="55">
        <v>46660</v>
      </c>
      <c r="H11" s="54">
        <v>143</v>
      </c>
      <c r="I11" s="54">
        <v>5.5</v>
      </c>
      <c r="J11" s="53">
        <v>17281.25</v>
      </c>
      <c r="K11" s="53">
        <v>0.99</v>
      </c>
      <c r="L11" s="53">
        <v>207375</v>
      </c>
      <c r="M11" s="53">
        <v>11.85</v>
      </c>
      <c r="N11" s="53">
        <v>3.42</v>
      </c>
      <c r="O11" s="53">
        <v>0</v>
      </c>
      <c r="P11" s="53">
        <v>17500</v>
      </c>
      <c r="Q11" s="53">
        <v>0</v>
      </c>
      <c r="S11" s="46" t="str">
        <f t="shared" si="0"/>
        <v>Decatur</v>
      </c>
    </row>
    <row r="12" spans="1:19" ht="15.25" customHeight="1">
      <c r="A12" s="52" t="s">
        <v>283</v>
      </c>
      <c r="B12" s="51" t="s">
        <v>694</v>
      </c>
      <c r="C12" s="52" t="s">
        <v>693</v>
      </c>
      <c r="D12" s="52" t="s">
        <v>304</v>
      </c>
      <c r="E12" s="53">
        <v>2480</v>
      </c>
      <c r="F12" s="55">
        <v>35583</v>
      </c>
      <c r="G12" s="55">
        <v>44865</v>
      </c>
      <c r="H12" s="54">
        <v>305</v>
      </c>
      <c r="I12" s="54">
        <v>23.92</v>
      </c>
      <c r="J12" s="53">
        <v>4226.8500000000004</v>
      </c>
      <c r="K12" s="53">
        <v>1.7</v>
      </c>
      <c r="L12" s="53">
        <v>50722.2</v>
      </c>
      <c r="M12" s="53">
        <v>20.45</v>
      </c>
      <c r="N12" s="53">
        <v>5.28</v>
      </c>
      <c r="O12" s="53">
        <v>0</v>
      </c>
      <c r="P12" s="53">
        <v>0</v>
      </c>
      <c r="Q12" s="53">
        <v>0</v>
      </c>
      <c r="S12" s="46" t="str">
        <f t="shared" si="0"/>
        <v>Decatur</v>
      </c>
    </row>
    <row r="13" spans="1:19" ht="15.25" customHeight="1">
      <c r="A13" s="52" t="s">
        <v>283</v>
      </c>
      <c r="B13" s="51" t="s">
        <v>691</v>
      </c>
      <c r="C13" s="52" t="s">
        <v>690</v>
      </c>
      <c r="D13" s="52" t="s">
        <v>304</v>
      </c>
      <c r="E13" s="53">
        <v>7918</v>
      </c>
      <c r="F13" s="55">
        <v>43217</v>
      </c>
      <c r="G13" s="55">
        <v>46811</v>
      </c>
      <c r="H13" s="54">
        <v>118</v>
      </c>
      <c r="I13" s="54">
        <v>3.08</v>
      </c>
      <c r="J13" s="53">
        <v>7503.1</v>
      </c>
      <c r="K13" s="53">
        <v>0.95</v>
      </c>
      <c r="L13" s="53">
        <v>90037.2</v>
      </c>
      <c r="M13" s="53">
        <v>11.37</v>
      </c>
      <c r="N13" s="53">
        <v>3.64</v>
      </c>
      <c r="O13" s="53">
        <v>0</v>
      </c>
      <c r="P13" s="53">
        <v>15000</v>
      </c>
      <c r="Q13" s="53">
        <v>0</v>
      </c>
      <c r="S13" s="46" t="str">
        <f t="shared" si="0"/>
        <v>Decatur</v>
      </c>
    </row>
    <row r="14" spans="1:19" ht="15.25" customHeight="1">
      <c r="A14" s="52" t="s">
        <v>283</v>
      </c>
      <c r="B14" s="51" t="s">
        <v>689</v>
      </c>
      <c r="C14" s="52" t="s">
        <v>688</v>
      </c>
      <c r="D14" s="52" t="s">
        <v>304</v>
      </c>
      <c r="E14" s="53">
        <v>1400</v>
      </c>
      <c r="F14" s="55">
        <v>44014</v>
      </c>
      <c r="G14" s="55">
        <v>45991</v>
      </c>
      <c r="H14" s="54">
        <v>65</v>
      </c>
      <c r="I14" s="54">
        <v>0.83</v>
      </c>
      <c r="J14" s="53">
        <v>1400</v>
      </c>
      <c r="K14" s="53">
        <v>1</v>
      </c>
      <c r="L14" s="53">
        <v>16800</v>
      </c>
      <c r="M14" s="53">
        <v>12</v>
      </c>
      <c r="N14" s="53">
        <v>4.13</v>
      </c>
      <c r="O14" s="53">
        <v>0</v>
      </c>
      <c r="P14" s="53">
        <v>2016</v>
      </c>
      <c r="Q14" s="53">
        <v>0</v>
      </c>
      <c r="S14" s="46" t="str">
        <f t="shared" si="0"/>
        <v>Decatur</v>
      </c>
    </row>
    <row r="15" spans="1:19" ht="15.25" customHeight="1">
      <c r="A15" s="52" t="s">
        <v>283</v>
      </c>
      <c r="B15" s="51" t="s">
        <v>687</v>
      </c>
      <c r="C15" s="52" t="s">
        <v>52</v>
      </c>
      <c r="D15" s="52" t="s">
        <v>304</v>
      </c>
      <c r="E15" s="53">
        <v>1400</v>
      </c>
      <c r="F15" s="55">
        <v>42311</v>
      </c>
      <c r="G15" s="55">
        <v>46112</v>
      </c>
      <c r="H15" s="54">
        <v>125</v>
      </c>
      <c r="I15" s="54">
        <v>5.5</v>
      </c>
      <c r="J15" s="53">
        <v>1929.2</v>
      </c>
      <c r="K15" s="53">
        <v>1.38</v>
      </c>
      <c r="L15" s="53">
        <v>23150.400000000001</v>
      </c>
      <c r="M15" s="53">
        <v>16.54</v>
      </c>
      <c r="N15" s="53">
        <v>5.13</v>
      </c>
      <c r="O15" s="53">
        <v>0</v>
      </c>
      <c r="P15" s="53">
        <v>1568</v>
      </c>
      <c r="Q15" s="53">
        <v>0</v>
      </c>
      <c r="S15" s="46" t="str">
        <f t="shared" si="0"/>
        <v>Decatur</v>
      </c>
    </row>
    <row r="16" spans="1:19" ht="15.25" customHeight="1">
      <c r="A16" s="52" t="s">
        <v>283</v>
      </c>
      <c r="B16" s="51" t="s">
        <v>686</v>
      </c>
      <c r="C16" s="52" t="s">
        <v>685</v>
      </c>
      <c r="D16" s="52" t="s">
        <v>304</v>
      </c>
      <c r="E16" s="53">
        <v>1400</v>
      </c>
      <c r="F16" s="55">
        <v>32813</v>
      </c>
      <c r="G16" s="55">
        <v>45961</v>
      </c>
      <c r="H16" s="54">
        <v>432</v>
      </c>
      <c r="I16" s="54">
        <v>31.5</v>
      </c>
      <c r="J16" s="53">
        <v>2327.87</v>
      </c>
      <c r="K16" s="53">
        <v>1.66</v>
      </c>
      <c r="L16" s="53">
        <v>27934.44</v>
      </c>
      <c r="M16" s="53">
        <v>19.95</v>
      </c>
      <c r="N16" s="53">
        <v>4.72</v>
      </c>
      <c r="O16" s="53">
        <v>0</v>
      </c>
      <c r="P16" s="53">
        <v>0</v>
      </c>
      <c r="Q16" s="53">
        <v>0</v>
      </c>
      <c r="S16" s="46" t="str">
        <f t="shared" si="0"/>
        <v>Decatur</v>
      </c>
    </row>
    <row r="17" spans="1:19" ht="15.25" customHeight="1">
      <c r="A17" s="52" t="s">
        <v>283</v>
      </c>
      <c r="B17" s="51" t="s">
        <v>684</v>
      </c>
      <c r="C17" s="52" t="s">
        <v>683</v>
      </c>
      <c r="D17" s="52" t="s">
        <v>304</v>
      </c>
      <c r="E17" s="53">
        <v>2065</v>
      </c>
      <c r="F17" s="55">
        <v>42320</v>
      </c>
      <c r="G17" s="55">
        <v>46081</v>
      </c>
      <c r="H17" s="54">
        <v>124</v>
      </c>
      <c r="I17" s="54">
        <v>5.5</v>
      </c>
      <c r="J17" s="53">
        <v>0</v>
      </c>
      <c r="K17" s="53">
        <v>0</v>
      </c>
      <c r="L17" s="53">
        <v>0</v>
      </c>
      <c r="M17" s="53">
        <v>0</v>
      </c>
      <c r="N17" s="53">
        <v>3.86</v>
      </c>
      <c r="O17" s="53">
        <v>0</v>
      </c>
      <c r="P17" s="53">
        <v>2416.0500000000002</v>
      </c>
      <c r="Q17" s="53">
        <v>0</v>
      </c>
      <c r="S17" s="46" t="str">
        <f t="shared" si="0"/>
        <v>Decatur</v>
      </c>
    </row>
    <row r="18" spans="1:19" ht="15.25" customHeight="1">
      <c r="A18" s="52" t="s">
        <v>283</v>
      </c>
      <c r="B18" s="51" t="s">
        <v>682</v>
      </c>
      <c r="C18" s="52" t="s">
        <v>50</v>
      </c>
      <c r="D18" s="52" t="s">
        <v>304</v>
      </c>
      <c r="E18" s="53">
        <v>3450</v>
      </c>
      <c r="F18" s="55">
        <v>41365</v>
      </c>
      <c r="G18" s="55">
        <v>45016</v>
      </c>
      <c r="H18" s="54">
        <v>120</v>
      </c>
      <c r="I18" s="54">
        <v>8.08</v>
      </c>
      <c r="J18" s="53">
        <v>4140</v>
      </c>
      <c r="K18" s="53">
        <v>1.2</v>
      </c>
      <c r="L18" s="53">
        <v>49680</v>
      </c>
      <c r="M18" s="53">
        <v>14.4</v>
      </c>
      <c r="N18" s="53">
        <v>5.66</v>
      </c>
      <c r="O18" s="53">
        <v>0</v>
      </c>
      <c r="P18" s="53">
        <v>3500</v>
      </c>
      <c r="Q18" s="53">
        <v>0</v>
      </c>
      <c r="S18" s="46" t="str">
        <f t="shared" si="0"/>
        <v>Decatur</v>
      </c>
    </row>
    <row r="19" spans="1:19" ht="15.25" customHeight="1">
      <c r="A19" s="52" t="s">
        <v>283</v>
      </c>
      <c r="B19" s="51" t="s">
        <v>680</v>
      </c>
      <c r="C19" s="52" t="s">
        <v>679</v>
      </c>
      <c r="D19" s="52" t="s">
        <v>304</v>
      </c>
      <c r="E19" s="53">
        <v>3000</v>
      </c>
      <c r="F19" s="55">
        <v>42839</v>
      </c>
      <c r="G19" s="55">
        <v>46507</v>
      </c>
      <c r="H19" s="54">
        <v>121</v>
      </c>
      <c r="I19" s="54">
        <v>4.08</v>
      </c>
      <c r="J19" s="53">
        <v>6240</v>
      </c>
      <c r="K19" s="53">
        <v>2.08</v>
      </c>
      <c r="L19" s="53">
        <v>74880</v>
      </c>
      <c r="M19" s="53">
        <v>24.96</v>
      </c>
      <c r="N19" s="53">
        <v>3.73</v>
      </c>
      <c r="O19" s="53">
        <v>0.6</v>
      </c>
      <c r="P19" s="53">
        <v>6390</v>
      </c>
      <c r="Q19" s="53">
        <v>0</v>
      </c>
      <c r="S19" s="46" t="str">
        <f t="shared" si="0"/>
        <v>Decatur</v>
      </c>
    </row>
    <row r="20" spans="1:19" ht="15.25" customHeight="1">
      <c r="A20" s="52" t="s">
        <v>283</v>
      </c>
      <c r="B20" s="51" t="s">
        <v>678</v>
      </c>
      <c r="C20" s="52" t="s">
        <v>677</v>
      </c>
      <c r="D20" s="52" t="s">
        <v>304</v>
      </c>
      <c r="E20" s="53">
        <v>1526</v>
      </c>
      <c r="F20" s="55">
        <v>43437</v>
      </c>
      <c r="G20" s="55">
        <v>45293</v>
      </c>
      <c r="H20" s="54">
        <v>61</v>
      </c>
      <c r="I20" s="54">
        <v>2.42</v>
      </c>
      <c r="J20" s="53">
        <v>2633.62</v>
      </c>
      <c r="K20" s="53">
        <v>1.73</v>
      </c>
      <c r="L20" s="53">
        <v>31603.439999999999</v>
      </c>
      <c r="M20" s="53">
        <v>20.71</v>
      </c>
      <c r="N20" s="53">
        <v>2.89</v>
      </c>
      <c r="O20" s="53">
        <v>0</v>
      </c>
      <c r="P20" s="53">
        <v>0</v>
      </c>
      <c r="Q20" s="53">
        <v>0</v>
      </c>
      <c r="S20" s="46" t="str">
        <f t="shared" si="0"/>
        <v>Decatur</v>
      </c>
    </row>
    <row r="21" spans="1:19" ht="15.25" customHeight="1">
      <c r="A21" s="52" t="s">
        <v>283</v>
      </c>
      <c r="B21" s="51" t="s">
        <v>676</v>
      </c>
      <c r="C21" s="52" t="s">
        <v>675</v>
      </c>
      <c r="D21" s="52" t="s">
        <v>341</v>
      </c>
      <c r="E21" s="53">
        <v>0</v>
      </c>
      <c r="F21" s="55">
        <v>43223</v>
      </c>
      <c r="G21" s="51"/>
      <c r="H21" s="51"/>
      <c r="I21" s="54">
        <v>3</v>
      </c>
      <c r="J21" s="53">
        <v>0</v>
      </c>
      <c r="K21" s="53">
        <v>0</v>
      </c>
      <c r="L21" s="53">
        <v>0</v>
      </c>
      <c r="M21" s="53">
        <v>0</v>
      </c>
      <c r="N21" s="53">
        <v>0</v>
      </c>
      <c r="O21" s="53">
        <v>0</v>
      </c>
      <c r="P21" s="53">
        <v>0</v>
      </c>
      <c r="Q21" s="53">
        <v>0</v>
      </c>
      <c r="S21" s="46" t="str">
        <f t="shared" si="0"/>
        <v>Decatur</v>
      </c>
    </row>
    <row r="22" spans="1:19" ht="15.25" customHeight="1">
      <c r="A22" s="52" t="s">
        <v>283</v>
      </c>
      <c r="B22" s="51" t="s">
        <v>674</v>
      </c>
      <c r="C22" s="50" t="s">
        <v>302</v>
      </c>
      <c r="D22" s="50"/>
      <c r="E22" s="316">
        <v>10161</v>
      </c>
      <c r="F22" s="303"/>
      <c r="G22" s="303"/>
      <c r="H22" s="303"/>
      <c r="I22" s="303"/>
      <c r="J22" s="303"/>
      <c r="K22" s="303"/>
      <c r="L22" s="303"/>
      <c r="M22" s="303"/>
      <c r="N22" s="303"/>
      <c r="O22" s="303"/>
      <c r="P22" s="303"/>
      <c r="Q22" s="303"/>
      <c r="S22" s="46" t="str">
        <f t="shared" si="0"/>
        <v>Decatur</v>
      </c>
    </row>
    <row r="23" spans="1:19" ht="15.25" customHeight="1">
      <c r="A23" s="52" t="s">
        <v>283</v>
      </c>
      <c r="B23" s="51" t="s">
        <v>673</v>
      </c>
      <c r="C23" s="50" t="s">
        <v>302</v>
      </c>
      <c r="D23" s="50"/>
      <c r="E23" s="316">
        <v>1163</v>
      </c>
      <c r="F23" s="303"/>
      <c r="G23" s="303"/>
      <c r="H23" s="303"/>
      <c r="I23" s="303"/>
      <c r="J23" s="303"/>
      <c r="K23" s="303"/>
      <c r="L23" s="303"/>
      <c r="M23" s="303"/>
      <c r="N23" s="303"/>
      <c r="O23" s="303"/>
      <c r="P23" s="303"/>
      <c r="Q23" s="303"/>
      <c r="S23" s="46" t="str">
        <f t="shared" si="0"/>
        <v>Decatur</v>
      </c>
    </row>
    <row r="24" spans="1:19" ht="15.25" customHeight="1">
      <c r="A24" s="52" t="s">
        <v>283</v>
      </c>
      <c r="B24" s="51" t="s">
        <v>692</v>
      </c>
      <c r="C24" s="50" t="s">
        <v>302</v>
      </c>
      <c r="D24" s="50"/>
      <c r="E24" s="316">
        <v>1400</v>
      </c>
      <c r="F24" s="303"/>
      <c r="G24" s="303"/>
      <c r="H24" s="303"/>
      <c r="I24" s="303"/>
      <c r="J24" s="303"/>
      <c r="K24" s="303"/>
      <c r="L24" s="303"/>
      <c r="M24" s="303"/>
      <c r="N24" s="303"/>
      <c r="O24" s="303"/>
      <c r="P24" s="303"/>
      <c r="Q24" s="303"/>
      <c r="S24" s="46" t="str">
        <f t="shared" si="0"/>
        <v>Decatur</v>
      </c>
    </row>
    <row r="25" spans="1:19" ht="15.25" customHeight="1">
      <c r="A25" s="52" t="s">
        <v>283</v>
      </c>
      <c r="B25" s="51" t="s">
        <v>672</v>
      </c>
      <c r="C25" s="50" t="s">
        <v>302</v>
      </c>
      <c r="D25" s="50"/>
      <c r="E25" s="316">
        <v>815</v>
      </c>
      <c r="F25" s="303"/>
      <c r="G25" s="303"/>
      <c r="H25" s="303"/>
      <c r="I25" s="303"/>
      <c r="J25" s="303"/>
      <c r="K25" s="303"/>
      <c r="L25" s="303"/>
      <c r="M25" s="303"/>
      <c r="N25" s="303"/>
      <c r="O25" s="303"/>
      <c r="P25" s="303"/>
      <c r="Q25" s="303"/>
      <c r="S25" s="46" t="str">
        <f t="shared" si="0"/>
        <v>Decatur</v>
      </c>
    </row>
    <row r="26" spans="1:19" ht="15.25" customHeight="1">
      <c r="A26" s="52" t="s">
        <v>283</v>
      </c>
      <c r="B26" s="51" t="s">
        <v>671</v>
      </c>
      <c r="C26" s="50" t="s">
        <v>302</v>
      </c>
      <c r="D26" s="50"/>
      <c r="E26" s="316">
        <v>3535</v>
      </c>
      <c r="F26" s="303"/>
      <c r="G26" s="303"/>
      <c r="H26" s="303"/>
      <c r="I26" s="303"/>
      <c r="J26" s="303"/>
      <c r="K26" s="303"/>
      <c r="L26" s="303"/>
      <c r="M26" s="303"/>
      <c r="N26" s="303"/>
      <c r="O26" s="303"/>
      <c r="P26" s="303"/>
      <c r="Q26" s="303"/>
      <c r="S26" s="46" t="str">
        <f t="shared" si="0"/>
        <v>Decatur</v>
      </c>
    </row>
    <row r="27" spans="1:19" ht="15.25" customHeight="1">
      <c r="A27" s="52" t="s">
        <v>283</v>
      </c>
      <c r="B27" s="51" t="s">
        <v>670</v>
      </c>
      <c r="C27" s="50" t="s">
        <v>302</v>
      </c>
      <c r="D27" s="50"/>
      <c r="E27" s="316">
        <v>2450</v>
      </c>
      <c r="F27" s="303"/>
      <c r="G27" s="303"/>
      <c r="H27" s="303"/>
      <c r="I27" s="303"/>
      <c r="J27" s="303"/>
      <c r="K27" s="303"/>
      <c r="L27" s="303"/>
      <c r="M27" s="303"/>
      <c r="N27" s="303"/>
      <c r="O27" s="303"/>
      <c r="P27" s="303"/>
      <c r="Q27" s="303"/>
      <c r="S27" s="46" t="str">
        <f t="shared" si="0"/>
        <v>Decatur</v>
      </c>
    </row>
    <row r="28" spans="1:19" ht="15.25" customHeight="1">
      <c r="A28" s="52" t="s">
        <v>283</v>
      </c>
      <c r="B28" s="51" t="s">
        <v>669</v>
      </c>
      <c r="C28" s="50" t="s">
        <v>302</v>
      </c>
      <c r="D28" s="50"/>
      <c r="E28" s="316">
        <v>3150</v>
      </c>
      <c r="F28" s="303"/>
      <c r="G28" s="303"/>
      <c r="H28" s="303"/>
      <c r="I28" s="303"/>
      <c r="J28" s="303"/>
      <c r="K28" s="303"/>
      <c r="L28" s="303"/>
      <c r="M28" s="303"/>
      <c r="N28" s="303"/>
      <c r="O28" s="303"/>
      <c r="P28" s="303"/>
      <c r="Q28" s="303"/>
      <c r="S28" s="46" t="str">
        <f t="shared" si="0"/>
        <v>Decatur</v>
      </c>
    </row>
    <row r="29" spans="1:19" ht="15.25" customHeight="1">
      <c r="A29" s="52" t="s">
        <v>283</v>
      </c>
      <c r="B29" s="51" t="s">
        <v>668</v>
      </c>
      <c r="C29" s="50" t="s">
        <v>302</v>
      </c>
      <c r="D29" s="50"/>
      <c r="E29" s="316">
        <v>2800</v>
      </c>
      <c r="F29" s="303"/>
      <c r="G29" s="303"/>
      <c r="H29" s="303"/>
      <c r="I29" s="303"/>
      <c r="J29" s="303"/>
      <c r="K29" s="303"/>
      <c r="L29" s="303"/>
      <c r="M29" s="303"/>
      <c r="N29" s="303"/>
      <c r="O29" s="303"/>
      <c r="P29" s="303"/>
      <c r="Q29" s="303"/>
      <c r="S29" s="46" t="str">
        <f t="shared" si="0"/>
        <v>Decatur</v>
      </c>
    </row>
    <row r="30" spans="1:19" ht="15.25" customHeight="1">
      <c r="A30" s="52" t="s">
        <v>283</v>
      </c>
      <c r="B30" s="51" t="s">
        <v>667</v>
      </c>
      <c r="C30" s="50" t="s">
        <v>302</v>
      </c>
      <c r="D30" s="50"/>
      <c r="E30" s="316">
        <v>1400</v>
      </c>
      <c r="F30" s="303"/>
      <c r="G30" s="303"/>
      <c r="H30" s="303"/>
      <c r="I30" s="303"/>
      <c r="J30" s="303"/>
      <c r="K30" s="303"/>
      <c r="L30" s="303"/>
      <c r="M30" s="303"/>
      <c r="N30" s="303"/>
      <c r="O30" s="303"/>
      <c r="P30" s="303"/>
      <c r="Q30" s="303"/>
      <c r="S30" s="46" t="str">
        <f t="shared" si="0"/>
        <v>Decatur</v>
      </c>
    </row>
    <row r="31" spans="1:19" ht="15.25" customHeight="1">
      <c r="A31" s="52" t="s">
        <v>283</v>
      </c>
      <c r="B31" s="51" t="s">
        <v>666</v>
      </c>
      <c r="C31" s="50" t="s">
        <v>302</v>
      </c>
      <c r="D31" s="50"/>
      <c r="E31" s="316">
        <v>1400</v>
      </c>
      <c r="F31" s="303"/>
      <c r="G31" s="303"/>
      <c r="H31" s="303"/>
      <c r="I31" s="303"/>
      <c r="J31" s="303"/>
      <c r="K31" s="303"/>
      <c r="L31" s="303"/>
      <c r="M31" s="303"/>
      <c r="N31" s="303"/>
      <c r="O31" s="303"/>
      <c r="P31" s="303"/>
      <c r="Q31" s="303"/>
      <c r="S31" s="46" t="str">
        <f t="shared" si="0"/>
        <v>Decatur</v>
      </c>
    </row>
    <row r="32" spans="1:19" ht="15.25" customHeight="1">
      <c r="A32" s="52" t="s">
        <v>283</v>
      </c>
      <c r="B32" s="51" t="s">
        <v>681</v>
      </c>
      <c r="C32" s="50" t="s">
        <v>302</v>
      </c>
      <c r="D32" s="50"/>
      <c r="E32" s="316">
        <v>1526</v>
      </c>
      <c r="F32" s="303"/>
      <c r="G32" s="303"/>
      <c r="H32" s="303"/>
      <c r="I32" s="303"/>
      <c r="J32" s="303"/>
      <c r="K32" s="303"/>
      <c r="L32" s="303"/>
      <c r="M32" s="303"/>
      <c r="N32" s="303"/>
      <c r="O32" s="303"/>
      <c r="P32" s="303"/>
      <c r="Q32" s="303"/>
      <c r="S32" s="46" t="str">
        <f t="shared" si="0"/>
        <v>Decatur</v>
      </c>
    </row>
    <row r="33" spans="1:19" ht="15.25" customHeight="1">
      <c r="A33" s="52" t="s">
        <v>283</v>
      </c>
      <c r="B33" s="51" t="s">
        <v>665</v>
      </c>
      <c r="C33" s="50" t="s">
        <v>302</v>
      </c>
      <c r="D33" s="50"/>
      <c r="E33" s="316">
        <v>4530</v>
      </c>
      <c r="F33" s="303"/>
      <c r="G33" s="303"/>
      <c r="H33" s="303"/>
      <c r="I33" s="303"/>
      <c r="J33" s="303"/>
      <c r="K33" s="303"/>
      <c r="L33" s="303"/>
      <c r="M33" s="303"/>
      <c r="N33" s="303"/>
      <c r="O33" s="303"/>
      <c r="P33" s="303"/>
      <c r="Q33" s="303"/>
      <c r="S33" s="46" t="str">
        <f t="shared" si="0"/>
        <v>Decatur</v>
      </c>
    </row>
    <row r="34" spans="1:19" ht="15.25" customHeight="1">
      <c r="A34" s="52" t="s">
        <v>283</v>
      </c>
      <c r="B34" s="51" t="s">
        <v>664</v>
      </c>
      <c r="C34" s="50" t="s">
        <v>302</v>
      </c>
      <c r="D34" s="50"/>
      <c r="E34" s="316">
        <v>3000</v>
      </c>
      <c r="F34" s="303"/>
      <c r="G34" s="303"/>
      <c r="H34" s="303"/>
      <c r="I34" s="303"/>
      <c r="J34" s="303"/>
      <c r="K34" s="303"/>
      <c r="L34" s="303"/>
      <c r="M34" s="303"/>
      <c r="N34" s="303"/>
      <c r="O34" s="303"/>
      <c r="P34" s="303"/>
      <c r="Q34" s="303"/>
      <c r="S34" s="46" t="str">
        <f t="shared" si="0"/>
        <v>Decatur</v>
      </c>
    </row>
    <row r="35" spans="1:19" ht="15.25" customHeight="1">
      <c r="A35" s="52" t="s">
        <v>283</v>
      </c>
      <c r="B35" s="51" t="s">
        <v>663</v>
      </c>
      <c r="C35" s="50" t="s">
        <v>302</v>
      </c>
      <c r="D35" s="50"/>
      <c r="E35" s="316">
        <v>4474</v>
      </c>
      <c r="F35" s="303"/>
      <c r="G35" s="303"/>
      <c r="H35" s="303"/>
      <c r="I35" s="303"/>
      <c r="J35" s="303"/>
      <c r="K35" s="303"/>
      <c r="L35" s="303"/>
      <c r="M35" s="303"/>
      <c r="N35" s="303"/>
      <c r="O35" s="303"/>
      <c r="P35" s="303"/>
      <c r="Q35" s="303"/>
      <c r="S35" s="46" t="str">
        <f t="shared" si="0"/>
        <v>Decatur</v>
      </c>
    </row>
    <row r="36" spans="1:19" ht="15.25" customHeight="1">
      <c r="A36" s="52" t="s">
        <v>283</v>
      </c>
      <c r="B36" s="51" t="s">
        <v>662</v>
      </c>
      <c r="C36" s="50" t="s">
        <v>302</v>
      </c>
      <c r="D36" s="50"/>
      <c r="E36" s="316">
        <v>0</v>
      </c>
      <c r="F36" s="303"/>
      <c r="G36" s="303"/>
      <c r="H36" s="303"/>
      <c r="I36" s="303"/>
      <c r="J36" s="303"/>
      <c r="K36" s="303"/>
      <c r="L36" s="303"/>
      <c r="M36" s="303"/>
      <c r="N36" s="303"/>
      <c r="O36" s="303"/>
      <c r="P36" s="303"/>
      <c r="Q36" s="303"/>
      <c r="S36" s="46" t="str">
        <f t="shared" si="0"/>
        <v>Decatur</v>
      </c>
    </row>
    <row r="37" spans="1:19" ht="15.25" customHeight="1">
      <c r="A37" s="52" t="s">
        <v>278</v>
      </c>
      <c r="B37" s="51" t="s">
        <v>326</v>
      </c>
      <c r="C37" s="52" t="s">
        <v>126</v>
      </c>
      <c r="D37" s="52" t="s">
        <v>307</v>
      </c>
      <c r="E37" s="53">
        <v>1547</v>
      </c>
      <c r="F37" s="55">
        <v>43570</v>
      </c>
      <c r="G37" s="55">
        <v>47695</v>
      </c>
      <c r="H37" s="54">
        <v>136</v>
      </c>
      <c r="I37" s="54">
        <v>2.08</v>
      </c>
      <c r="J37" s="53">
        <v>6574.75</v>
      </c>
      <c r="K37" s="53">
        <v>4.25</v>
      </c>
      <c r="L37" s="53">
        <v>78897</v>
      </c>
      <c r="M37" s="53">
        <v>51</v>
      </c>
      <c r="N37" s="53">
        <v>20.81</v>
      </c>
      <c r="O37" s="53">
        <v>0</v>
      </c>
      <c r="P37" s="53">
        <v>0</v>
      </c>
      <c r="Q37" s="53">
        <v>0</v>
      </c>
      <c r="S37" s="46" t="str">
        <f t="shared" si="0"/>
        <v>Fletcher</v>
      </c>
    </row>
    <row r="38" spans="1:19" ht="15.25" customHeight="1">
      <c r="A38" s="52" t="s">
        <v>278</v>
      </c>
      <c r="B38" s="51" t="s">
        <v>661</v>
      </c>
      <c r="C38" s="52" t="s">
        <v>125</v>
      </c>
      <c r="D38" s="52" t="s">
        <v>307</v>
      </c>
      <c r="E38" s="53">
        <v>2800</v>
      </c>
      <c r="F38" s="55">
        <v>43577</v>
      </c>
      <c r="G38" s="55">
        <v>47726</v>
      </c>
      <c r="H38" s="54">
        <v>137</v>
      </c>
      <c r="I38" s="54">
        <v>2.08</v>
      </c>
      <c r="J38" s="53">
        <v>12786.67</v>
      </c>
      <c r="K38" s="53">
        <v>4.57</v>
      </c>
      <c r="L38" s="53">
        <v>153440.04</v>
      </c>
      <c r="M38" s="53">
        <v>54.8</v>
      </c>
      <c r="N38" s="53">
        <v>20.48</v>
      </c>
      <c r="O38" s="53">
        <v>0</v>
      </c>
      <c r="P38" s="53">
        <v>0</v>
      </c>
      <c r="Q38" s="53">
        <v>0</v>
      </c>
      <c r="S38" s="46" t="str">
        <f t="shared" si="0"/>
        <v>Fletcher</v>
      </c>
    </row>
    <row r="39" spans="1:19" ht="15.25" customHeight="1">
      <c r="A39" s="52" t="s">
        <v>278</v>
      </c>
      <c r="B39" s="51" t="s">
        <v>321</v>
      </c>
      <c r="C39" s="52" t="s">
        <v>862</v>
      </c>
      <c r="D39" s="52" t="s">
        <v>307</v>
      </c>
      <c r="E39" s="53">
        <v>2400</v>
      </c>
      <c r="F39" s="55">
        <v>44054</v>
      </c>
      <c r="G39" s="55">
        <v>47968</v>
      </c>
      <c r="H39" s="54">
        <v>129</v>
      </c>
      <c r="I39" s="54">
        <v>0.75</v>
      </c>
      <c r="J39" s="53">
        <v>9600</v>
      </c>
      <c r="K39" s="53">
        <v>4</v>
      </c>
      <c r="L39" s="53">
        <v>115200</v>
      </c>
      <c r="M39" s="53">
        <v>48</v>
      </c>
      <c r="N39" s="53">
        <v>19.829999999999998</v>
      </c>
      <c r="O39" s="53">
        <v>0</v>
      </c>
      <c r="P39" s="53">
        <v>0</v>
      </c>
      <c r="Q39" s="53">
        <v>0</v>
      </c>
      <c r="S39" s="46" t="str">
        <f t="shared" si="0"/>
        <v>Fletcher</v>
      </c>
    </row>
    <row r="40" spans="1:19" ht="15.25" customHeight="1">
      <c r="A40" s="52" t="s">
        <v>278</v>
      </c>
      <c r="B40" s="51" t="s">
        <v>660</v>
      </c>
      <c r="C40" s="52" t="s">
        <v>127</v>
      </c>
      <c r="D40" s="52" t="s">
        <v>307</v>
      </c>
      <c r="E40" s="53">
        <v>1249</v>
      </c>
      <c r="F40" s="55">
        <v>43586</v>
      </c>
      <c r="G40" s="55">
        <v>47299</v>
      </c>
      <c r="H40" s="54">
        <v>122</v>
      </c>
      <c r="I40" s="54">
        <v>2</v>
      </c>
      <c r="J40" s="53">
        <v>5000</v>
      </c>
      <c r="K40" s="53">
        <v>4</v>
      </c>
      <c r="L40" s="53">
        <v>60000</v>
      </c>
      <c r="M40" s="53">
        <v>48.04</v>
      </c>
      <c r="N40" s="53">
        <v>17.34</v>
      </c>
      <c r="O40" s="53">
        <v>0</v>
      </c>
      <c r="P40" s="53">
        <v>0</v>
      </c>
      <c r="Q40" s="53">
        <v>0</v>
      </c>
      <c r="S40" s="46" t="str">
        <f t="shared" si="0"/>
        <v>Fletcher</v>
      </c>
    </row>
    <row r="41" spans="1:19" ht="15.25" customHeight="1">
      <c r="A41" s="52" t="s">
        <v>278</v>
      </c>
      <c r="B41" s="51" t="s">
        <v>319</v>
      </c>
      <c r="C41" s="52" t="s">
        <v>659</v>
      </c>
      <c r="D41" s="52" t="s">
        <v>307</v>
      </c>
      <c r="E41" s="53">
        <v>4000</v>
      </c>
      <c r="F41" s="55">
        <v>43539</v>
      </c>
      <c r="G41" s="55">
        <v>48060</v>
      </c>
      <c r="H41" s="54">
        <v>149</v>
      </c>
      <c r="I41" s="54">
        <v>2.17</v>
      </c>
      <c r="J41" s="53">
        <v>16000</v>
      </c>
      <c r="K41" s="53">
        <v>4</v>
      </c>
      <c r="L41" s="53">
        <v>192000</v>
      </c>
      <c r="M41" s="53">
        <v>48</v>
      </c>
      <c r="N41" s="53">
        <v>15.49</v>
      </c>
      <c r="O41" s="53">
        <v>0</v>
      </c>
      <c r="P41" s="53">
        <v>0</v>
      </c>
      <c r="Q41" s="53">
        <v>0</v>
      </c>
      <c r="S41" s="46" t="str">
        <f t="shared" si="0"/>
        <v>Fletcher</v>
      </c>
    </row>
    <row r="42" spans="1:19" ht="15.25" customHeight="1">
      <c r="A42" s="52" t="s">
        <v>278</v>
      </c>
      <c r="B42" s="51" t="s">
        <v>658</v>
      </c>
      <c r="C42" s="52" t="s">
        <v>657</v>
      </c>
      <c r="D42" s="52" t="s">
        <v>341</v>
      </c>
      <c r="E42" s="53">
        <v>0</v>
      </c>
      <c r="F42" s="55">
        <v>43466</v>
      </c>
      <c r="G42" s="51"/>
      <c r="H42" s="51"/>
      <c r="I42" s="54">
        <v>2.33</v>
      </c>
      <c r="J42" s="53">
        <v>0</v>
      </c>
      <c r="K42" s="53">
        <v>0</v>
      </c>
      <c r="L42" s="53">
        <v>0</v>
      </c>
      <c r="M42" s="53">
        <v>0</v>
      </c>
      <c r="N42" s="53">
        <v>0</v>
      </c>
      <c r="O42" s="53">
        <v>0</v>
      </c>
      <c r="P42" s="53">
        <v>0</v>
      </c>
      <c r="Q42" s="53">
        <v>0</v>
      </c>
      <c r="S42" s="46" t="str">
        <f t="shared" si="0"/>
        <v>Fletcher</v>
      </c>
    </row>
    <row r="43" spans="1:19" ht="15.25" customHeight="1">
      <c r="A43" s="52" t="s">
        <v>278</v>
      </c>
      <c r="B43" s="51" t="s">
        <v>656</v>
      </c>
      <c r="C43" s="52" t="s">
        <v>655</v>
      </c>
      <c r="D43" s="52" t="s">
        <v>341</v>
      </c>
      <c r="E43" s="53">
        <v>0</v>
      </c>
      <c r="F43" s="55">
        <v>43371</v>
      </c>
      <c r="G43" s="51"/>
      <c r="H43" s="51"/>
      <c r="I43" s="54">
        <v>2.67</v>
      </c>
      <c r="J43" s="53">
        <v>0</v>
      </c>
      <c r="K43" s="53">
        <v>0</v>
      </c>
      <c r="L43" s="53">
        <v>0</v>
      </c>
      <c r="M43" s="53">
        <v>0</v>
      </c>
      <c r="N43" s="53">
        <v>0</v>
      </c>
      <c r="O43" s="53">
        <v>0</v>
      </c>
      <c r="P43" s="53">
        <v>0</v>
      </c>
      <c r="Q43" s="53">
        <v>0</v>
      </c>
      <c r="S43" s="46" t="str">
        <f t="shared" si="0"/>
        <v>Fletcher</v>
      </c>
    </row>
    <row r="44" spans="1:19" ht="15.25" customHeight="1">
      <c r="A44" s="52" t="s">
        <v>275</v>
      </c>
      <c r="B44" s="51" t="s">
        <v>654</v>
      </c>
      <c r="C44" s="52" t="s">
        <v>653</v>
      </c>
      <c r="D44" s="52" t="s">
        <v>307</v>
      </c>
      <c r="E44" s="53">
        <v>1479</v>
      </c>
      <c r="F44" s="55">
        <v>43195</v>
      </c>
      <c r="G44" s="55">
        <v>46996</v>
      </c>
      <c r="H44" s="54">
        <v>125</v>
      </c>
      <c r="I44" s="54">
        <v>3.08</v>
      </c>
      <c r="J44" s="53">
        <v>4048.76</v>
      </c>
      <c r="K44" s="53">
        <v>2.74</v>
      </c>
      <c r="L44" s="53">
        <v>48585.120000000003</v>
      </c>
      <c r="M44" s="53">
        <v>32.85</v>
      </c>
      <c r="N44" s="53">
        <v>18.829999999999998</v>
      </c>
      <c r="O44" s="53">
        <v>0</v>
      </c>
      <c r="P44" s="53">
        <v>6000</v>
      </c>
      <c r="Q44" s="53">
        <v>0</v>
      </c>
      <c r="S44" s="46" t="str">
        <f t="shared" si="0"/>
        <v>Garnet</v>
      </c>
    </row>
    <row r="45" spans="1:19" ht="15.25" customHeight="1">
      <c r="A45" s="52" t="s">
        <v>275</v>
      </c>
      <c r="B45" s="51" t="s">
        <v>652</v>
      </c>
      <c r="C45" s="52" t="s">
        <v>44</v>
      </c>
      <c r="D45" s="52" t="s">
        <v>307</v>
      </c>
      <c r="E45" s="53">
        <v>930</v>
      </c>
      <c r="F45" s="55">
        <v>43433</v>
      </c>
      <c r="G45" s="55">
        <v>45351</v>
      </c>
      <c r="H45" s="54">
        <v>64</v>
      </c>
      <c r="I45" s="54">
        <v>2.5</v>
      </c>
      <c r="J45" s="53">
        <v>2268.96</v>
      </c>
      <c r="K45" s="53">
        <v>2.44</v>
      </c>
      <c r="L45" s="53">
        <v>27227.52</v>
      </c>
      <c r="M45" s="53">
        <v>29.28</v>
      </c>
      <c r="N45" s="53">
        <v>19.149999999999999</v>
      </c>
      <c r="O45" s="53">
        <v>0</v>
      </c>
      <c r="P45" s="53">
        <v>5909.73</v>
      </c>
      <c r="Q45" s="53">
        <v>0</v>
      </c>
      <c r="S45" s="46" t="str">
        <f t="shared" si="0"/>
        <v>Garnet</v>
      </c>
    </row>
    <row r="46" spans="1:19" ht="15.25" customHeight="1">
      <c r="A46" s="52" t="s">
        <v>275</v>
      </c>
      <c r="B46" s="51" t="s">
        <v>651</v>
      </c>
      <c r="C46" s="52" t="s">
        <v>43</v>
      </c>
      <c r="D46" s="52" t="s">
        <v>307</v>
      </c>
      <c r="E46" s="53">
        <v>2121</v>
      </c>
      <c r="F46" s="55">
        <v>43300</v>
      </c>
      <c r="G46" s="55">
        <v>45322</v>
      </c>
      <c r="H46" s="54">
        <v>67</v>
      </c>
      <c r="I46" s="54">
        <v>2.83</v>
      </c>
      <c r="J46" s="53">
        <v>5283.78</v>
      </c>
      <c r="K46" s="53">
        <v>2.4900000000000002</v>
      </c>
      <c r="L46" s="53">
        <v>63405.36</v>
      </c>
      <c r="M46" s="53">
        <v>29.89</v>
      </c>
      <c r="N46" s="53">
        <v>17.71</v>
      </c>
      <c r="O46" s="53">
        <v>0</v>
      </c>
      <c r="P46" s="53">
        <v>7435.84</v>
      </c>
      <c r="Q46" s="53">
        <v>0</v>
      </c>
      <c r="S46" s="46" t="str">
        <f t="shared" si="0"/>
        <v>Garnet</v>
      </c>
    </row>
    <row r="47" spans="1:19" ht="15.25" customHeight="1">
      <c r="A47" s="52" t="s">
        <v>275</v>
      </c>
      <c r="B47" s="51" t="s">
        <v>650</v>
      </c>
      <c r="C47" s="52" t="s">
        <v>649</v>
      </c>
      <c r="D47" s="52" t="s">
        <v>324</v>
      </c>
      <c r="E47" s="53">
        <v>0</v>
      </c>
      <c r="F47" s="55">
        <v>42965</v>
      </c>
      <c r="G47" s="55">
        <v>45199</v>
      </c>
      <c r="H47" s="54">
        <v>74</v>
      </c>
      <c r="I47" s="54">
        <v>3.75</v>
      </c>
      <c r="J47" s="53">
        <v>200</v>
      </c>
      <c r="K47" s="53">
        <v>0</v>
      </c>
      <c r="L47" s="53">
        <v>2400</v>
      </c>
      <c r="M47" s="53">
        <v>0</v>
      </c>
      <c r="N47" s="53">
        <v>0</v>
      </c>
      <c r="O47" s="53">
        <v>0</v>
      </c>
      <c r="P47" s="53">
        <v>1200</v>
      </c>
      <c r="Q47" s="53">
        <v>0</v>
      </c>
      <c r="S47" s="46" t="str">
        <f t="shared" si="0"/>
        <v>Garnet</v>
      </c>
    </row>
    <row r="48" spans="1:19" ht="15.25" customHeight="1">
      <c r="A48" s="52" t="s">
        <v>262</v>
      </c>
      <c r="B48" s="51" t="s">
        <v>577</v>
      </c>
      <c r="C48" s="52" t="s">
        <v>648</v>
      </c>
      <c r="D48" s="52" t="s">
        <v>341</v>
      </c>
      <c r="E48" s="53">
        <v>0</v>
      </c>
      <c r="F48" s="55">
        <v>29221</v>
      </c>
      <c r="G48" s="51"/>
      <c r="H48" s="51"/>
      <c r="I48" s="54">
        <v>41.33</v>
      </c>
      <c r="J48" s="53">
        <v>0</v>
      </c>
      <c r="K48" s="53">
        <v>0</v>
      </c>
      <c r="L48" s="53">
        <v>0</v>
      </c>
      <c r="M48" s="53">
        <v>0</v>
      </c>
      <c r="N48" s="53">
        <v>0</v>
      </c>
      <c r="O48" s="53">
        <v>0</v>
      </c>
      <c r="P48" s="53">
        <v>0</v>
      </c>
      <c r="Q48" s="53">
        <v>0</v>
      </c>
      <c r="S48" s="46" t="str">
        <f t="shared" si="0"/>
        <v>Palmilla</v>
      </c>
    </row>
    <row r="49" spans="1:19" ht="15.25" customHeight="1">
      <c r="A49" s="52" t="s">
        <v>262</v>
      </c>
      <c r="B49" s="51" t="s">
        <v>455</v>
      </c>
      <c r="C49" s="52" t="s">
        <v>182</v>
      </c>
      <c r="D49" s="52" t="s">
        <v>307</v>
      </c>
      <c r="E49" s="53">
        <v>1800</v>
      </c>
      <c r="F49" s="55">
        <v>43891</v>
      </c>
      <c r="G49" s="55">
        <v>47664</v>
      </c>
      <c r="H49" s="54">
        <v>124</v>
      </c>
      <c r="I49" s="54">
        <v>1.17</v>
      </c>
      <c r="J49" s="53">
        <v>3150</v>
      </c>
      <c r="K49" s="53">
        <v>1.75</v>
      </c>
      <c r="L49" s="53">
        <v>37800</v>
      </c>
      <c r="M49" s="53">
        <v>21</v>
      </c>
      <c r="N49" s="53">
        <v>6</v>
      </c>
      <c r="O49" s="53">
        <v>0</v>
      </c>
      <c r="P49" s="53">
        <v>4177.5</v>
      </c>
      <c r="Q49" s="53">
        <v>0</v>
      </c>
      <c r="S49" s="46" t="str">
        <f t="shared" si="0"/>
        <v>Palmilla</v>
      </c>
    </row>
    <row r="50" spans="1:19" ht="15.25" customHeight="1">
      <c r="A50" s="52" t="s">
        <v>262</v>
      </c>
      <c r="B50" s="51" t="s">
        <v>647</v>
      </c>
      <c r="C50" s="52" t="s">
        <v>646</v>
      </c>
      <c r="D50" s="52" t="s">
        <v>307</v>
      </c>
      <c r="E50" s="53">
        <v>1200</v>
      </c>
      <c r="F50" s="55">
        <v>36343</v>
      </c>
      <c r="G50" s="55">
        <v>45504</v>
      </c>
      <c r="H50" s="54">
        <v>301</v>
      </c>
      <c r="I50" s="54">
        <v>21.83</v>
      </c>
      <c r="J50" s="53">
        <v>3423.56</v>
      </c>
      <c r="K50" s="53">
        <v>2.85</v>
      </c>
      <c r="L50" s="53">
        <v>41082.720000000001</v>
      </c>
      <c r="M50" s="53">
        <v>34.24</v>
      </c>
      <c r="N50" s="53">
        <v>7.58</v>
      </c>
      <c r="O50" s="53">
        <v>0</v>
      </c>
      <c r="P50" s="53">
        <v>0</v>
      </c>
      <c r="Q50" s="53">
        <v>0</v>
      </c>
      <c r="S50" s="46" t="str">
        <f t="shared" si="0"/>
        <v>Palmilla</v>
      </c>
    </row>
    <row r="51" spans="1:19" ht="15.25" customHeight="1">
      <c r="A51" s="52" t="s">
        <v>262</v>
      </c>
      <c r="B51" s="51" t="s">
        <v>645</v>
      </c>
      <c r="C51" s="52" t="s">
        <v>644</v>
      </c>
      <c r="D51" s="52" t="s">
        <v>307</v>
      </c>
      <c r="E51" s="53">
        <v>3000</v>
      </c>
      <c r="F51" s="55">
        <v>42961</v>
      </c>
      <c r="G51" s="55">
        <v>46721</v>
      </c>
      <c r="H51" s="54">
        <v>124</v>
      </c>
      <c r="I51" s="54">
        <v>3.75</v>
      </c>
      <c r="J51" s="53">
        <v>6125</v>
      </c>
      <c r="K51" s="53">
        <v>2.04</v>
      </c>
      <c r="L51" s="53">
        <v>73500</v>
      </c>
      <c r="M51" s="53">
        <v>24.5</v>
      </c>
      <c r="N51" s="53">
        <v>6.65</v>
      </c>
      <c r="O51" s="53">
        <v>0</v>
      </c>
      <c r="P51" s="53">
        <v>8595</v>
      </c>
      <c r="Q51" s="53">
        <v>0</v>
      </c>
      <c r="S51" s="46" t="str">
        <f t="shared" si="0"/>
        <v>Palmilla</v>
      </c>
    </row>
    <row r="52" spans="1:19" ht="15.25" customHeight="1">
      <c r="A52" s="52" t="s">
        <v>262</v>
      </c>
      <c r="B52" s="51" t="s">
        <v>451</v>
      </c>
      <c r="C52" s="52" t="s">
        <v>643</v>
      </c>
      <c r="D52" s="52" t="s">
        <v>307</v>
      </c>
      <c r="E52" s="53">
        <v>4800</v>
      </c>
      <c r="F52" s="55">
        <v>36514</v>
      </c>
      <c r="G52" s="55">
        <v>45657</v>
      </c>
      <c r="H52" s="54">
        <v>301</v>
      </c>
      <c r="I52" s="54">
        <v>21.42</v>
      </c>
      <c r="J52" s="53">
        <v>11960</v>
      </c>
      <c r="K52" s="53">
        <v>2.4900000000000002</v>
      </c>
      <c r="L52" s="53">
        <v>143520</v>
      </c>
      <c r="M52" s="53">
        <v>29.9</v>
      </c>
      <c r="N52" s="53">
        <v>4.8499999999999996</v>
      </c>
      <c r="O52" s="53">
        <v>0</v>
      </c>
      <c r="P52" s="53">
        <v>0</v>
      </c>
      <c r="Q52" s="53">
        <v>0</v>
      </c>
      <c r="S52" s="46" t="str">
        <f t="shared" si="0"/>
        <v>Palmilla</v>
      </c>
    </row>
    <row r="53" spans="1:19" ht="15.25" customHeight="1">
      <c r="A53" s="52" t="s">
        <v>262</v>
      </c>
      <c r="B53" s="51" t="s">
        <v>642</v>
      </c>
      <c r="C53" s="52" t="s">
        <v>641</v>
      </c>
      <c r="D53" s="52" t="s">
        <v>307</v>
      </c>
      <c r="E53" s="53">
        <v>2152</v>
      </c>
      <c r="F53" s="55">
        <v>36373</v>
      </c>
      <c r="G53" s="55">
        <v>44681</v>
      </c>
      <c r="H53" s="54">
        <v>273</v>
      </c>
      <c r="I53" s="54">
        <v>21.75</v>
      </c>
      <c r="J53" s="53">
        <v>5486.95</v>
      </c>
      <c r="K53" s="53">
        <v>2.5499999999999998</v>
      </c>
      <c r="L53" s="53">
        <v>65843.399999999994</v>
      </c>
      <c r="M53" s="53">
        <v>30.6</v>
      </c>
      <c r="N53" s="53">
        <v>6.79</v>
      </c>
      <c r="O53" s="53">
        <v>0</v>
      </c>
      <c r="P53" s="53">
        <v>0</v>
      </c>
      <c r="Q53" s="53">
        <v>0</v>
      </c>
      <c r="S53" s="46" t="str">
        <f t="shared" si="0"/>
        <v>Palmilla</v>
      </c>
    </row>
    <row r="54" spans="1:19" ht="15.25" customHeight="1">
      <c r="A54" s="52" t="s">
        <v>262</v>
      </c>
      <c r="B54" s="51" t="s">
        <v>640</v>
      </c>
      <c r="C54" s="52" t="s">
        <v>130</v>
      </c>
      <c r="D54" s="52" t="s">
        <v>307</v>
      </c>
      <c r="E54" s="53">
        <v>2185</v>
      </c>
      <c r="F54" s="55">
        <v>37834</v>
      </c>
      <c r="G54" s="55">
        <v>45138</v>
      </c>
      <c r="H54" s="54">
        <v>240</v>
      </c>
      <c r="I54" s="54">
        <v>17.75</v>
      </c>
      <c r="J54" s="53">
        <v>4427.51</v>
      </c>
      <c r="K54" s="53">
        <v>2.0299999999999998</v>
      </c>
      <c r="L54" s="53">
        <v>53130.12</v>
      </c>
      <c r="M54" s="53">
        <v>24.32</v>
      </c>
      <c r="N54" s="53">
        <v>7.45</v>
      </c>
      <c r="O54" s="53">
        <v>0</v>
      </c>
      <c r="P54" s="53">
        <v>10249.870000000001</v>
      </c>
      <c r="Q54" s="53">
        <v>0</v>
      </c>
      <c r="S54" s="46" t="str">
        <f t="shared" si="0"/>
        <v>Palmilla</v>
      </c>
    </row>
    <row r="55" spans="1:19" ht="15.25" customHeight="1">
      <c r="A55" s="52" t="s">
        <v>262</v>
      </c>
      <c r="B55" s="51" t="s">
        <v>449</v>
      </c>
      <c r="C55" s="52" t="s">
        <v>131</v>
      </c>
      <c r="D55" s="52" t="s">
        <v>307</v>
      </c>
      <c r="E55" s="53">
        <v>968</v>
      </c>
      <c r="F55" s="55">
        <v>36792</v>
      </c>
      <c r="G55" s="55">
        <v>45199</v>
      </c>
      <c r="H55" s="54">
        <v>277</v>
      </c>
      <c r="I55" s="54">
        <v>20.67</v>
      </c>
      <c r="J55" s="53">
        <v>3274.26</v>
      </c>
      <c r="K55" s="53">
        <v>3.38</v>
      </c>
      <c r="L55" s="53">
        <v>39291.120000000003</v>
      </c>
      <c r="M55" s="53">
        <v>40.590000000000003</v>
      </c>
      <c r="N55" s="53">
        <v>6.78</v>
      </c>
      <c r="O55" s="53">
        <v>0</v>
      </c>
      <c r="P55" s="53">
        <v>2101.35</v>
      </c>
      <c r="Q55" s="53">
        <v>0</v>
      </c>
      <c r="S55" s="46" t="str">
        <f t="shared" si="0"/>
        <v>Palmilla</v>
      </c>
    </row>
    <row r="56" spans="1:19" ht="15.25" customHeight="1">
      <c r="A56" s="52" t="s">
        <v>262</v>
      </c>
      <c r="B56" s="51" t="s">
        <v>639</v>
      </c>
      <c r="C56" s="52" t="s">
        <v>139</v>
      </c>
      <c r="D56" s="52" t="s">
        <v>307</v>
      </c>
      <c r="E56" s="53">
        <v>1336</v>
      </c>
      <c r="F56" s="55">
        <v>43308</v>
      </c>
      <c r="G56" s="55">
        <v>45930</v>
      </c>
      <c r="H56" s="54">
        <v>87</v>
      </c>
      <c r="I56" s="54">
        <v>2.83</v>
      </c>
      <c r="J56" s="53">
        <v>3019.36</v>
      </c>
      <c r="K56" s="53">
        <v>2.2599999999999998</v>
      </c>
      <c r="L56" s="53">
        <v>36232.32</v>
      </c>
      <c r="M56" s="53">
        <v>27.12</v>
      </c>
      <c r="N56" s="53">
        <v>7.31</v>
      </c>
      <c r="O56" s="53">
        <v>0</v>
      </c>
      <c r="P56" s="53">
        <v>3660.64</v>
      </c>
      <c r="Q56" s="53">
        <v>0</v>
      </c>
      <c r="S56" s="46" t="str">
        <f t="shared" si="0"/>
        <v>Palmilla</v>
      </c>
    </row>
    <row r="57" spans="1:19" ht="15.25" customHeight="1">
      <c r="A57" s="52" t="s">
        <v>262</v>
      </c>
      <c r="B57" s="51" t="s">
        <v>638</v>
      </c>
      <c r="C57" s="52" t="s">
        <v>637</v>
      </c>
      <c r="D57" s="52" t="s">
        <v>307</v>
      </c>
      <c r="E57" s="53">
        <v>23500</v>
      </c>
      <c r="F57" s="55">
        <v>36727</v>
      </c>
      <c r="G57" s="55">
        <v>46418</v>
      </c>
      <c r="H57" s="54">
        <v>319</v>
      </c>
      <c r="I57" s="54">
        <v>20.83</v>
      </c>
      <c r="J57" s="53">
        <v>19348.330000000002</v>
      </c>
      <c r="K57" s="53">
        <v>0.82</v>
      </c>
      <c r="L57" s="53">
        <v>232179.96</v>
      </c>
      <c r="M57" s="53">
        <v>9.8800000000000008</v>
      </c>
      <c r="N57" s="53">
        <v>1.57</v>
      </c>
      <c r="O57" s="53">
        <v>0</v>
      </c>
      <c r="P57" s="53">
        <v>0</v>
      </c>
      <c r="Q57" s="53">
        <v>0</v>
      </c>
      <c r="S57" s="46" t="str">
        <f t="shared" si="0"/>
        <v>Palmilla</v>
      </c>
    </row>
    <row r="58" spans="1:19" ht="15.25" customHeight="1">
      <c r="A58" s="52" t="s">
        <v>262</v>
      </c>
      <c r="B58" s="51" t="s">
        <v>636</v>
      </c>
      <c r="C58" s="52" t="s">
        <v>635</v>
      </c>
      <c r="D58" s="52" t="s">
        <v>307</v>
      </c>
      <c r="E58" s="53">
        <v>4000</v>
      </c>
      <c r="F58" s="55">
        <v>43140</v>
      </c>
      <c r="G58" s="55">
        <v>44985</v>
      </c>
      <c r="H58" s="54">
        <v>61</v>
      </c>
      <c r="I58" s="54">
        <v>3.25</v>
      </c>
      <c r="J58" s="53">
        <v>9550.8700000000008</v>
      </c>
      <c r="K58" s="53">
        <v>2.39</v>
      </c>
      <c r="L58" s="53">
        <v>114610.44</v>
      </c>
      <c r="M58" s="53">
        <v>28.65</v>
      </c>
      <c r="N58" s="53">
        <v>5.78</v>
      </c>
      <c r="O58" s="53">
        <v>0</v>
      </c>
      <c r="P58" s="53">
        <v>0</v>
      </c>
      <c r="Q58" s="53">
        <v>0</v>
      </c>
      <c r="S58" s="46" t="str">
        <f t="shared" si="0"/>
        <v>Palmilla</v>
      </c>
    </row>
    <row r="59" spans="1:19" ht="15.25" customHeight="1">
      <c r="A59" s="52" t="s">
        <v>262</v>
      </c>
      <c r="B59" s="51" t="s">
        <v>443</v>
      </c>
      <c r="C59" s="52" t="s">
        <v>634</v>
      </c>
      <c r="D59" s="52" t="s">
        <v>324</v>
      </c>
      <c r="E59" s="53">
        <v>595</v>
      </c>
      <c r="F59" s="55">
        <v>42860</v>
      </c>
      <c r="G59" s="55">
        <v>45808</v>
      </c>
      <c r="H59" s="54">
        <v>97</v>
      </c>
      <c r="I59" s="54">
        <v>4</v>
      </c>
      <c r="J59" s="53">
        <v>2717.67</v>
      </c>
      <c r="K59" s="53">
        <v>4.57</v>
      </c>
      <c r="L59" s="53">
        <v>32612.04</v>
      </c>
      <c r="M59" s="53">
        <v>54.81</v>
      </c>
      <c r="N59" s="53">
        <v>0</v>
      </c>
      <c r="O59" s="53">
        <v>0</v>
      </c>
      <c r="P59" s="53">
        <v>2068.62</v>
      </c>
      <c r="Q59" s="53">
        <v>0</v>
      </c>
      <c r="S59" s="46" t="str">
        <f t="shared" si="0"/>
        <v>Palmilla</v>
      </c>
    </row>
    <row r="60" spans="1:19" ht="15.25" customHeight="1">
      <c r="A60" s="52" t="s">
        <v>262</v>
      </c>
      <c r="B60" s="51" t="s">
        <v>633</v>
      </c>
      <c r="C60" s="52" t="s">
        <v>632</v>
      </c>
      <c r="D60" s="52" t="s">
        <v>307</v>
      </c>
      <c r="E60" s="53">
        <v>750</v>
      </c>
      <c r="F60" s="55">
        <v>40814</v>
      </c>
      <c r="G60" s="55">
        <v>44469</v>
      </c>
      <c r="H60" s="54">
        <v>121</v>
      </c>
      <c r="I60" s="54">
        <v>9.67</v>
      </c>
      <c r="J60" s="53">
        <v>2048.87</v>
      </c>
      <c r="K60" s="53">
        <v>2.73</v>
      </c>
      <c r="L60" s="53">
        <v>24586.44</v>
      </c>
      <c r="M60" s="53">
        <v>32.78</v>
      </c>
      <c r="N60" s="53">
        <v>6.37</v>
      </c>
      <c r="O60" s="53">
        <v>1.2</v>
      </c>
      <c r="P60" s="53">
        <v>0</v>
      </c>
      <c r="Q60" s="53">
        <v>0</v>
      </c>
      <c r="S60" s="46" t="str">
        <f t="shared" si="0"/>
        <v>Palmilla</v>
      </c>
    </row>
    <row r="61" spans="1:19" ht="15.25" customHeight="1">
      <c r="A61" s="52" t="s">
        <v>262</v>
      </c>
      <c r="B61" s="51" t="s">
        <v>631</v>
      </c>
      <c r="C61" s="52" t="s">
        <v>630</v>
      </c>
      <c r="D61" s="52" t="s">
        <v>307</v>
      </c>
      <c r="E61" s="53">
        <v>2370</v>
      </c>
      <c r="F61" s="55">
        <v>40225</v>
      </c>
      <c r="G61" s="55">
        <v>45716</v>
      </c>
      <c r="H61" s="54">
        <v>181</v>
      </c>
      <c r="I61" s="54">
        <v>11.25</v>
      </c>
      <c r="J61" s="53">
        <v>4639.28</v>
      </c>
      <c r="K61" s="53">
        <v>1.96</v>
      </c>
      <c r="L61" s="53">
        <v>55671.360000000001</v>
      </c>
      <c r="M61" s="53">
        <v>23.49</v>
      </c>
      <c r="N61" s="53">
        <v>6.9</v>
      </c>
      <c r="O61" s="53">
        <v>0.13</v>
      </c>
      <c r="P61" s="53">
        <v>4400</v>
      </c>
      <c r="Q61" s="53">
        <v>0</v>
      </c>
      <c r="S61" s="46" t="str">
        <f t="shared" si="0"/>
        <v>Palmilla</v>
      </c>
    </row>
    <row r="62" spans="1:19" ht="15.25" customHeight="1">
      <c r="A62" s="52" t="s">
        <v>262</v>
      </c>
      <c r="B62" s="51" t="s">
        <v>629</v>
      </c>
      <c r="C62" s="52" t="s">
        <v>132</v>
      </c>
      <c r="D62" s="52" t="s">
        <v>307</v>
      </c>
      <c r="E62" s="53">
        <v>1500</v>
      </c>
      <c r="F62" s="55">
        <v>37514</v>
      </c>
      <c r="G62" s="55">
        <v>45565</v>
      </c>
      <c r="H62" s="54">
        <v>265</v>
      </c>
      <c r="I62" s="54">
        <v>18.670000000000002</v>
      </c>
      <c r="J62" s="53">
        <v>4937.24</v>
      </c>
      <c r="K62" s="53">
        <v>3.29</v>
      </c>
      <c r="L62" s="53">
        <v>59246.879999999997</v>
      </c>
      <c r="M62" s="53">
        <v>39.5</v>
      </c>
      <c r="N62" s="53">
        <v>6.78</v>
      </c>
      <c r="O62" s="53">
        <v>0</v>
      </c>
      <c r="P62" s="53">
        <v>7000</v>
      </c>
      <c r="Q62" s="53">
        <v>0</v>
      </c>
      <c r="S62" s="46" t="str">
        <f t="shared" si="0"/>
        <v>Palmilla</v>
      </c>
    </row>
    <row r="63" spans="1:19" ht="15.25" customHeight="1">
      <c r="A63" s="52" t="s">
        <v>262</v>
      </c>
      <c r="B63" s="51" t="s">
        <v>628</v>
      </c>
      <c r="C63" s="52" t="s">
        <v>627</v>
      </c>
      <c r="D63" s="52" t="s">
        <v>307</v>
      </c>
      <c r="E63" s="53">
        <v>9200</v>
      </c>
      <c r="F63" s="55">
        <v>37415</v>
      </c>
      <c r="G63" s="55">
        <v>45473</v>
      </c>
      <c r="H63" s="54">
        <v>265</v>
      </c>
      <c r="I63" s="54">
        <v>18.920000000000002</v>
      </c>
      <c r="J63" s="53">
        <v>11730</v>
      </c>
      <c r="K63" s="53">
        <v>1.27</v>
      </c>
      <c r="L63" s="53">
        <v>140760</v>
      </c>
      <c r="M63" s="53">
        <v>15.3</v>
      </c>
      <c r="N63" s="53">
        <v>3.86</v>
      </c>
      <c r="O63" s="53">
        <v>0</v>
      </c>
      <c r="P63" s="53">
        <v>0</v>
      </c>
      <c r="Q63" s="53">
        <v>0</v>
      </c>
      <c r="S63" s="46" t="str">
        <f t="shared" si="0"/>
        <v>Palmilla</v>
      </c>
    </row>
    <row r="64" spans="1:19" ht="15.25" customHeight="1">
      <c r="A64" s="52" t="s">
        <v>262</v>
      </c>
      <c r="B64" s="51" t="s">
        <v>438</v>
      </c>
      <c r="C64" s="52" t="s">
        <v>626</v>
      </c>
      <c r="D64" s="52" t="s">
        <v>307</v>
      </c>
      <c r="E64" s="53">
        <v>3850</v>
      </c>
      <c r="F64" s="55">
        <v>37498</v>
      </c>
      <c r="G64" s="55">
        <v>45535</v>
      </c>
      <c r="H64" s="54">
        <v>265</v>
      </c>
      <c r="I64" s="54">
        <v>18.75</v>
      </c>
      <c r="J64" s="53">
        <v>8020.83</v>
      </c>
      <c r="K64" s="53">
        <v>2.08</v>
      </c>
      <c r="L64" s="53">
        <v>96249.96</v>
      </c>
      <c r="M64" s="53">
        <v>25</v>
      </c>
      <c r="N64" s="53">
        <v>6.73</v>
      </c>
      <c r="O64" s="53">
        <v>0</v>
      </c>
      <c r="P64" s="53">
        <v>0</v>
      </c>
      <c r="Q64" s="53">
        <v>0</v>
      </c>
      <c r="S64" s="46" t="str">
        <f t="shared" si="0"/>
        <v>Palmilla</v>
      </c>
    </row>
    <row r="65" spans="1:19" ht="15.25" customHeight="1">
      <c r="A65" s="52" t="s">
        <v>262</v>
      </c>
      <c r="B65" s="51" t="s">
        <v>435</v>
      </c>
      <c r="C65" s="52" t="s">
        <v>133</v>
      </c>
      <c r="D65" s="52" t="s">
        <v>307</v>
      </c>
      <c r="E65" s="53">
        <v>849</v>
      </c>
      <c r="F65" s="55">
        <v>39326</v>
      </c>
      <c r="G65" s="55">
        <v>44804</v>
      </c>
      <c r="H65" s="54">
        <v>180</v>
      </c>
      <c r="I65" s="54">
        <v>13.67</v>
      </c>
      <c r="J65" s="53">
        <v>1970.47</v>
      </c>
      <c r="K65" s="53">
        <v>2.3199999999999998</v>
      </c>
      <c r="L65" s="53">
        <v>23645.64</v>
      </c>
      <c r="M65" s="53">
        <v>27.85</v>
      </c>
      <c r="N65" s="53">
        <v>7.45</v>
      </c>
      <c r="O65" s="53">
        <v>0</v>
      </c>
      <c r="P65" s="53">
        <v>2677.19</v>
      </c>
      <c r="Q65" s="53">
        <v>0</v>
      </c>
      <c r="S65" s="46" t="str">
        <f t="shared" si="0"/>
        <v>Palmilla</v>
      </c>
    </row>
    <row r="66" spans="1:19" ht="15.25" customHeight="1">
      <c r="A66" s="52" t="s">
        <v>262</v>
      </c>
      <c r="B66" s="51" t="s">
        <v>433</v>
      </c>
      <c r="C66" s="52" t="s">
        <v>863</v>
      </c>
      <c r="D66" s="52" t="s">
        <v>864</v>
      </c>
      <c r="E66" s="53">
        <v>1300</v>
      </c>
      <c r="F66" s="55">
        <v>44265</v>
      </c>
      <c r="G66" s="55">
        <v>46203</v>
      </c>
      <c r="H66" s="54">
        <v>64</v>
      </c>
      <c r="I66" s="54">
        <v>0.17</v>
      </c>
      <c r="J66" s="53">
        <v>0</v>
      </c>
      <c r="K66" s="53">
        <v>0</v>
      </c>
      <c r="L66" s="53">
        <v>0</v>
      </c>
      <c r="M66" s="53">
        <v>0</v>
      </c>
      <c r="N66" s="53">
        <v>0</v>
      </c>
      <c r="O66" s="53">
        <v>0</v>
      </c>
      <c r="P66" s="53">
        <v>3804.67</v>
      </c>
      <c r="Q66" s="53">
        <v>0</v>
      </c>
      <c r="S66" s="46" t="str">
        <f t="shared" si="0"/>
        <v>Palmilla</v>
      </c>
    </row>
    <row r="67" spans="1:19" ht="15.25" customHeight="1">
      <c r="A67" s="52" t="s">
        <v>262</v>
      </c>
      <c r="B67" s="51" t="s">
        <v>613</v>
      </c>
      <c r="C67" s="52" t="s">
        <v>865</v>
      </c>
      <c r="D67" s="52" t="s">
        <v>864</v>
      </c>
      <c r="E67" s="53">
        <v>1300</v>
      </c>
      <c r="F67" s="55">
        <v>44239</v>
      </c>
      <c r="G67" s="55">
        <v>46234</v>
      </c>
      <c r="H67" s="54">
        <v>66</v>
      </c>
      <c r="I67" s="54">
        <v>0.25</v>
      </c>
      <c r="J67" s="53">
        <v>0</v>
      </c>
      <c r="K67" s="53">
        <v>0</v>
      </c>
      <c r="L67" s="53">
        <v>0</v>
      </c>
      <c r="M67" s="53">
        <v>0</v>
      </c>
      <c r="N67" s="53">
        <v>0</v>
      </c>
      <c r="O67" s="53">
        <v>0</v>
      </c>
      <c r="P67" s="53">
        <v>2909.83</v>
      </c>
      <c r="Q67" s="53">
        <v>0</v>
      </c>
      <c r="S67" s="46" t="str">
        <f t="shared" si="0"/>
        <v>Palmilla</v>
      </c>
    </row>
    <row r="68" spans="1:19" ht="15.25" customHeight="1">
      <c r="A68" s="52" t="s">
        <v>262</v>
      </c>
      <c r="B68" s="51" t="s">
        <v>432</v>
      </c>
      <c r="C68" s="52" t="s">
        <v>866</v>
      </c>
      <c r="D68" s="52" t="s">
        <v>864</v>
      </c>
      <c r="E68" s="53">
        <v>2547</v>
      </c>
      <c r="F68" s="55">
        <v>44105</v>
      </c>
      <c r="G68" s="55">
        <v>46326</v>
      </c>
      <c r="H68" s="54">
        <v>73</v>
      </c>
      <c r="I68" s="54">
        <v>0.57999999999999996</v>
      </c>
      <c r="J68" s="53">
        <v>0</v>
      </c>
      <c r="K68" s="53">
        <v>0</v>
      </c>
      <c r="L68" s="53">
        <v>0</v>
      </c>
      <c r="M68" s="53">
        <v>0</v>
      </c>
      <c r="N68" s="53">
        <v>0</v>
      </c>
      <c r="O68" s="53">
        <v>0</v>
      </c>
      <c r="P68" s="53">
        <v>3998.79</v>
      </c>
      <c r="Q68" s="53">
        <v>0</v>
      </c>
      <c r="S68" s="46" t="str">
        <f t="shared" si="0"/>
        <v>Palmilla</v>
      </c>
    </row>
    <row r="69" spans="1:19" ht="15.25" customHeight="1">
      <c r="A69" s="52" t="s">
        <v>262</v>
      </c>
      <c r="B69" s="51" t="s">
        <v>625</v>
      </c>
      <c r="C69" s="52" t="s">
        <v>135</v>
      </c>
      <c r="D69" s="52" t="s">
        <v>307</v>
      </c>
      <c r="E69" s="53">
        <v>3000</v>
      </c>
      <c r="F69" s="55">
        <v>42420</v>
      </c>
      <c r="G69" s="55">
        <v>46081</v>
      </c>
      <c r="H69" s="54">
        <v>121</v>
      </c>
      <c r="I69" s="54">
        <v>5.25</v>
      </c>
      <c r="J69" s="53">
        <v>7680</v>
      </c>
      <c r="K69" s="53">
        <v>2.56</v>
      </c>
      <c r="L69" s="53">
        <v>92160</v>
      </c>
      <c r="M69" s="53">
        <v>30.72</v>
      </c>
      <c r="N69" s="53">
        <v>7.46</v>
      </c>
      <c r="O69" s="53">
        <v>0</v>
      </c>
      <c r="P69" s="53">
        <v>10097.5</v>
      </c>
      <c r="Q69" s="53">
        <v>0</v>
      </c>
      <c r="S69" s="46" t="str">
        <f t="shared" si="0"/>
        <v>Palmilla</v>
      </c>
    </row>
    <row r="70" spans="1:19" ht="15.25" customHeight="1">
      <c r="A70" s="52" t="s">
        <v>262</v>
      </c>
      <c r="B70" s="51" t="s">
        <v>624</v>
      </c>
      <c r="C70" s="52" t="s">
        <v>623</v>
      </c>
      <c r="D70" s="52" t="s">
        <v>307</v>
      </c>
      <c r="E70" s="53">
        <v>1500</v>
      </c>
      <c r="F70" s="55">
        <v>39042</v>
      </c>
      <c r="G70" s="55">
        <v>44530</v>
      </c>
      <c r="H70" s="54">
        <v>181</v>
      </c>
      <c r="I70" s="54">
        <v>14.5</v>
      </c>
      <c r="J70" s="53">
        <v>3920</v>
      </c>
      <c r="K70" s="53">
        <v>2.61</v>
      </c>
      <c r="L70" s="53">
        <v>47040</v>
      </c>
      <c r="M70" s="53">
        <v>31.36</v>
      </c>
      <c r="N70" s="53">
        <v>7.59</v>
      </c>
      <c r="O70" s="53">
        <v>0</v>
      </c>
      <c r="P70" s="53">
        <v>0</v>
      </c>
      <c r="Q70" s="53">
        <v>0</v>
      </c>
      <c r="S70" s="46" t="str">
        <f t="shared" ref="S70:S133" si="1">+INDEX($A$294:$A$329,MATCH(A70,$B$294:$B$329,0))</f>
        <v>Palmilla</v>
      </c>
    </row>
    <row r="71" spans="1:19" ht="15.25" customHeight="1">
      <c r="A71" s="52" t="s">
        <v>262</v>
      </c>
      <c r="B71" s="51" t="s">
        <v>431</v>
      </c>
      <c r="C71" s="52" t="s">
        <v>867</v>
      </c>
      <c r="D71" s="52" t="s">
        <v>307</v>
      </c>
      <c r="E71" s="53">
        <v>1500</v>
      </c>
      <c r="F71" s="55">
        <v>44139</v>
      </c>
      <c r="G71" s="55">
        <v>46081</v>
      </c>
      <c r="H71" s="54">
        <v>64</v>
      </c>
      <c r="I71" s="54">
        <v>0.5</v>
      </c>
      <c r="J71" s="53">
        <v>3500</v>
      </c>
      <c r="K71" s="53">
        <v>2.33</v>
      </c>
      <c r="L71" s="53">
        <v>42000</v>
      </c>
      <c r="M71" s="53">
        <v>28</v>
      </c>
      <c r="N71" s="53">
        <v>6.51</v>
      </c>
      <c r="O71" s="53">
        <v>0</v>
      </c>
      <c r="P71" s="53">
        <v>4357.5</v>
      </c>
      <c r="Q71" s="53">
        <v>0</v>
      </c>
      <c r="S71" s="46" t="str">
        <f t="shared" si="1"/>
        <v>Palmilla</v>
      </c>
    </row>
    <row r="72" spans="1:19" ht="15.25" customHeight="1">
      <c r="A72" s="52" t="s">
        <v>262</v>
      </c>
      <c r="B72" s="51" t="s">
        <v>622</v>
      </c>
      <c r="C72" s="52" t="s">
        <v>621</v>
      </c>
      <c r="D72" s="52" t="s">
        <v>307</v>
      </c>
      <c r="E72" s="53">
        <v>1500</v>
      </c>
      <c r="F72" s="55">
        <v>37484</v>
      </c>
      <c r="G72" s="55">
        <v>44439</v>
      </c>
      <c r="H72" s="54">
        <v>229</v>
      </c>
      <c r="I72" s="54">
        <v>18.75</v>
      </c>
      <c r="J72" s="53">
        <v>3745.21</v>
      </c>
      <c r="K72" s="53">
        <v>2.5</v>
      </c>
      <c r="L72" s="53">
        <v>44942.52</v>
      </c>
      <c r="M72" s="53">
        <v>29.96</v>
      </c>
      <c r="N72" s="53">
        <v>6.64</v>
      </c>
      <c r="O72" s="53">
        <v>0</v>
      </c>
      <c r="P72" s="53">
        <v>0</v>
      </c>
      <c r="Q72" s="53">
        <v>0</v>
      </c>
      <c r="S72" s="46" t="str">
        <f t="shared" si="1"/>
        <v>Palmilla</v>
      </c>
    </row>
    <row r="73" spans="1:19" ht="15.25" customHeight="1">
      <c r="A73" s="52" t="s">
        <v>262</v>
      </c>
      <c r="B73" s="51" t="s">
        <v>620</v>
      </c>
      <c r="C73" s="52" t="s">
        <v>137</v>
      </c>
      <c r="D73" s="52" t="s">
        <v>307</v>
      </c>
      <c r="E73" s="53">
        <v>2931</v>
      </c>
      <c r="F73" s="55">
        <v>37874</v>
      </c>
      <c r="G73" s="55">
        <v>47026</v>
      </c>
      <c r="H73" s="54">
        <v>301</v>
      </c>
      <c r="I73" s="54">
        <v>17.670000000000002</v>
      </c>
      <c r="J73" s="53">
        <v>6922.05</v>
      </c>
      <c r="K73" s="53">
        <v>2.36</v>
      </c>
      <c r="L73" s="53">
        <v>83064.600000000006</v>
      </c>
      <c r="M73" s="53">
        <v>28.34</v>
      </c>
      <c r="N73" s="53">
        <v>7.41</v>
      </c>
      <c r="O73" s="53">
        <v>0.12</v>
      </c>
      <c r="P73" s="53">
        <v>5883.98</v>
      </c>
      <c r="Q73" s="53">
        <v>0</v>
      </c>
      <c r="S73" s="46" t="str">
        <f t="shared" si="1"/>
        <v>Palmilla</v>
      </c>
    </row>
    <row r="74" spans="1:19" ht="15.25" customHeight="1">
      <c r="A74" s="52" t="s">
        <v>262</v>
      </c>
      <c r="B74" s="51" t="s">
        <v>619</v>
      </c>
      <c r="C74" s="52" t="s">
        <v>618</v>
      </c>
      <c r="D74" s="52" t="s">
        <v>307</v>
      </c>
      <c r="E74" s="53">
        <v>18935</v>
      </c>
      <c r="F74" s="55">
        <v>37389</v>
      </c>
      <c r="G74" s="55">
        <v>44804</v>
      </c>
      <c r="H74" s="54">
        <v>244</v>
      </c>
      <c r="I74" s="54">
        <v>19</v>
      </c>
      <c r="J74" s="53">
        <v>22879.79</v>
      </c>
      <c r="K74" s="53">
        <v>1.21</v>
      </c>
      <c r="L74" s="53">
        <v>274557.48</v>
      </c>
      <c r="M74" s="53">
        <v>14.5</v>
      </c>
      <c r="N74" s="53">
        <v>3.65</v>
      </c>
      <c r="O74" s="53">
        <v>0</v>
      </c>
      <c r="P74" s="53">
        <v>0</v>
      </c>
      <c r="Q74" s="53">
        <v>0</v>
      </c>
      <c r="S74" s="46" t="str">
        <f t="shared" si="1"/>
        <v>Palmilla</v>
      </c>
    </row>
    <row r="75" spans="1:19" ht="15.25" customHeight="1">
      <c r="A75" s="52" t="s">
        <v>262</v>
      </c>
      <c r="B75" s="51" t="s">
        <v>617</v>
      </c>
      <c r="C75" s="52" t="s">
        <v>616</v>
      </c>
      <c r="D75" s="52" t="s">
        <v>307</v>
      </c>
      <c r="E75" s="53">
        <v>5000</v>
      </c>
      <c r="F75" s="55">
        <v>37318</v>
      </c>
      <c r="G75" s="55">
        <v>44651</v>
      </c>
      <c r="H75" s="54">
        <v>241</v>
      </c>
      <c r="I75" s="54">
        <v>19.170000000000002</v>
      </c>
      <c r="J75" s="53">
        <v>7902.7</v>
      </c>
      <c r="K75" s="53">
        <v>1.58</v>
      </c>
      <c r="L75" s="53">
        <v>94832.4</v>
      </c>
      <c r="M75" s="53">
        <v>18.97</v>
      </c>
      <c r="N75" s="53">
        <v>7.3</v>
      </c>
      <c r="O75" s="53">
        <v>0</v>
      </c>
      <c r="P75" s="53">
        <v>0</v>
      </c>
      <c r="Q75" s="53">
        <v>0</v>
      </c>
      <c r="S75" s="46" t="str">
        <f t="shared" si="1"/>
        <v>Palmilla</v>
      </c>
    </row>
    <row r="76" spans="1:19" ht="15.25" customHeight="1">
      <c r="A76" s="52" t="s">
        <v>262</v>
      </c>
      <c r="B76" s="51" t="s">
        <v>615</v>
      </c>
      <c r="C76" s="50" t="s">
        <v>302</v>
      </c>
      <c r="D76" s="50"/>
      <c r="E76" s="316">
        <v>0</v>
      </c>
      <c r="F76" s="303"/>
      <c r="G76" s="303"/>
      <c r="H76" s="303"/>
      <c r="I76" s="303"/>
      <c r="J76" s="303"/>
      <c r="K76" s="303"/>
      <c r="L76" s="303"/>
      <c r="M76" s="303"/>
      <c r="N76" s="303"/>
      <c r="O76" s="303"/>
      <c r="P76" s="303"/>
      <c r="Q76" s="303"/>
      <c r="S76" s="46" t="str">
        <f t="shared" si="1"/>
        <v>Palmilla</v>
      </c>
    </row>
    <row r="77" spans="1:19" ht="15.25" customHeight="1">
      <c r="A77" s="52" t="s">
        <v>262</v>
      </c>
      <c r="B77" s="51" t="s">
        <v>614</v>
      </c>
      <c r="C77" s="50" t="s">
        <v>302</v>
      </c>
      <c r="D77" s="50"/>
      <c r="E77" s="316">
        <v>0</v>
      </c>
      <c r="F77" s="303"/>
      <c r="G77" s="303"/>
      <c r="H77" s="303"/>
      <c r="I77" s="303"/>
      <c r="J77" s="303"/>
      <c r="K77" s="303"/>
      <c r="L77" s="303"/>
      <c r="M77" s="303"/>
      <c r="N77" s="303"/>
      <c r="O77" s="303"/>
      <c r="P77" s="303"/>
      <c r="Q77" s="303"/>
      <c r="S77" s="46" t="str">
        <f t="shared" si="1"/>
        <v>Palmilla</v>
      </c>
    </row>
    <row r="78" spans="1:19" ht="15.25" customHeight="1">
      <c r="A78" s="52" t="s">
        <v>260</v>
      </c>
      <c r="B78" s="51"/>
      <c r="C78" s="52" t="s">
        <v>612</v>
      </c>
      <c r="D78" s="52" t="s">
        <v>307</v>
      </c>
      <c r="E78" s="53">
        <v>0</v>
      </c>
      <c r="F78" s="55">
        <v>43800</v>
      </c>
      <c r="G78" s="51"/>
      <c r="H78" s="51"/>
      <c r="I78" s="54">
        <v>1.42</v>
      </c>
      <c r="J78" s="53">
        <v>0</v>
      </c>
      <c r="K78" s="53">
        <v>0</v>
      </c>
      <c r="L78" s="53">
        <v>0</v>
      </c>
      <c r="M78" s="53">
        <v>0</v>
      </c>
      <c r="N78" s="53">
        <v>0</v>
      </c>
      <c r="O78" s="53">
        <v>0</v>
      </c>
      <c r="P78" s="53">
        <v>0</v>
      </c>
      <c r="Q78" s="53">
        <v>0</v>
      </c>
      <c r="S78" s="46" t="str">
        <f t="shared" si="1"/>
        <v>Pavilion</v>
      </c>
    </row>
    <row r="79" spans="1:19" ht="15.25" customHeight="1">
      <c r="A79" s="52" t="s">
        <v>260</v>
      </c>
      <c r="B79" s="51" t="s">
        <v>611</v>
      </c>
      <c r="C79" s="52" t="s">
        <v>610</v>
      </c>
      <c r="D79" s="52" t="s">
        <v>307</v>
      </c>
      <c r="E79" s="53">
        <v>2587</v>
      </c>
      <c r="F79" s="55">
        <v>43776</v>
      </c>
      <c r="G79" s="55">
        <v>45930</v>
      </c>
      <c r="H79" s="54">
        <v>71</v>
      </c>
      <c r="I79" s="54">
        <v>1.5</v>
      </c>
      <c r="J79" s="53">
        <v>2500</v>
      </c>
      <c r="K79" s="53">
        <v>0.97</v>
      </c>
      <c r="L79" s="53">
        <v>30000</v>
      </c>
      <c r="M79" s="53">
        <v>11.6</v>
      </c>
      <c r="N79" s="53">
        <v>0</v>
      </c>
      <c r="O79" s="53">
        <v>0</v>
      </c>
      <c r="P79" s="53">
        <v>2500</v>
      </c>
      <c r="Q79" s="53">
        <v>0</v>
      </c>
      <c r="S79" s="46" t="str">
        <f t="shared" si="1"/>
        <v>Pavilion</v>
      </c>
    </row>
    <row r="80" spans="1:19" ht="15.25" customHeight="1">
      <c r="A80" s="52" t="s">
        <v>260</v>
      </c>
      <c r="B80" s="51" t="s">
        <v>609</v>
      </c>
      <c r="C80" s="52" t="s">
        <v>67</v>
      </c>
      <c r="D80" s="52" t="s">
        <v>307</v>
      </c>
      <c r="E80" s="53">
        <v>1353</v>
      </c>
      <c r="F80" s="55">
        <v>42913</v>
      </c>
      <c r="G80" s="55">
        <v>45961</v>
      </c>
      <c r="H80" s="54">
        <v>101</v>
      </c>
      <c r="I80" s="54">
        <v>3.92</v>
      </c>
      <c r="J80" s="53">
        <v>2587.3000000000002</v>
      </c>
      <c r="K80" s="53">
        <v>1.91</v>
      </c>
      <c r="L80" s="53">
        <v>31047.599999999999</v>
      </c>
      <c r="M80" s="53">
        <v>22.95</v>
      </c>
      <c r="N80" s="53">
        <v>5.3</v>
      </c>
      <c r="O80" s="53">
        <v>0</v>
      </c>
      <c r="P80" s="53">
        <v>2963.07</v>
      </c>
      <c r="Q80" s="53">
        <v>0</v>
      </c>
      <c r="S80" s="46" t="str">
        <f t="shared" si="1"/>
        <v>Pavilion</v>
      </c>
    </row>
    <row r="81" spans="1:19" ht="15.25" customHeight="1">
      <c r="A81" s="52" t="s">
        <v>260</v>
      </c>
      <c r="B81" s="51" t="s">
        <v>608</v>
      </c>
      <c r="C81" s="52" t="s">
        <v>69</v>
      </c>
      <c r="D81" s="52" t="s">
        <v>307</v>
      </c>
      <c r="E81" s="53">
        <v>1286</v>
      </c>
      <c r="F81" s="55">
        <v>43556</v>
      </c>
      <c r="G81" s="55">
        <v>44742</v>
      </c>
      <c r="H81" s="54">
        <v>39</v>
      </c>
      <c r="I81" s="54">
        <v>2.08</v>
      </c>
      <c r="J81" s="53">
        <v>1920.64</v>
      </c>
      <c r="K81" s="53">
        <v>1.49</v>
      </c>
      <c r="L81" s="53">
        <v>23047.68</v>
      </c>
      <c r="M81" s="53">
        <v>17.920000000000002</v>
      </c>
      <c r="N81" s="53">
        <v>5.51</v>
      </c>
      <c r="O81" s="53">
        <v>0</v>
      </c>
      <c r="P81" s="53">
        <v>4835.3599999999997</v>
      </c>
      <c r="Q81" s="53">
        <v>0</v>
      </c>
      <c r="S81" s="46" t="str">
        <f t="shared" si="1"/>
        <v>Pavilion</v>
      </c>
    </row>
    <row r="82" spans="1:19" ht="15.25" customHeight="1">
      <c r="A82" s="52" t="s">
        <v>260</v>
      </c>
      <c r="B82" s="51" t="s">
        <v>607</v>
      </c>
      <c r="C82" s="52" t="s">
        <v>606</v>
      </c>
      <c r="D82" s="52" t="s">
        <v>307</v>
      </c>
      <c r="E82" s="53">
        <v>1520</v>
      </c>
      <c r="F82" s="55">
        <v>40048</v>
      </c>
      <c r="G82" s="51"/>
      <c r="H82" s="51"/>
      <c r="I82" s="54">
        <v>11.75</v>
      </c>
      <c r="J82" s="53">
        <v>2138.4699999999998</v>
      </c>
      <c r="K82" s="53">
        <v>1.41</v>
      </c>
      <c r="L82" s="53">
        <v>25661.64</v>
      </c>
      <c r="M82" s="53">
        <v>16.88</v>
      </c>
      <c r="N82" s="53">
        <v>5.4</v>
      </c>
      <c r="O82" s="53">
        <v>0</v>
      </c>
      <c r="P82" s="53">
        <v>1798</v>
      </c>
      <c r="Q82" s="53">
        <v>0</v>
      </c>
      <c r="S82" s="46" t="str">
        <f t="shared" si="1"/>
        <v>Pavilion</v>
      </c>
    </row>
    <row r="83" spans="1:19" ht="15.25" customHeight="1">
      <c r="A83" s="52" t="s">
        <v>260</v>
      </c>
      <c r="B83" s="51" t="s">
        <v>605</v>
      </c>
      <c r="C83" s="52" t="s">
        <v>604</v>
      </c>
      <c r="D83" s="52" t="s">
        <v>307</v>
      </c>
      <c r="E83" s="53">
        <v>1878</v>
      </c>
      <c r="F83" s="55">
        <v>40101</v>
      </c>
      <c r="G83" s="55">
        <v>45961</v>
      </c>
      <c r="H83" s="54">
        <v>193</v>
      </c>
      <c r="I83" s="54">
        <v>11.58</v>
      </c>
      <c r="J83" s="53">
        <v>2554.08</v>
      </c>
      <c r="K83" s="53">
        <v>1.36</v>
      </c>
      <c r="L83" s="53">
        <v>30648.959999999999</v>
      </c>
      <c r="M83" s="53">
        <v>16.32</v>
      </c>
      <c r="N83" s="53">
        <v>5.41</v>
      </c>
      <c r="O83" s="53">
        <v>0</v>
      </c>
      <c r="P83" s="53">
        <v>3380.4</v>
      </c>
      <c r="Q83" s="53">
        <v>0</v>
      </c>
      <c r="S83" s="46" t="str">
        <f t="shared" si="1"/>
        <v>Pavilion</v>
      </c>
    </row>
    <row r="84" spans="1:19" ht="15.25" customHeight="1">
      <c r="A84" s="52" t="s">
        <v>260</v>
      </c>
      <c r="B84" s="51" t="s">
        <v>603</v>
      </c>
      <c r="C84" s="52" t="s">
        <v>55</v>
      </c>
      <c r="D84" s="52" t="s">
        <v>307</v>
      </c>
      <c r="E84" s="53">
        <v>2433</v>
      </c>
      <c r="F84" s="55">
        <v>41717</v>
      </c>
      <c r="G84" s="55">
        <v>44742</v>
      </c>
      <c r="H84" s="54">
        <v>100</v>
      </c>
      <c r="I84" s="54">
        <v>7.17</v>
      </c>
      <c r="J84" s="53">
        <v>3376.43</v>
      </c>
      <c r="K84" s="53">
        <v>1.39</v>
      </c>
      <c r="L84" s="53">
        <v>40517.160000000003</v>
      </c>
      <c r="M84" s="53">
        <v>16.649999999999999</v>
      </c>
      <c r="N84" s="53">
        <v>5.41</v>
      </c>
      <c r="O84" s="53">
        <v>0</v>
      </c>
      <c r="P84" s="53">
        <v>4539.3900000000003</v>
      </c>
      <c r="Q84" s="53">
        <v>0</v>
      </c>
      <c r="S84" s="46" t="str">
        <f t="shared" si="1"/>
        <v>Pavilion</v>
      </c>
    </row>
    <row r="85" spans="1:19" ht="15.25" customHeight="1">
      <c r="A85" s="52" t="s">
        <v>260</v>
      </c>
      <c r="B85" s="51" t="s">
        <v>602</v>
      </c>
      <c r="C85" s="52" t="s">
        <v>601</v>
      </c>
      <c r="D85" s="52" t="s">
        <v>307</v>
      </c>
      <c r="E85" s="53">
        <v>3414</v>
      </c>
      <c r="F85" s="55">
        <v>36471</v>
      </c>
      <c r="G85" s="55">
        <v>44592</v>
      </c>
      <c r="H85" s="54">
        <v>267</v>
      </c>
      <c r="I85" s="54">
        <v>21.5</v>
      </c>
      <c r="J85" s="53">
        <v>5249.03</v>
      </c>
      <c r="K85" s="53">
        <v>1.54</v>
      </c>
      <c r="L85" s="53">
        <v>62988.36</v>
      </c>
      <c r="M85" s="53">
        <v>18.45</v>
      </c>
      <c r="N85" s="53">
        <v>5.25</v>
      </c>
      <c r="O85" s="53">
        <v>0</v>
      </c>
      <c r="P85" s="53">
        <v>4270</v>
      </c>
      <c r="Q85" s="53">
        <v>0</v>
      </c>
      <c r="S85" s="46" t="str">
        <f t="shared" si="1"/>
        <v>Pavilion</v>
      </c>
    </row>
    <row r="86" spans="1:19" ht="15.25" customHeight="1">
      <c r="A86" s="52" t="s">
        <v>260</v>
      </c>
      <c r="B86" s="51" t="s">
        <v>600</v>
      </c>
      <c r="C86" s="52" t="s">
        <v>599</v>
      </c>
      <c r="D86" s="52" t="s">
        <v>307</v>
      </c>
      <c r="E86" s="53">
        <v>4909</v>
      </c>
      <c r="F86" s="55">
        <v>42583</v>
      </c>
      <c r="G86" s="55">
        <v>44834</v>
      </c>
      <c r="H86" s="54">
        <v>74</v>
      </c>
      <c r="I86" s="54">
        <v>4.75</v>
      </c>
      <c r="J86" s="53">
        <v>8046.3</v>
      </c>
      <c r="K86" s="53">
        <v>1.64</v>
      </c>
      <c r="L86" s="53">
        <v>96555.6</v>
      </c>
      <c r="M86" s="53">
        <v>19.670000000000002</v>
      </c>
      <c r="N86" s="53">
        <v>5.63</v>
      </c>
      <c r="O86" s="53">
        <v>0</v>
      </c>
      <c r="P86" s="53">
        <v>7363.5</v>
      </c>
      <c r="Q86" s="53">
        <v>0</v>
      </c>
      <c r="S86" s="46" t="str">
        <f t="shared" si="1"/>
        <v>Pavilion</v>
      </c>
    </row>
    <row r="87" spans="1:19" ht="15.25" customHeight="1">
      <c r="A87" s="52" t="s">
        <v>260</v>
      </c>
      <c r="B87" s="51" t="s">
        <v>598</v>
      </c>
      <c r="C87" s="52" t="s">
        <v>54</v>
      </c>
      <c r="D87" s="52" t="s">
        <v>307</v>
      </c>
      <c r="E87" s="53">
        <v>9166</v>
      </c>
      <c r="F87" s="55">
        <v>36297</v>
      </c>
      <c r="G87" s="55">
        <v>45138</v>
      </c>
      <c r="H87" s="54">
        <v>291</v>
      </c>
      <c r="I87" s="54">
        <v>22</v>
      </c>
      <c r="J87" s="53">
        <v>13365.57</v>
      </c>
      <c r="K87" s="53">
        <v>1.46</v>
      </c>
      <c r="L87" s="53">
        <v>160386.84</v>
      </c>
      <c r="M87" s="53">
        <v>17.5</v>
      </c>
      <c r="N87" s="53">
        <v>5.25</v>
      </c>
      <c r="O87" s="53">
        <v>0</v>
      </c>
      <c r="P87" s="53">
        <v>11274.18</v>
      </c>
      <c r="Q87" s="53">
        <v>0</v>
      </c>
      <c r="S87" s="46" t="str">
        <f t="shared" si="1"/>
        <v>Pavilion</v>
      </c>
    </row>
    <row r="88" spans="1:19" ht="15.25" customHeight="1">
      <c r="A88" s="52" t="s">
        <v>260</v>
      </c>
      <c r="B88" s="51" t="s">
        <v>597</v>
      </c>
      <c r="C88" s="52" t="s">
        <v>65</v>
      </c>
      <c r="D88" s="52" t="s">
        <v>307</v>
      </c>
      <c r="E88" s="53">
        <v>24049</v>
      </c>
      <c r="F88" s="55">
        <v>42870</v>
      </c>
      <c r="G88" s="55">
        <v>48244</v>
      </c>
      <c r="H88" s="54">
        <v>177</v>
      </c>
      <c r="I88" s="54">
        <v>4</v>
      </c>
      <c r="J88" s="53">
        <v>24032</v>
      </c>
      <c r="K88" s="53">
        <v>1</v>
      </c>
      <c r="L88" s="53">
        <v>288384</v>
      </c>
      <c r="M88" s="53">
        <v>11.99</v>
      </c>
      <c r="N88" s="53">
        <v>5.77</v>
      </c>
      <c r="O88" s="53">
        <v>0</v>
      </c>
      <c r="P88" s="53">
        <v>0</v>
      </c>
      <c r="Q88" s="53">
        <v>0</v>
      </c>
      <c r="S88" s="46" t="str">
        <f t="shared" si="1"/>
        <v>Pavilion</v>
      </c>
    </row>
    <row r="89" spans="1:19" ht="15.25" customHeight="1">
      <c r="A89" s="52" t="s">
        <v>260</v>
      </c>
      <c r="B89" s="51" t="s">
        <v>596</v>
      </c>
      <c r="C89" s="52" t="s">
        <v>595</v>
      </c>
      <c r="D89" s="52" t="s">
        <v>307</v>
      </c>
      <c r="E89" s="53">
        <v>10400</v>
      </c>
      <c r="F89" s="55">
        <v>40737</v>
      </c>
      <c r="G89" s="55">
        <v>45322</v>
      </c>
      <c r="H89" s="54">
        <v>151</v>
      </c>
      <c r="I89" s="54">
        <v>9.83</v>
      </c>
      <c r="J89" s="53">
        <v>13791.7</v>
      </c>
      <c r="K89" s="53">
        <v>1.33</v>
      </c>
      <c r="L89" s="53">
        <v>165500.4</v>
      </c>
      <c r="M89" s="53">
        <v>15.91</v>
      </c>
      <c r="N89" s="53">
        <v>4.5599999999999996</v>
      </c>
      <c r="O89" s="53">
        <v>0</v>
      </c>
      <c r="P89" s="53">
        <v>9880</v>
      </c>
      <c r="Q89" s="53">
        <v>0</v>
      </c>
      <c r="S89" s="46" t="str">
        <f t="shared" si="1"/>
        <v>Pavilion</v>
      </c>
    </row>
    <row r="90" spans="1:19" ht="15.25" customHeight="1">
      <c r="A90" s="52" t="s">
        <v>260</v>
      </c>
      <c r="B90" s="51" t="s">
        <v>594</v>
      </c>
      <c r="C90" s="52" t="s">
        <v>58</v>
      </c>
      <c r="D90" s="52" t="s">
        <v>307</v>
      </c>
      <c r="E90" s="53">
        <v>17848</v>
      </c>
      <c r="F90" s="55">
        <v>41659</v>
      </c>
      <c r="G90" s="55">
        <v>47726</v>
      </c>
      <c r="H90" s="54">
        <v>200</v>
      </c>
      <c r="I90" s="54">
        <v>7.33</v>
      </c>
      <c r="J90" s="53">
        <v>18181.939999999999</v>
      </c>
      <c r="K90" s="53">
        <v>1.02</v>
      </c>
      <c r="L90" s="53">
        <v>218183.28</v>
      </c>
      <c r="M90" s="53">
        <v>12.22</v>
      </c>
      <c r="N90" s="53">
        <v>5.41</v>
      </c>
      <c r="O90" s="53">
        <v>0</v>
      </c>
      <c r="P90" s="53">
        <v>18182</v>
      </c>
      <c r="Q90" s="53">
        <v>0</v>
      </c>
      <c r="S90" s="46" t="str">
        <f t="shared" si="1"/>
        <v>Pavilion</v>
      </c>
    </row>
    <row r="91" spans="1:19" ht="15.25" customHeight="1">
      <c r="A91" s="52" t="s">
        <v>260</v>
      </c>
      <c r="B91" s="51" t="s">
        <v>578</v>
      </c>
      <c r="C91" s="52" t="s">
        <v>868</v>
      </c>
      <c r="D91" s="52" t="s">
        <v>307</v>
      </c>
      <c r="E91" s="53">
        <v>14751</v>
      </c>
      <c r="F91" s="55">
        <v>44168</v>
      </c>
      <c r="G91" s="55">
        <v>48121</v>
      </c>
      <c r="H91" s="54">
        <v>130</v>
      </c>
      <c r="I91" s="54">
        <v>0.42</v>
      </c>
      <c r="J91" s="53">
        <v>0</v>
      </c>
      <c r="K91" s="53">
        <v>0</v>
      </c>
      <c r="L91" s="53">
        <v>0</v>
      </c>
      <c r="M91" s="53">
        <v>0</v>
      </c>
      <c r="N91" s="53">
        <v>0</v>
      </c>
      <c r="O91" s="53">
        <v>0</v>
      </c>
      <c r="P91" s="53">
        <v>0</v>
      </c>
      <c r="Q91" s="53">
        <v>0</v>
      </c>
      <c r="S91" s="46" t="str">
        <f t="shared" si="1"/>
        <v>Pavilion</v>
      </c>
    </row>
    <row r="92" spans="1:19" ht="15.25" customHeight="1">
      <c r="A92" s="52" t="s">
        <v>260</v>
      </c>
      <c r="B92" s="51" t="s">
        <v>593</v>
      </c>
      <c r="C92" s="52" t="s">
        <v>66</v>
      </c>
      <c r="D92" s="52" t="s">
        <v>307</v>
      </c>
      <c r="E92" s="53">
        <v>7932</v>
      </c>
      <c r="F92" s="55">
        <v>42843</v>
      </c>
      <c r="G92" s="55">
        <v>44759</v>
      </c>
      <c r="H92" s="54">
        <v>63</v>
      </c>
      <c r="I92" s="54">
        <v>4.08</v>
      </c>
      <c r="J92" s="53">
        <v>12109.52</v>
      </c>
      <c r="K92" s="53">
        <v>1.53</v>
      </c>
      <c r="L92" s="53">
        <v>145314.23999999999</v>
      </c>
      <c r="M92" s="53">
        <v>18.32</v>
      </c>
      <c r="N92" s="53">
        <v>5.47</v>
      </c>
      <c r="O92" s="53">
        <v>0</v>
      </c>
      <c r="P92" s="53">
        <v>10575.01</v>
      </c>
      <c r="Q92" s="53">
        <v>0</v>
      </c>
      <c r="S92" s="46" t="str">
        <f t="shared" si="1"/>
        <v>Pavilion</v>
      </c>
    </row>
    <row r="93" spans="1:19" ht="15.25" customHeight="1">
      <c r="A93" s="52" t="s">
        <v>260</v>
      </c>
      <c r="B93" s="51" t="s">
        <v>592</v>
      </c>
      <c r="C93" s="52" t="s">
        <v>57</v>
      </c>
      <c r="D93" s="52" t="s">
        <v>307</v>
      </c>
      <c r="E93" s="53">
        <v>7011</v>
      </c>
      <c r="F93" s="55">
        <v>38179</v>
      </c>
      <c r="G93" s="55">
        <v>45107</v>
      </c>
      <c r="H93" s="54">
        <v>228</v>
      </c>
      <c r="I93" s="54">
        <v>16.829999999999998</v>
      </c>
      <c r="J93" s="53">
        <v>13834.62</v>
      </c>
      <c r="K93" s="53">
        <v>1.97</v>
      </c>
      <c r="L93" s="53">
        <v>166015.44</v>
      </c>
      <c r="M93" s="53">
        <v>23.68</v>
      </c>
      <c r="N93" s="53">
        <v>5.25</v>
      </c>
      <c r="O93" s="53">
        <v>0</v>
      </c>
      <c r="P93" s="53">
        <v>0</v>
      </c>
      <c r="Q93" s="53">
        <v>0</v>
      </c>
      <c r="S93" s="46" t="str">
        <f t="shared" si="1"/>
        <v>Pavilion</v>
      </c>
    </row>
    <row r="94" spans="1:19" ht="15.25" customHeight="1">
      <c r="A94" s="52" t="s">
        <v>260</v>
      </c>
      <c r="B94" s="51" t="s">
        <v>591</v>
      </c>
      <c r="C94" s="52" t="s">
        <v>62</v>
      </c>
      <c r="D94" s="52" t="s">
        <v>307</v>
      </c>
      <c r="E94" s="53">
        <v>2981</v>
      </c>
      <c r="F94" s="55">
        <v>39114</v>
      </c>
      <c r="G94" s="55">
        <v>45504</v>
      </c>
      <c r="H94" s="54">
        <v>210</v>
      </c>
      <c r="I94" s="54">
        <v>14.25</v>
      </c>
      <c r="J94" s="53">
        <v>3792.71</v>
      </c>
      <c r="K94" s="53">
        <v>1.27</v>
      </c>
      <c r="L94" s="53">
        <v>45512.52</v>
      </c>
      <c r="M94" s="53">
        <v>15.27</v>
      </c>
      <c r="N94" s="53">
        <v>0</v>
      </c>
      <c r="O94" s="53">
        <v>0</v>
      </c>
      <c r="P94" s="53">
        <v>12275</v>
      </c>
      <c r="Q94" s="53">
        <v>0</v>
      </c>
      <c r="S94" s="46" t="str">
        <f t="shared" si="1"/>
        <v>Pavilion</v>
      </c>
    </row>
    <row r="95" spans="1:19" ht="15.25" customHeight="1">
      <c r="A95" s="52" t="s">
        <v>260</v>
      </c>
      <c r="B95" s="51" t="s">
        <v>590</v>
      </c>
      <c r="C95" s="52" t="s">
        <v>68</v>
      </c>
      <c r="D95" s="52" t="s">
        <v>307</v>
      </c>
      <c r="E95" s="53">
        <v>2576</v>
      </c>
      <c r="F95" s="55">
        <v>43236</v>
      </c>
      <c r="G95" s="55">
        <v>45199</v>
      </c>
      <c r="H95" s="54">
        <v>65</v>
      </c>
      <c r="I95" s="54">
        <v>3</v>
      </c>
      <c r="J95" s="53">
        <v>4584.87</v>
      </c>
      <c r="K95" s="53">
        <v>1.78</v>
      </c>
      <c r="L95" s="53">
        <v>55018.44</v>
      </c>
      <c r="M95" s="53">
        <v>21.36</v>
      </c>
      <c r="N95" s="53">
        <v>5.56</v>
      </c>
      <c r="O95" s="53">
        <v>0</v>
      </c>
      <c r="P95" s="53">
        <v>0</v>
      </c>
      <c r="Q95" s="53">
        <v>0</v>
      </c>
      <c r="S95" s="46" t="str">
        <f t="shared" si="1"/>
        <v>Pavilion</v>
      </c>
    </row>
    <row r="96" spans="1:19" ht="15.25" customHeight="1">
      <c r="A96" s="52" t="s">
        <v>260</v>
      </c>
      <c r="B96" s="51" t="s">
        <v>589</v>
      </c>
      <c r="C96" s="52" t="s">
        <v>60</v>
      </c>
      <c r="D96" s="52" t="s">
        <v>307</v>
      </c>
      <c r="E96" s="53">
        <v>1962</v>
      </c>
      <c r="F96" s="55">
        <v>35977</v>
      </c>
      <c r="G96" s="55">
        <v>44377</v>
      </c>
      <c r="H96" s="54">
        <v>276</v>
      </c>
      <c r="I96" s="54">
        <v>22.83</v>
      </c>
      <c r="J96" s="53">
        <v>5796.64</v>
      </c>
      <c r="K96" s="53">
        <v>2.95</v>
      </c>
      <c r="L96" s="53">
        <v>69559.679999999993</v>
      </c>
      <c r="M96" s="53">
        <v>35.450000000000003</v>
      </c>
      <c r="N96" s="53">
        <v>5.46</v>
      </c>
      <c r="O96" s="53">
        <v>0.61</v>
      </c>
      <c r="P96" s="53">
        <v>3000</v>
      </c>
      <c r="Q96" s="53">
        <v>0</v>
      </c>
      <c r="S96" s="46" t="str">
        <f t="shared" si="1"/>
        <v>Pavilion</v>
      </c>
    </row>
    <row r="97" spans="1:19" ht="15.25" customHeight="1">
      <c r="A97" s="52" t="s">
        <v>260</v>
      </c>
      <c r="B97" s="51" t="s">
        <v>588</v>
      </c>
      <c r="C97" s="52" t="s">
        <v>587</v>
      </c>
      <c r="D97" s="52" t="s">
        <v>307</v>
      </c>
      <c r="E97" s="53">
        <v>8832</v>
      </c>
      <c r="F97" s="55">
        <v>35954</v>
      </c>
      <c r="G97" s="55">
        <v>44561</v>
      </c>
      <c r="H97" s="54">
        <v>283</v>
      </c>
      <c r="I97" s="54">
        <v>22.92</v>
      </c>
      <c r="J97" s="53">
        <v>8832</v>
      </c>
      <c r="K97" s="53">
        <v>1</v>
      </c>
      <c r="L97" s="53">
        <v>105984</v>
      </c>
      <c r="M97" s="53">
        <v>12</v>
      </c>
      <c r="N97" s="53">
        <v>5.0199999999999996</v>
      </c>
      <c r="O97" s="53">
        <v>0</v>
      </c>
      <c r="P97" s="53">
        <v>0</v>
      </c>
      <c r="Q97" s="53">
        <v>0</v>
      </c>
      <c r="S97" s="46" t="str">
        <f t="shared" si="1"/>
        <v>Pavilion</v>
      </c>
    </row>
    <row r="98" spans="1:19" ht="15.25" customHeight="1">
      <c r="A98" s="52" t="s">
        <v>260</v>
      </c>
      <c r="B98" s="51" t="s">
        <v>586</v>
      </c>
      <c r="C98" s="52" t="s">
        <v>585</v>
      </c>
      <c r="D98" s="52" t="s">
        <v>307</v>
      </c>
      <c r="E98" s="53">
        <v>2175</v>
      </c>
      <c r="F98" s="55">
        <v>44137</v>
      </c>
      <c r="G98" s="55">
        <v>45991</v>
      </c>
      <c r="H98" s="54">
        <v>61</v>
      </c>
      <c r="I98" s="54">
        <v>0.5</v>
      </c>
      <c r="J98" s="53">
        <v>3806.25</v>
      </c>
      <c r="K98" s="53">
        <v>1.75</v>
      </c>
      <c r="L98" s="53">
        <v>45675</v>
      </c>
      <c r="M98" s="53">
        <v>21</v>
      </c>
      <c r="N98" s="53">
        <v>5.58</v>
      </c>
      <c r="O98" s="53">
        <v>0</v>
      </c>
      <c r="P98" s="53">
        <v>4797.6899999999996</v>
      </c>
      <c r="Q98" s="53">
        <v>0</v>
      </c>
      <c r="S98" s="46" t="str">
        <f t="shared" si="1"/>
        <v>Pavilion</v>
      </c>
    </row>
    <row r="99" spans="1:19" ht="15.25" customHeight="1">
      <c r="A99" s="52" t="s">
        <v>260</v>
      </c>
      <c r="B99" s="51" t="s">
        <v>584</v>
      </c>
      <c r="C99" s="52" t="s">
        <v>63</v>
      </c>
      <c r="D99" s="52" t="s">
        <v>307</v>
      </c>
      <c r="E99" s="53">
        <v>1206</v>
      </c>
      <c r="F99" s="55">
        <v>39753</v>
      </c>
      <c r="G99" s="55">
        <v>44895</v>
      </c>
      <c r="H99" s="54">
        <v>169</v>
      </c>
      <c r="I99" s="54">
        <v>12.5</v>
      </c>
      <c r="J99" s="53">
        <v>3094</v>
      </c>
      <c r="K99" s="53">
        <v>2.57</v>
      </c>
      <c r="L99" s="53">
        <v>37128</v>
      </c>
      <c r="M99" s="53">
        <v>30.79</v>
      </c>
      <c r="N99" s="53">
        <v>5.41</v>
      </c>
      <c r="O99" s="53">
        <v>0</v>
      </c>
      <c r="P99" s="53">
        <v>2400</v>
      </c>
      <c r="Q99" s="53">
        <v>0</v>
      </c>
      <c r="S99" s="46" t="str">
        <f t="shared" si="1"/>
        <v>Pavilion</v>
      </c>
    </row>
    <row r="100" spans="1:19" ht="15.25" customHeight="1">
      <c r="A100" s="52" t="s">
        <v>260</v>
      </c>
      <c r="B100" s="51" t="s">
        <v>583</v>
      </c>
      <c r="C100" s="52" t="s">
        <v>64</v>
      </c>
      <c r="D100" s="52" t="s">
        <v>307</v>
      </c>
      <c r="E100" s="53">
        <v>1206</v>
      </c>
      <c r="F100" s="55">
        <v>39123</v>
      </c>
      <c r="G100" s="55">
        <v>45991</v>
      </c>
      <c r="H100" s="54">
        <v>226</v>
      </c>
      <c r="I100" s="54">
        <v>14.25</v>
      </c>
      <c r="J100" s="53">
        <v>2010</v>
      </c>
      <c r="K100" s="53">
        <v>1.67</v>
      </c>
      <c r="L100" s="53">
        <v>24120</v>
      </c>
      <c r="M100" s="53">
        <v>20</v>
      </c>
      <c r="N100" s="53">
        <v>5.0199999999999996</v>
      </c>
      <c r="O100" s="53">
        <v>0.75</v>
      </c>
      <c r="P100" s="53">
        <v>2500</v>
      </c>
      <c r="Q100" s="53">
        <v>0</v>
      </c>
      <c r="S100" s="46" t="str">
        <f t="shared" si="1"/>
        <v>Pavilion</v>
      </c>
    </row>
    <row r="101" spans="1:19" ht="15.25" customHeight="1">
      <c r="A101" s="52" t="s">
        <v>260</v>
      </c>
      <c r="B101" s="51" t="s">
        <v>582</v>
      </c>
      <c r="C101" s="52" t="s">
        <v>581</v>
      </c>
      <c r="D101" s="52" t="s">
        <v>307</v>
      </c>
      <c r="E101" s="53">
        <v>2488</v>
      </c>
      <c r="F101" s="55">
        <v>39934</v>
      </c>
      <c r="G101" s="55">
        <v>45777</v>
      </c>
      <c r="H101" s="54">
        <v>192</v>
      </c>
      <c r="I101" s="54">
        <v>12</v>
      </c>
      <c r="J101" s="53">
        <v>4820.5</v>
      </c>
      <c r="K101" s="53">
        <v>1.94</v>
      </c>
      <c r="L101" s="53">
        <v>57846</v>
      </c>
      <c r="M101" s="53">
        <v>23.25</v>
      </c>
      <c r="N101" s="53">
        <v>5.41</v>
      </c>
      <c r="O101" s="53">
        <v>0</v>
      </c>
      <c r="P101" s="53">
        <v>4300</v>
      </c>
      <c r="Q101" s="53">
        <v>0</v>
      </c>
      <c r="S101" s="46" t="str">
        <f t="shared" si="1"/>
        <v>Pavilion</v>
      </c>
    </row>
    <row r="102" spans="1:19" ht="15.25" customHeight="1">
      <c r="A102" s="52" t="s">
        <v>260</v>
      </c>
      <c r="B102" s="51" t="s">
        <v>580</v>
      </c>
      <c r="C102" s="50" t="s">
        <v>302</v>
      </c>
      <c r="D102" s="50"/>
      <c r="E102" s="316">
        <v>1504</v>
      </c>
      <c r="F102" s="303"/>
      <c r="G102" s="303"/>
      <c r="H102" s="303"/>
      <c r="I102" s="303"/>
      <c r="J102" s="303"/>
      <c r="K102" s="303"/>
      <c r="L102" s="303"/>
      <c r="M102" s="303"/>
      <c r="N102" s="303"/>
      <c r="O102" s="303"/>
      <c r="P102" s="303"/>
      <c r="Q102" s="303"/>
      <c r="S102" s="46" t="str">
        <f t="shared" si="1"/>
        <v>Pavilion</v>
      </c>
    </row>
    <row r="103" spans="1:19" ht="15.25" customHeight="1">
      <c r="A103" s="52" t="s">
        <v>260</v>
      </c>
      <c r="B103" s="51" t="s">
        <v>579</v>
      </c>
      <c r="C103" s="50" t="s">
        <v>302</v>
      </c>
      <c r="D103" s="50"/>
      <c r="E103" s="316">
        <v>1325</v>
      </c>
      <c r="F103" s="303"/>
      <c r="G103" s="303"/>
      <c r="H103" s="303"/>
      <c r="I103" s="303"/>
      <c r="J103" s="303"/>
      <c r="K103" s="303"/>
      <c r="L103" s="303"/>
      <c r="M103" s="303"/>
      <c r="N103" s="303"/>
      <c r="O103" s="303"/>
      <c r="P103" s="303"/>
      <c r="Q103" s="303"/>
      <c r="S103" s="46" t="str">
        <f t="shared" si="1"/>
        <v>Pavilion</v>
      </c>
    </row>
    <row r="104" spans="1:19" ht="15.25" customHeight="1">
      <c r="A104" s="52" t="s">
        <v>259</v>
      </c>
      <c r="B104" s="51" t="s">
        <v>577</v>
      </c>
      <c r="C104" s="52" t="s">
        <v>576</v>
      </c>
      <c r="D104" s="52" t="s">
        <v>307</v>
      </c>
      <c r="E104" s="53">
        <v>57560</v>
      </c>
      <c r="F104" s="55">
        <v>42731</v>
      </c>
      <c r="G104" s="55">
        <v>47573</v>
      </c>
      <c r="H104" s="54">
        <v>160</v>
      </c>
      <c r="I104" s="54">
        <v>4.42</v>
      </c>
      <c r="J104" s="53">
        <v>76747</v>
      </c>
      <c r="K104" s="53">
        <v>1.33</v>
      </c>
      <c r="L104" s="53">
        <v>920964</v>
      </c>
      <c r="M104" s="53">
        <v>16</v>
      </c>
      <c r="N104" s="53">
        <v>6.29</v>
      </c>
      <c r="O104" s="53">
        <v>0</v>
      </c>
      <c r="P104" s="53">
        <v>0</v>
      </c>
      <c r="Q104" s="53">
        <v>0</v>
      </c>
      <c r="S104" s="46" t="str">
        <f t="shared" si="1"/>
        <v>Penasquitos</v>
      </c>
    </row>
    <row r="105" spans="1:19" ht="15.25" customHeight="1">
      <c r="A105" s="52" t="s">
        <v>253</v>
      </c>
      <c r="B105" s="51" t="s">
        <v>575</v>
      </c>
      <c r="C105" s="52" t="s">
        <v>46</v>
      </c>
      <c r="D105" s="52" t="s">
        <v>304</v>
      </c>
      <c r="E105" s="53">
        <v>25600</v>
      </c>
      <c r="F105" s="55">
        <v>28438</v>
      </c>
      <c r="G105" s="55">
        <v>44873</v>
      </c>
      <c r="H105" s="54">
        <v>540</v>
      </c>
      <c r="I105" s="54">
        <v>43.5</v>
      </c>
      <c r="J105" s="53">
        <v>6980.83</v>
      </c>
      <c r="K105" s="53">
        <v>0.27</v>
      </c>
      <c r="L105" s="53">
        <v>83769.960000000006</v>
      </c>
      <c r="M105" s="53">
        <v>3.27</v>
      </c>
      <c r="N105" s="53">
        <v>1.1399999999999999</v>
      </c>
      <c r="O105" s="53">
        <v>0</v>
      </c>
      <c r="P105" s="53">
        <v>0</v>
      </c>
      <c r="Q105" s="53">
        <v>0</v>
      </c>
      <c r="S105" s="46" t="str">
        <f t="shared" si="1"/>
        <v>Redlands Mall</v>
      </c>
    </row>
    <row r="106" spans="1:19" ht="15.25" customHeight="1">
      <c r="A106" s="52" t="s">
        <v>253</v>
      </c>
      <c r="B106" s="51" t="s">
        <v>574</v>
      </c>
      <c r="C106" s="52" t="s">
        <v>573</v>
      </c>
      <c r="D106" s="52" t="s">
        <v>514</v>
      </c>
      <c r="E106" s="53">
        <v>4624</v>
      </c>
      <c r="F106" s="55">
        <v>35431</v>
      </c>
      <c r="G106" s="55">
        <v>44561</v>
      </c>
      <c r="H106" s="54">
        <v>300</v>
      </c>
      <c r="I106" s="54">
        <v>24.33</v>
      </c>
      <c r="J106" s="53">
        <v>10450.24</v>
      </c>
      <c r="K106" s="53">
        <v>2.2599999999999998</v>
      </c>
      <c r="L106" s="53">
        <v>125402.88</v>
      </c>
      <c r="M106" s="53">
        <v>27.12</v>
      </c>
      <c r="N106" s="53">
        <v>5.0599999999999996</v>
      </c>
      <c r="O106" s="53">
        <v>0</v>
      </c>
      <c r="P106" s="53">
        <v>1000</v>
      </c>
      <c r="Q106" s="53">
        <v>0</v>
      </c>
      <c r="S106" s="46" t="str">
        <f t="shared" si="1"/>
        <v>Redlands Mall</v>
      </c>
    </row>
    <row r="107" spans="1:19" ht="15.25" customHeight="1">
      <c r="A107" s="52" t="s">
        <v>253</v>
      </c>
      <c r="B107" s="51" t="s">
        <v>572</v>
      </c>
      <c r="C107" s="52" t="s">
        <v>47</v>
      </c>
      <c r="D107" s="52" t="s">
        <v>304</v>
      </c>
      <c r="E107" s="53">
        <v>4402</v>
      </c>
      <c r="F107" s="55">
        <v>36279</v>
      </c>
      <c r="G107" s="51"/>
      <c r="H107" s="51"/>
      <c r="I107" s="54">
        <v>22.08</v>
      </c>
      <c r="J107" s="53">
        <v>2000</v>
      </c>
      <c r="K107" s="53">
        <v>0.45</v>
      </c>
      <c r="L107" s="53">
        <v>24000</v>
      </c>
      <c r="M107" s="53">
        <v>5.45</v>
      </c>
      <c r="N107" s="53">
        <v>0</v>
      </c>
      <c r="O107" s="53">
        <v>0</v>
      </c>
      <c r="P107" s="53">
        <v>5502.5</v>
      </c>
      <c r="Q107" s="53">
        <v>0</v>
      </c>
      <c r="S107" s="46" t="str">
        <f t="shared" si="1"/>
        <v>Redlands Mall</v>
      </c>
    </row>
    <row r="108" spans="1:19" ht="15.25" customHeight="1">
      <c r="A108" s="52" t="s">
        <v>253</v>
      </c>
      <c r="B108" s="51" t="s">
        <v>571</v>
      </c>
      <c r="C108" s="50" t="s">
        <v>302</v>
      </c>
      <c r="D108" s="50"/>
      <c r="E108" s="316">
        <v>0</v>
      </c>
      <c r="F108" s="303"/>
      <c r="G108" s="303"/>
      <c r="H108" s="303"/>
      <c r="I108" s="303"/>
      <c r="J108" s="303"/>
      <c r="K108" s="303"/>
      <c r="L108" s="303"/>
      <c r="M108" s="303"/>
      <c r="N108" s="303"/>
      <c r="O108" s="303"/>
      <c r="P108" s="303"/>
      <c r="Q108" s="303"/>
      <c r="S108" s="46" t="str">
        <f t="shared" si="1"/>
        <v>Redlands Mall</v>
      </c>
    </row>
    <row r="109" spans="1:19" ht="15.25" customHeight="1">
      <c r="A109" s="52" t="s">
        <v>253</v>
      </c>
      <c r="B109" s="51" t="s">
        <v>570</v>
      </c>
      <c r="C109" s="50" t="s">
        <v>302</v>
      </c>
      <c r="D109" s="50"/>
      <c r="E109" s="316">
        <v>2843</v>
      </c>
      <c r="F109" s="303"/>
      <c r="G109" s="303"/>
      <c r="H109" s="303"/>
      <c r="I109" s="303"/>
      <c r="J109" s="303"/>
      <c r="K109" s="303"/>
      <c r="L109" s="303"/>
      <c r="M109" s="303"/>
      <c r="N109" s="303"/>
      <c r="O109" s="303"/>
      <c r="P109" s="303"/>
      <c r="Q109" s="303"/>
      <c r="S109" s="46" t="str">
        <f t="shared" si="1"/>
        <v>Redlands Mall</v>
      </c>
    </row>
    <row r="110" spans="1:19" ht="15.25" customHeight="1">
      <c r="A110" s="52" t="s">
        <v>254</v>
      </c>
      <c r="B110" s="51" t="s">
        <v>569</v>
      </c>
      <c r="C110" s="52" t="s">
        <v>82</v>
      </c>
      <c r="D110" s="52" t="s">
        <v>307</v>
      </c>
      <c r="E110" s="53">
        <v>49690</v>
      </c>
      <c r="F110" s="55">
        <v>32905</v>
      </c>
      <c r="G110" s="55">
        <v>45716</v>
      </c>
      <c r="H110" s="54">
        <v>421</v>
      </c>
      <c r="I110" s="54">
        <v>31.25</v>
      </c>
      <c r="J110" s="53">
        <v>31250</v>
      </c>
      <c r="K110" s="53">
        <v>0.63</v>
      </c>
      <c r="L110" s="53">
        <v>375000</v>
      </c>
      <c r="M110" s="53">
        <v>7.55</v>
      </c>
      <c r="N110" s="53">
        <v>0</v>
      </c>
      <c r="O110" s="53">
        <v>0</v>
      </c>
      <c r="P110" s="53">
        <v>0</v>
      </c>
      <c r="Q110" s="53">
        <v>0</v>
      </c>
      <c r="S110" s="46" t="str">
        <f t="shared" si="1"/>
        <v>Rainbow</v>
      </c>
    </row>
    <row r="111" spans="1:19" ht="15.25" customHeight="1">
      <c r="A111" s="52" t="s">
        <v>254</v>
      </c>
      <c r="B111" s="51" t="s">
        <v>568</v>
      </c>
      <c r="C111" s="52" t="s">
        <v>83</v>
      </c>
      <c r="D111" s="52" t="s">
        <v>304</v>
      </c>
      <c r="E111" s="53">
        <v>1370</v>
      </c>
      <c r="F111" s="55">
        <v>41591</v>
      </c>
      <c r="G111" s="55">
        <v>45626</v>
      </c>
      <c r="H111" s="54">
        <v>133</v>
      </c>
      <c r="I111" s="54">
        <v>7.5</v>
      </c>
      <c r="J111" s="53">
        <v>3176.12</v>
      </c>
      <c r="K111" s="53">
        <v>2.3199999999999998</v>
      </c>
      <c r="L111" s="53">
        <v>38113.440000000002</v>
      </c>
      <c r="M111" s="53">
        <v>27.82</v>
      </c>
      <c r="N111" s="53">
        <v>4.41</v>
      </c>
      <c r="O111" s="53">
        <v>0.66</v>
      </c>
      <c r="P111" s="53">
        <v>2869.19</v>
      </c>
      <c r="Q111" s="53">
        <v>0</v>
      </c>
      <c r="S111" s="46" t="str">
        <f t="shared" si="1"/>
        <v>Rainbow</v>
      </c>
    </row>
    <row r="112" spans="1:19" ht="15.25" customHeight="1">
      <c r="A112" s="52" t="s">
        <v>254</v>
      </c>
      <c r="B112" s="51" t="s">
        <v>567</v>
      </c>
      <c r="C112" s="52" t="s">
        <v>827</v>
      </c>
      <c r="D112" s="52" t="s">
        <v>304</v>
      </c>
      <c r="E112" s="53">
        <v>1400</v>
      </c>
      <c r="F112" s="55">
        <v>33051</v>
      </c>
      <c r="G112" s="55">
        <v>47787</v>
      </c>
      <c r="H112" s="54">
        <v>485</v>
      </c>
      <c r="I112" s="54">
        <v>30.92</v>
      </c>
      <c r="J112" s="53">
        <v>3516.08</v>
      </c>
      <c r="K112" s="53">
        <v>2.5099999999999998</v>
      </c>
      <c r="L112" s="53">
        <v>42192.959999999999</v>
      </c>
      <c r="M112" s="53">
        <v>30.14</v>
      </c>
      <c r="N112" s="53">
        <v>4.67</v>
      </c>
      <c r="O112" s="53">
        <v>0.43</v>
      </c>
      <c r="P112" s="53">
        <v>1960</v>
      </c>
      <c r="Q112" s="53">
        <v>0</v>
      </c>
      <c r="S112" s="46" t="str">
        <f t="shared" si="1"/>
        <v>Rainbow</v>
      </c>
    </row>
    <row r="113" spans="1:19" ht="15.25" customHeight="1">
      <c r="A113" s="52" t="s">
        <v>254</v>
      </c>
      <c r="B113" s="51" t="s">
        <v>566</v>
      </c>
      <c r="C113" s="52" t="s">
        <v>565</v>
      </c>
      <c r="D113" s="52" t="s">
        <v>304</v>
      </c>
      <c r="E113" s="53">
        <v>2800</v>
      </c>
      <c r="F113" s="55">
        <v>38718</v>
      </c>
      <c r="G113" s="55">
        <v>46387</v>
      </c>
      <c r="H113" s="54">
        <v>252</v>
      </c>
      <c r="I113" s="54">
        <v>15.33</v>
      </c>
      <c r="J113" s="53">
        <v>7083.33</v>
      </c>
      <c r="K113" s="53">
        <v>2.5299999999999998</v>
      </c>
      <c r="L113" s="53">
        <v>85000</v>
      </c>
      <c r="M113" s="53">
        <v>30.36</v>
      </c>
      <c r="N113" s="53">
        <v>4.7</v>
      </c>
      <c r="O113" s="53">
        <v>0</v>
      </c>
      <c r="P113" s="53">
        <v>5869.85</v>
      </c>
      <c r="Q113" s="53">
        <v>0</v>
      </c>
      <c r="S113" s="46" t="str">
        <f t="shared" si="1"/>
        <v>Rainbow</v>
      </c>
    </row>
    <row r="114" spans="1:19" ht="15.25" customHeight="1">
      <c r="A114" s="52" t="s">
        <v>254</v>
      </c>
      <c r="B114" s="51" t="s">
        <v>564</v>
      </c>
      <c r="C114" s="52" t="s">
        <v>90</v>
      </c>
      <c r="D114" s="52" t="s">
        <v>307</v>
      </c>
      <c r="E114" s="53">
        <v>1400</v>
      </c>
      <c r="F114" s="55">
        <v>42678</v>
      </c>
      <c r="G114" s="55">
        <v>44712</v>
      </c>
      <c r="H114" s="54">
        <v>67</v>
      </c>
      <c r="I114" s="54">
        <v>4.5</v>
      </c>
      <c r="J114" s="53">
        <v>3521</v>
      </c>
      <c r="K114" s="53">
        <v>2.52</v>
      </c>
      <c r="L114" s="53">
        <v>42252</v>
      </c>
      <c r="M114" s="53">
        <v>30.18</v>
      </c>
      <c r="N114" s="53">
        <v>5.22</v>
      </c>
      <c r="O114" s="53">
        <v>0</v>
      </c>
      <c r="P114" s="53">
        <v>5180</v>
      </c>
      <c r="Q114" s="53">
        <v>0</v>
      </c>
      <c r="S114" s="46" t="str">
        <f t="shared" si="1"/>
        <v>Rainbow</v>
      </c>
    </row>
    <row r="115" spans="1:19" ht="15.25" customHeight="1">
      <c r="A115" s="52" t="s">
        <v>254</v>
      </c>
      <c r="B115" s="51" t="s">
        <v>563</v>
      </c>
      <c r="C115" s="52" t="s">
        <v>562</v>
      </c>
      <c r="D115" s="52" t="s">
        <v>304</v>
      </c>
      <c r="E115" s="53">
        <v>1750</v>
      </c>
      <c r="F115" s="55">
        <v>43241</v>
      </c>
      <c r="G115" s="55">
        <v>45230</v>
      </c>
      <c r="H115" s="54">
        <v>66</v>
      </c>
      <c r="I115" s="54">
        <v>3</v>
      </c>
      <c r="J115" s="53">
        <v>4130</v>
      </c>
      <c r="K115" s="53">
        <v>2.36</v>
      </c>
      <c r="L115" s="53">
        <v>49560</v>
      </c>
      <c r="M115" s="53">
        <v>28.32</v>
      </c>
      <c r="N115" s="53">
        <v>4.38</v>
      </c>
      <c r="O115" s="53">
        <v>0</v>
      </c>
      <c r="P115" s="53">
        <v>8916.25</v>
      </c>
      <c r="Q115" s="53">
        <v>0</v>
      </c>
      <c r="S115" s="46" t="str">
        <f t="shared" si="1"/>
        <v>Rainbow</v>
      </c>
    </row>
    <row r="116" spans="1:19" ht="15.25" customHeight="1">
      <c r="A116" s="52" t="s">
        <v>254</v>
      </c>
      <c r="B116" s="51" t="s">
        <v>561</v>
      </c>
      <c r="C116" s="52" t="s">
        <v>560</v>
      </c>
      <c r="D116" s="52" t="s">
        <v>304</v>
      </c>
      <c r="E116" s="53">
        <v>4500</v>
      </c>
      <c r="F116" s="55">
        <v>41456</v>
      </c>
      <c r="G116" s="55">
        <v>47057</v>
      </c>
      <c r="H116" s="54">
        <v>184</v>
      </c>
      <c r="I116" s="54">
        <v>7.83</v>
      </c>
      <c r="J116" s="53">
        <v>9540</v>
      </c>
      <c r="K116" s="53">
        <v>2.12</v>
      </c>
      <c r="L116" s="53">
        <v>114480</v>
      </c>
      <c r="M116" s="53">
        <v>25.44</v>
      </c>
      <c r="N116" s="53">
        <v>4.33</v>
      </c>
      <c r="O116" s="53">
        <v>0</v>
      </c>
      <c r="P116" s="53">
        <v>8003.7</v>
      </c>
      <c r="Q116" s="53">
        <v>0</v>
      </c>
      <c r="S116" s="46" t="str">
        <f t="shared" si="1"/>
        <v>Rainbow</v>
      </c>
    </row>
    <row r="117" spans="1:19" ht="15.25" customHeight="1">
      <c r="A117" s="52" t="s">
        <v>254</v>
      </c>
      <c r="B117" s="51" t="s">
        <v>559</v>
      </c>
      <c r="C117" s="52" t="s">
        <v>558</v>
      </c>
      <c r="D117" s="52" t="s">
        <v>304</v>
      </c>
      <c r="E117" s="53">
        <v>2500</v>
      </c>
      <c r="F117" s="55">
        <v>40065</v>
      </c>
      <c r="G117" s="55">
        <v>46783</v>
      </c>
      <c r="H117" s="54">
        <v>221</v>
      </c>
      <c r="I117" s="54">
        <v>11.67</v>
      </c>
      <c r="J117" s="53">
        <v>6875</v>
      </c>
      <c r="K117" s="53">
        <v>2.75</v>
      </c>
      <c r="L117" s="53">
        <v>82500</v>
      </c>
      <c r="M117" s="53">
        <v>33</v>
      </c>
      <c r="N117" s="53">
        <v>4.5</v>
      </c>
      <c r="O117" s="53">
        <v>0</v>
      </c>
      <c r="P117" s="53">
        <v>39326.769999999997</v>
      </c>
      <c r="Q117" s="53">
        <v>0</v>
      </c>
      <c r="S117" s="46" t="str">
        <f t="shared" si="1"/>
        <v>Rainbow</v>
      </c>
    </row>
    <row r="118" spans="1:19" ht="15.25" customHeight="1">
      <c r="A118" s="52" t="s">
        <v>254</v>
      </c>
      <c r="B118" s="51" t="s">
        <v>557</v>
      </c>
      <c r="C118" s="52" t="s">
        <v>556</v>
      </c>
      <c r="D118" s="52" t="s">
        <v>304</v>
      </c>
      <c r="E118" s="53">
        <v>1500</v>
      </c>
      <c r="F118" s="55">
        <v>42053</v>
      </c>
      <c r="G118" s="55">
        <v>44865</v>
      </c>
      <c r="H118" s="54">
        <v>93</v>
      </c>
      <c r="I118" s="54">
        <v>6.25</v>
      </c>
      <c r="J118" s="53">
        <v>3376.25</v>
      </c>
      <c r="K118" s="53">
        <v>2.25</v>
      </c>
      <c r="L118" s="53">
        <v>40515</v>
      </c>
      <c r="M118" s="53">
        <v>27.01</v>
      </c>
      <c r="N118" s="53">
        <v>4.2</v>
      </c>
      <c r="O118" s="53">
        <v>0.4</v>
      </c>
      <c r="P118" s="53">
        <v>3826.35</v>
      </c>
      <c r="Q118" s="53">
        <v>0</v>
      </c>
      <c r="S118" s="46" t="str">
        <f t="shared" si="1"/>
        <v>Rainbow</v>
      </c>
    </row>
    <row r="119" spans="1:19" ht="15.25" customHeight="1">
      <c r="A119" s="52" t="s">
        <v>254</v>
      </c>
      <c r="B119" s="51" t="s">
        <v>555</v>
      </c>
      <c r="C119" s="52" t="s">
        <v>554</v>
      </c>
      <c r="D119" s="52" t="s">
        <v>304</v>
      </c>
      <c r="E119" s="53">
        <v>3000</v>
      </c>
      <c r="F119" s="55">
        <v>41518</v>
      </c>
      <c r="G119" s="55">
        <v>45169</v>
      </c>
      <c r="H119" s="54">
        <v>120</v>
      </c>
      <c r="I119" s="54">
        <v>7.67</v>
      </c>
      <c r="J119" s="53">
        <v>8752.43</v>
      </c>
      <c r="K119" s="53">
        <v>2.92</v>
      </c>
      <c r="L119" s="53">
        <v>105029.16</v>
      </c>
      <c r="M119" s="53">
        <v>35.01</v>
      </c>
      <c r="N119" s="53">
        <v>4.1900000000000004</v>
      </c>
      <c r="O119" s="53">
        <v>0</v>
      </c>
      <c r="P119" s="53">
        <v>8343.25</v>
      </c>
      <c r="Q119" s="53">
        <v>0</v>
      </c>
      <c r="S119" s="46" t="str">
        <f t="shared" si="1"/>
        <v>Rainbow</v>
      </c>
    </row>
    <row r="120" spans="1:19" ht="15.25" customHeight="1">
      <c r="A120" s="52" t="s">
        <v>254</v>
      </c>
      <c r="B120" s="51" t="s">
        <v>552</v>
      </c>
      <c r="C120" s="52" t="s">
        <v>85</v>
      </c>
      <c r="D120" s="52" t="s">
        <v>304</v>
      </c>
      <c r="E120" s="53">
        <v>1200</v>
      </c>
      <c r="F120" s="55">
        <v>42278</v>
      </c>
      <c r="G120" s="55">
        <v>45930</v>
      </c>
      <c r="H120" s="54">
        <v>120</v>
      </c>
      <c r="I120" s="54">
        <v>5.58</v>
      </c>
      <c r="J120" s="53">
        <v>2400</v>
      </c>
      <c r="K120" s="53">
        <v>2</v>
      </c>
      <c r="L120" s="53">
        <v>28800</v>
      </c>
      <c r="M120" s="53">
        <v>24</v>
      </c>
      <c r="N120" s="53">
        <v>4.08</v>
      </c>
      <c r="O120" s="53">
        <v>0</v>
      </c>
      <c r="P120" s="53">
        <v>2376</v>
      </c>
      <c r="Q120" s="53">
        <v>0</v>
      </c>
      <c r="S120" s="46" t="str">
        <f t="shared" si="1"/>
        <v>Rainbow</v>
      </c>
    </row>
    <row r="121" spans="1:19" ht="15.25" customHeight="1">
      <c r="A121" s="52" t="s">
        <v>254</v>
      </c>
      <c r="B121" s="51" t="s">
        <v>551</v>
      </c>
      <c r="C121" s="52" t="s">
        <v>550</v>
      </c>
      <c r="D121" s="52" t="s">
        <v>514</v>
      </c>
      <c r="E121" s="53">
        <v>1400</v>
      </c>
      <c r="F121" s="55">
        <v>41395</v>
      </c>
      <c r="G121" s="55">
        <v>45046</v>
      </c>
      <c r="H121" s="54">
        <v>120</v>
      </c>
      <c r="I121" s="54">
        <v>8</v>
      </c>
      <c r="J121" s="53">
        <v>2999.36</v>
      </c>
      <c r="K121" s="53">
        <v>2.14</v>
      </c>
      <c r="L121" s="53">
        <v>35992.32</v>
      </c>
      <c r="M121" s="53">
        <v>25.71</v>
      </c>
      <c r="N121" s="53">
        <v>4.6399999999999997</v>
      </c>
      <c r="O121" s="53">
        <v>0</v>
      </c>
      <c r="P121" s="53">
        <v>0</v>
      </c>
      <c r="Q121" s="53">
        <v>0</v>
      </c>
      <c r="S121" s="46" t="str">
        <f t="shared" si="1"/>
        <v>Rainbow</v>
      </c>
    </row>
    <row r="122" spans="1:19" ht="15.25" customHeight="1">
      <c r="A122" s="52" t="s">
        <v>254</v>
      </c>
      <c r="B122" s="51" t="s">
        <v>549</v>
      </c>
      <c r="C122" s="52" t="s">
        <v>548</v>
      </c>
      <c r="D122" s="52" t="s">
        <v>304</v>
      </c>
      <c r="E122" s="53">
        <v>5200</v>
      </c>
      <c r="F122" s="55">
        <v>35551</v>
      </c>
      <c r="G122" s="55">
        <v>45107</v>
      </c>
      <c r="H122" s="54">
        <v>314</v>
      </c>
      <c r="I122" s="54">
        <v>24</v>
      </c>
      <c r="J122" s="53">
        <v>7488</v>
      </c>
      <c r="K122" s="53">
        <v>1.44</v>
      </c>
      <c r="L122" s="53">
        <v>89856</v>
      </c>
      <c r="M122" s="53">
        <v>17.28</v>
      </c>
      <c r="N122" s="53">
        <v>4.6500000000000004</v>
      </c>
      <c r="O122" s="53">
        <v>0</v>
      </c>
      <c r="P122" s="53">
        <v>5250</v>
      </c>
      <c r="Q122" s="53">
        <v>0</v>
      </c>
      <c r="S122" s="46" t="str">
        <f t="shared" si="1"/>
        <v>Rainbow</v>
      </c>
    </row>
    <row r="123" spans="1:19" ht="15.25" customHeight="1">
      <c r="A123" s="52" t="s">
        <v>254</v>
      </c>
      <c r="B123" s="51" t="s">
        <v>547</v>
      </c>
      <c r="C123" s="52" t="s">
        <v>858</v>
      </c>
      <c r="D123" s="52" t="s">
        <v>304</v>
      </c>
      <c r="E123" s="53">
        <v>2500</v>
      </c>
      <c r="F123" s="55">
        <v>41588</v>
      </c>
      <c r="G123" s="55">
        <v>45260</v>
      </c>
      <c r="H123" s="54">
        <v>121</v>
      </c>
      <c r="I123" s="54">
        <v>7.5</v>
      </c>
      <c r="J123" s="53">
        <v>7028.46</v>
      </c>
      <c r="K123" s="53">
        <v>2.81</v>
      </c>
      <c r="L123" s="53">
        <v>84341.52</v>
      </c>
      <c r="M123" s="53">
        <v>33.74</v>
      </c>
      <c r="N123" s="53">
        <v>3.72</v>
      </c>
      <c r="O123" s="53">
        <v>0.24</v>
      </c>
      <c r="P123" s="53">
        <v>5348.28</v>
      </c>
      <c r="Q123" s="53">
        <v>0</v>
      </c>
      <c r="S123" s="46" t="str">
        <f t="shared" si="1"/>
        <v>Rainbow</v>
      </c>
    </row>
    <row r="124" spans="1:19" ht="15.25" customHeight="1">
      <c r="A124" s="52" t="s">
        <v>254</v>
      </c>
      <c r="B124" s="51" t="s">
        <v>546</v>
      </c>
      <c r="C124" s="52" t="s">
        <v>545</v>
      </c>
      <c r="D124" s="52" t="s">
        <v>304</v>
      </c>
      <c r="E124" s="53">
        <v>4000</v>
      </c>
      <c r="F124" s="55">
        <v>34374</v>
      </c>
      <c r="G124" s="55">
        <v>46873</v>
      </c>
      <c r="H124" s="54">
        <v>411</v>
      </c>
      <c r="I124" s="54">
        <v>27.25</v>
      </c>
      <c r="J124" s="53">
        <v>13000</v>
      </c>
      <c r="K124" s="53">
        <v>3.25</v>
      </c>
      <c r="L124" s="53">
        <v>156000</v>
      </c>
      <c r="M124" s="53">
        <v>39</v>
      </c>
      <c r="N124" s="53">
        <v>4.3899999999999997</v>
      </c>
      <c r="O124" s="53">
        <v>0.26</v>
      </c>
      <c r="P124" s="53">
        <v>85</v>
      </c>
      <c r="Q124" s="53">
        <v>0</v>
      </c>
      <c r="S124" s="46" t="str">
        <f t="shared" si="1"/>
        <v>Rainbow</v>
      </c>
    </row>
    <row r="125" spans="1:19" ht="15.25" customHeight="1">
      <c r="A125" s="52" t="s">
        <v>254</v>
      </c>
      <c r="B125" s="51" t="s">
        <v>544</v>
      </c>
      <c r="C125" s="52" t="s">
        <v>543</v>
      </c>
      <c r="D125" s="52" t="s">
        <v>304</v>
      </c>
      <c r="E125" s="53">
        <v>31558</v>
      </c>
      <c r="F125" s="55">
        <v>41646</v>
      </c>
      <c r="G125" s="55">
        <v>45322</v>
      </c>
      <c r="H125" s="54">
        <v>121</v>
      </c>
      <c r="I125" s="54">
        <v>7.33</v>
      </c>
      <c r="J125" s="53">
        <v>26035.35</v>
      </c>
      <c r="K125" s="53">
        <v>0.82</v>
      </c>
      <c r="L125" s="53">
        <v>312424.2</v>
      </c>
      <c r="M125" s="53">
        <v>9.9</v>
      </c>
      <c r="N125" s="53">
        <v>3.15</v>
      </c>
      <c r="O125" s="53">
        <v>0</v>
      </c>
      <c r="P125" s="53">
        <v>33774.959999999999</v>
      </c>
      <c r="Q125" s="53">
        <v>0</v>
      </c>
      <c r="S125" s="46" t="str">
        <f t="shared" si="1"/>
        <v>Rainbow</v>
      </c>
    </row>
    <row r="126" spans="1:19" ht="15.25" customHeight="1">
      <c r="A126" s="52" t="s">
        <v>254</v>
      </c>
      <c r="B126" s="51" t="s">
        <v>542</v>
      </c>
      <c r="C126" s="52" t="s">
        <v>541</v>
      </c>
      <c r="D126" s="52" t="s">
        <v>514</v>
      </c>
      <c r="E126" s="53">
        <v>3300</v>
      </c>
      <c r="F126" s="55">
        <v>39539</v>
      </c>
      <c r="G126" s="55">
        <v>46112</v>
      </c>
      <c r="H126" s="54">
        <v>216</v>
      </c>
      <c r="I126" s="54">
        <v>13.08</v>
      </c>
      <c r="J126" s="53">
        <v>9528.75</v>
      </c>
      <c r="K126" s="53">
        <v>2.89</v>
      </c>
      <c r="L126" s="53">
        <v>114345</v>
      </c>
      <c r="M126" s="53">
        <v>34.65</v>
      </c>
      <c r="N126" s="53">
        <v>3.33</v>
      </c>
      <c r="O126" s="53">
        <v>0</v>
      </c>
      <c r="P126" s="53">
        <v>0</v>
      </c>
      <c r="Q126" s="53">
        <v>0</v>
      </c>
      <c r="S126" s="46" t="str">
        <f t="shared" si="1"/>
        <v>Rainbow</v>
      </c>
    </row>
    <row r="127" spans="1:19" ht="15.25" customHeight="1">
      <c r="A127" s="52" t="s">
        <v>254</v>
      </c>
      <c r="B127" s="51" t="s">
        <v>540</v>
      </c>
      <c r="C127" s="52" t="s">
        <v>539</v>
      </c>
      <c r="D127" s="52" t="s">
        <v>514</v>
      </c>
      <c r="E127" s="53">
        <v>2700</v>
      </c>
      <c r="F127" s="55">
        <v>38392</v>
      </c>
      <c r="G127" s="55">
        <v>45473</v>
      </c>
      <c r="H127" s="54">
        <v>233</v>
      </c>
      <c r="I127" s="54">
        <v>16.25</v>
      </c>
      <c r="J127" s="53">
        <v>7101</v>
      </c>
      <c r="K127" s="53">
        <v>2.63</v>
      </c>
      <c r="L127" s="53">
        <v>85212</v>
      </c>
      <c r="M127" s="53">
        <v>31.56</v>
      </c>
      <c r="N127" s="53">
        <v>4.18</v>
      </c>
      <c r="O127" s="53">
        <v>0.22</v>
      </c>
      <c r="P127" s="53">
        <v>1900</v>
      </c>
      <c r="Q127" s="53">
        <v>0</v>
      </c>
      <c r="S127" s="46" t="str">
        <f t="shared" si="1"/>
        <v>Rainbow</v>
      </c>
    </row>
    <row r="128" spans="1:19" ht="15.25" customHeight="1">
      <c r="A128" s="52" t="s">
        <v>254</v>
      </c>
      <c r="B128" s="51" t="s">
        <v>538</v>
      </c>
      <c r="C128" s="52" t="s">
        <v>869</v>
      </c>
      <c r="D128" s="52" t="s">
        <v>304</v>
      </c>
      <c r="E128" s="53">
        <v>30254</v>
      </c>
      <c r="F128" s="55">
        <v>43551</v>
      </c>
      <c r="G128" s="55">
        <v>49034</v>
      </c>
      <c r="H128" s="54">
        <v>181</v>
      </c>
      <c r="I128" s="54">
        <v>2.17</v>
      </c>
      <c r="J128" s="53">
        <v>43490.13</v>
      </c>
      <c r="K128" s="53">
        <v>1.44</v>
      </c>
      <c r="L128" s="53">
        <v>521881.56</v>
      </c>
      <c r="M128" s="53">
        <v>17.25</v>
      </c>
      <c r="N128" s="53">
        <v>1.56</v>
      </c>
      <c r="O128" s="53">
        <v>0</v>
      </c>
      <c r="P128" s="53">
        <v>0</v>
      </c>
      <c r="Q128" s="53">
        <v>0</v>
      </c>
      <c r="S128" s="46" t="str">
        <f t="shared" si="1"/>
        <v>Rainbow</v>
      </c>
    </row>
    <row r="129" spans="1:19" ht="15.25" customHeight="1">
      <c r="A129" s="52" t="s">
        <v>254</v>
      </c>
      <c r="B129" s="51" t="s">
        <v>537</v>
      </c>
      <c r="C129" s="52" t="s">
        <v>536</v>
      </c>
      <c r="D129" s="52" t="s">
        <v>304</v>
      </c>
      <c r="E129" s="53">
        <v>14057</v>
      </c>
      <c r="F129" s="55">
        <v>43888</v>
      </c>
      <c r="G129" s="55">
        <v>47695</v>
      </c>
      <c r="H129" s="54">
        <v>126</v>
      </c>
      <c r="I129" s="54">
        <v>1.25</v>
      </c>
      <c r="J129" s="53">
        <v>11714.67</v>
      </c>
      <c r="K129" s="53">
        <v>0.83</v>
      </c>
      <c r="L129" s="53">
        <v>140576.04</v>
      </c>
      <c r="M129" s="53">
        <v>10</v>
      </c>
      <c r="N129" s="53">
        <v>3.22</v>
      </c>
      <c r="O129" s="53">
        <v>0</v>
      </c>
      <c r="P129" s="53">
        <v>0</v>
      </c>
      <c r="Q129" s="53">
        <v>0</v>
      </c>
      <c r="S129" s="46" t="str">
        <f t="shared" si="1"/>
        <v>Rainbow</v>
      </c>
    </row>
    <row r="130" spans="1:19" ht="15.25" customHeight="1">
      <c r="A130" s="52" t="s">
        <v>254</v>
      </c>
      <c r="B130" s="51" t="s">
        <v>535</v>
      </c>
      <c r="C130" s="52" t="s">
        <v>92</v>
      </c>
      <c r="D130" s="52" t="s">
        <v>307</v>
      </c>
      <c r="E130" s="53">
        <v>3605</v>
      </c>
      <c r="F130" s="55">
        <v>43197</v>
      </c>
      <c r="G130" s="55">
        <v>45230</v>
      </c>
      <c r="H130" s="54">
        <v>67</v>
      </c>
      <c r="I130" s="54">
        <v>3.08</v>
      </c>
      <c r="J130" s="53">
        <v>5736.82</v>
      </c>
      <c r="K130" s="53">
        <v>1.59</v>
      </c>
      <c r="L130" s="53">
        <v>68841.84</v>
      </c>
      <c r="M130" s="53">
        <v>19.100000000000001</v>
      </c>
      <c r="N130" s="53">
        <v>5.04</v>
      </c>
      <c r="O130" s="53">
        <v>0</v>
      </c>
      <c r="P130" s="53">
        <v>6000</v>
      </c>
      <c r="Q130" s="53">
        <v>0</v>
      </c>
      <c r="S130" s="46" t="str">
        <f t="shared" si="1"/>
        <v>Rainbow</v>
      </c>
    </row>
    <row r="131" spans="1:19" ht="15.25" customHeight="1">
      <c r="A131" s="52" t="s">
        <v>254</v>
      </c>
      <c r="B131" s="51" t="s">
        <v>534</v>
      </c>
      <c r="C131" s="52" t="s">
        <v>74</v>
      </c>
      <c r="D131" s="52" t="s">
        <v>304</v>
      </c>
      <c r="E131" s="53">
        <v>1330</v>
      </c>
      <c r="F131" s="55">
        <v>38346</v>
      </c>
      <c r="G131" s="55">
        <v>46387</v>
      </c>
      <c r="H131" s="54">
        <v>265</v>
      </c>
      <c r="I131" s="54">
        <v>16.420000000000002</v>
      </c>
      <c r="J131" s="53">
        <v>3454.6</v>
      </c>
      <c r="K131" s="53">
        <v>2.6</v>
      </c>
      <c r="L131" s="53">
        <v>41455.199999999997</v>
      </c>
      <c r="M131" s="53">
        <v>31.17</v>
      </c>
      <c r="N131" s="53">
        <v>4.91</v>
      </c>
      <c r="O131" s="53">
        <v>0</v>
      </c>
      <c r="P131" s="53">
        <v>2870.59</v>
      </c>
      <c r="Q131" s="53">
        <v>0</v>
      </c>
      <c r="S131" s="46" t="str">
        <f t="shared" si="1"/>
        <v>Rainbow</v>
      </c>
    </row>
    <row r="132" spans="1:19" ht="15.25" customHeight="1">
      <c r="A132" s="52" t="s">
        <v>254</v>
      </c>
      <c r="B132" s="51" t="s">
        <v>533</v>
      </c>
      <c r="C132" s="52" t="s">
        <v>73</v>
      </c>
      <c r="D132" s="52" t="s">
        <v>304</v>
      </c>
      <c r="E132" s="53">
        <v>1330</v>
      </c>
      <c r="F132" s="55">
        <v>34039</v>
      </c>
      <c r="G132" s="55">
        <v>44347</v>
      </c>
      <c r="H132" s="54">
        <v>339</v>
      </c>
      <c r="I132" s="54">
        <v>28.17</v>
      </c>
      <c r="J132" s="53">
        <v>3726.22</v>
      </c>
      <c r="K132" s="53">
        <v>2.8</v>
      </c>
      <c r="L132" s="53">
        <v>44714.64</v>
      </c>
      <c r="M132" s="53">
        <v>33.619999999999997</v>
      </c>
      <c r="N132" s="53">
        <v>6.51</v>
      </c>
      <c r="O132" s="53">
        <v>0</v>
      </c>
      <c r="P132" s="53">
        <v>0</v>
      </c>
      <c r="Q132" s="53">
        <v>0</v>
      </c>
      <c r="S132" s="46" t="str">
        <f t="shared" si="1"/>
        <v>Rainbow</v>
      </c>
    </row>
    <row r="133" spans="1:19" ht="15.25" customHeight="1">
      <c r="A133" s="52" t="s">
        <v>254</v>
      </c>
      <c r="B133" s="51" t="s">
        <v>532</v>
      </c>
      <c r="C133" s="52" t="s">
        <v>531</v>
      </c>
      <c r="D133" s="52" t="s">
        <v>514</v>
      </c>
      <c r="E133" s="53">
        <v>1330</v>
      </c>
      <c r="F133" s="55">
        <v>40823</v>
      </c>
      <c r="G133" s="55">
        <v>45046</v>
      </c>
      <c r="H133" s="54">
        <v>139</v>
      </c>
      <c r="I133" s="54">
        <v>9.58</v>
      </c>
      <c r="J133" s="53">
        <v>2500.4</v>
      </c>
      <c r="K133" s="53">
        <v>1.88</v>
      </c>
      <c r="L133" s="53">
        <v>30004.799999999999</v>
      </c>
      <c r="M133" s="53">
        <v>22.56</v>
      </c>
      <c r="N133" s="53">
        <v>4.5</v>
      </c>
      <c r="O133" s="53">
        <v>0.59</v>
      </c>
      <c r="P133" s="53">
        <v>0</v>
      </c>
      <c r="Q133" s="53">
        <v>0</v>
      </c>
      <c r="S133" s="46" t="str">
        <f t="shared" si="1"/>
        <v>Rainbow</v>
      </c>
    </row>
    <row r="134" spans="1:19" ht="15.25" customHeight="1">
      <c r="A134" s="52" t="s">
        <v>254</v>
      </c>
      <c r="B134" s="51" t="s">
        <v>530</v>
      </c>
      <c r="C134" s="52" t="s">
        <v>529</v>
      </c>
      <c r="D134" s="52" t="s">
        <v>304</v>
      </c>
      <c r="E134" s="53">
        <v>1200</v>
      </c>
      <c r="F134" s="55">
        <v>41241</v>
      </c>
      <c r="G134" s="55">
        <v>44895</v>
      </c>
      <c r="H134" s="54">
        <v>121</v>
      </c>
      <c r="I134" s="54">
        <v>8.5</v>
      </c>
      <c r="J134" s="53">
        <v>2640</v>
      </c>
      <c r="K134" s="53">
        <v>2.2000000000000002</v>
      </c>
      <c r="L134" s="53">
        <v>31680</v>
      </c>
      <c r="M134" s="53">
        <v>26.4</v>
      </c>
      <c r="N134" s="53">
        <v>6.88</v>
      </c>
      <c r="O134" s="53">
        <v>0</v>
      </c>
      <c r="P134" s="53">
        <v>0</v>
      </c>
      <c r="Q134" s="53">
        <v>0</v>
      </c>
      <c r="S134" s="46" t="str">
        <f t="shared" ref="S134:S197" si="2">+INDEX($A$294:$A$329,MATCH(A134,$B$294:$B$329,0))</f>
        <v>Rainbow</v>
      </c>
    </row>
    <row r="135" spans="1:19" ht="15.25" customHeight="1">
      <c r="A135" s="52" t="s">
        <v>254</v>
      </c>
      <c r="B135" s="51" t="s">
        <v>528</v>
      </c>
      <c r="C135" s="52" t="s">
        <v>527</v>
      </c>
      <c r="D135" s="52" t="s">
        <v>304</v>
      </c>
      <c r="E135" s="53">
        <v>800</v>
      </c>
      <c r="F135" s="55">
        <v>38203</v>
      </c>
      <c r="G135" s="55">
        <v>45535</v>
      </c>
      <c r="H135" s="54">
        <v>241</v>
      </c>
      <c r="I135" s="54">
        <v>16.75</v>
      </c>
      <c r="J135" s="53">
        <v>2746.67</v>
      </c>
      <c r="K135" s="53">
        <v>3.43</v>
      </c>
      <c r="L135" s="53">
        <v>32960.04</v>
      </c>
      <c r="M135" s="53">
        <v>41.2</v>
      </c>
      <c r="N135" s="53">
        <v>4.92</v>
      </c>
      <c r="O135" s="53">
        <v>0</v>
      </c>
      <c r="P135" s="53">
        <v>2134</v>
      </c>
      <c r="Q135" s="53">
        <v>0</v>
      </c>
      <c r="S135" s="46" t="str">
        <f t="shared" si="2"/>
        <v>Rainbow</v>
      </c>
    </row>
    <row r="136" spans="1:19" ht="15.25" customHeight="1">
      <c r="A136" s="52" t="s">
        <v>254</v>
      </c>
      <c r="B136" s="51" t="s">
        <v>526</v>
      </c>
      <c r="C136" s="52" t="s">
        <v>525</v>
      </c>
      <c r="D136" s="52" t="s">
        <v>514</v>
      </c>
      <c r="E136" s="53">
        <v>4000</v>
      </c>
      <c r="F136" s="55">
        <v>33942</v>
      </c>
      <c r="G136" s="55">
        <v>45291</v>
      </c>
      <c r="H136" s="54">
        <v>373</v>
      </c>
      <c r="I136" s="54">
        <v>28.42</v>
      </c>
      <c r="J136" s="53">
        <v>11012.9</v>
      </c>
      <c r="K136" s="53">
        <v>2.75</v>
      </c>
      <c r="L136" s="53">
        <v>132154.79999999999</v>
      </c>
      <c r="M136" s="53">
        <v>33.04</v>
      </c>
      <c r="N136" s="53">
        <v>4.17</v>
      </c>
      <c r="O136" s="53">
        <v>0</v>
      </c>
      <c r="P136" s="53">
        <v>0</v>
      </c>
      <c r="Q136" s="53">
        <v>0</v>
      </c>
      <c r="S136" s="46" t="str">
        <f t="shared" si="2"/>
        <v>Rainbow</v>
      </c>
    </row>
    <row r="137" spans="1:19" ht="15.25" customHeight="1">
      <c r="A137" s="52" t="s">
        <v>254</v>
      </c>
      <c r="B137" s="51" t="s">
        <v>524</v>
      </c>
      <c r="C137" s="52" t="s">
        <v>523</v>
      </c>
      <c r="D137" s="52" t="s">
        <v>341</v>
      </c>
      <c r="E137" s="53">
        <v>0</v>
      </c>
      <c r="F137" s="55">
        <v>42739</v>
      </c>
      <c r="G137" s="51"/>
      <c r="H137" s="51"/>
      <c r="I137" s="54">
        <v>4.33</v>
      </c>
      <c r="J137" s="53">
        <v>0</v>
      </c>
      <c r="K137" s="53">
        <v>0</v>
      </c>
      <c r="L137" s="53">
        <v>0</v>
      </c>
      <c r="M137" s="53">
        <v>0</v>
      </c>
      <c r="N137" s="53">
        <v>0</v>
      </c>
      <c r="O137" s="53">
        <v>0</v>
      </c>
      <c r="P137" s="53">
        <v>0</v>
      </c>
      <c r="Q137" s="53">
        <v>0</v>
      </c>
      <c r="S137" s="46" t="str">
        <f t="shared" si="2"/>
        <v>Rainbow</v>
      </c>
    </row>
    <row r="138" spans="1:19" ht="15.25" customHeight="1">
      <c r="A138" s="52" t="s">
        <v>254</v>
      </c>
      <c r="B138" s="51" t="s">
        <v>522</v>
      </c>
      <c r="C138" s="52" t="s">
        <v>184</v>
      </c>
      <c r="D138" s="52" t="s">
        <v>304</v>
      </c>
      <c r="E138" s="53">
        <v>1377</v>
      </c>
      <c r="F138" s="55">
        <v>43941</v>
      </c>
      <c r="G138" s="55">
        <v>45869</v>
      </c>
      <c r="H138" s="54">
        <v>64</v>
      </c>
      <c r="I138" s="54">
        <v>1.08</v>
      </c>
      <c r="J138" s="53">
        <v>2891.7</v>
      </c>
      <c r="K138" s="53">
        <v>2.1</v>
      </c>
      <c r="L138" s="53">
        <v>34700.400000000001</v>
      </c>
      <c r="M138" s="53">
        <v>25.2</v>
      </c>
      <c r="N138" s="53">
        <v>5.09</v>
      </c>
      <c r="O138" s="53">
        <v>0</v>
      </c>
      <c r="P138" s="53">
        <v>6976.8</v>
      </c>
      <c r="Q138" s="53">
        <v>0</v>
      </c>
      <c r="S138" s="46" t="str">
        <f t="shared" si="2"/>
        <v>Rainbow</v>
      </c>
    </row>
    <row r="139" spans="1:19" ht="15.25" customHeight="1">
      <c r="A139" s="52" t="s">
        <v>254</v>
      </c>
      <c r="B139" s="51" t="s">
        <v>521</v>
      </c>
      <c r="C139" s="52" t="s">
        <v>520</v>
      </c>
      <c r="D139" s="52" t="s">
        <v>304</v>
      </c>
      <c r="E139" s="53">
        <v>1330</v>
      </c>
      <c r="F139" s="55">
        <v>41619</v>
      </c>
      <c r="G139" s="55">
        <v>45291</v>
      </c>
      <c r="H139" s="54">
        <v>121</v>
      </c>
      <c r="I139" s="54">
        <v>7.42</v>
      </c>
      <c r="J139" s="53">
        <v>3356.26</v>
      </c>
      <c r="K139" s="53">
        <v>2.52</v>
      </c>
      <c r="L139" s="53">
        <v>40275.120000000003</v>
      </c>
      <c r="M139" s="53">
        <v>30.28</v>
      </c>
      <c r="N139" s="53">
        <v>6.97</v>
      </c>
      <c r="O139" s="53">
        <v>0.68</v>
      </c>
      <c r="P139" s="53">
        <v>0</v>
      </c>
      <c r="Q139" s="53">
        <v>0</v>
      </c>
      <c r="S139" s="46" t="str">
        <f t="shared" si="2"/>
        <v>Rainbow</v>
      </c>
    </row>
    <row r="140" spans="1:19" ht="15.25" customHeight="1">
      <c r="A140" s="52" t="s">
        <v>254</v>
      </c>
      <c r="B140" s="51" t="s">
        <v>519</v>
      </c>
      <c r="C140" s="52" t="s">
        <v>859</v>
      </c>
      <c r="D140" s="52" t="s">
        <v>304</v>
      </c>
      <c r="E140" s="53">
        <v>1785</v>
      </c>
      <c r="F140" s="55">
        <v>42703</v>
      </c>
      <c r="G140" s="55">
        <v>46538</v>
      </c>
      <c r="H140" s="54">
        <v>127</v>
      </c>
      <c r="I140" s="54">
        <v>4.5</v>
      </c>
      <c r="J140" s="53">
        <v>3218.35</v>
      </c>
      <c r="K140" s="53">
        <v>1.8</v>
      </c>
      <c r="L140" s="53">
        <v>38620.199999999997</v>
      </c>
      <c r="M140" s="53">
        <v>21.64</v>
      </c>
      <c r="N140" s="53">
        <v>6.95</v>
      </c>
      <c r="O140" s="53">
        <v>0</v>
      </c>
      <c r="P140" s="53">
        <v>4500</v>
      </c>
      <c r="Q140" s="53">
        <v>0</v>
      </c>
      <c r="S140" s="46" t="str">
        <f t="shared" si="2"/>
        <v>Rainbow</v>
      </c>
    </row>
    <row r="141" spans="1:19" ht="15.25" customHeight="1">
      <c r="A141" s="52" t="s">
        <v>254</v>
      </c>
      <c r="B141" s="51" t="s">
        <v>518</v>
      </c>
      <c r="C141" s="52" t="s">
        <v>71</v>
      </c>
      <c r="D141" s="52" t="s">
        <v>304</v>
      </c>
      <c r="E141" s="53">
        <v>1260</v>
      </c>
      <c r="F141" s="55">
        <v>41581</v>
      </c>
      <c r="G141" s="55">
        <v>44500</v>
      </c>
      <c r="H141" s="54">
        <v>96</v>
      </c>
      <c r="I141" s="54">
        <v>7.5</v>
      </c>
      <c r="J141" s="53">
        <v>1875</v>
      </c>
      <c r="K141" s="53">
        <v>1.49</v>
      </c>
      <c r="L141" s="53">
        <v>22500</v>
      </c>
      <c r="M141" s="53">
        <v>17.86</v>
      </c>
      <c r="N141" s="53">
        <v>0.14000000000000001</v>
      </c>
      <c r="O141" s="53">
        <v>0</v>
      </c>
      <c r="P141" s="53">
        <v>0</v>
      </c>
      <c r="Q141" s="53">
        <v>0</v>
      </c>
      <c r="S141" s="46" t="str">
        <f t="shared" si="2"/>
        <v>Rainbow</v>
      </c>
    </row>
    <row r="142" spans="1:19" ht="15.25" customHeight="1">
      <c r="A142" s="52" t="s">
        <v>254</v>
      </c>
      <c r="B142" s="51" t="s">
        <v>517</v>
      </c>
      <c r="C142" s="52" t="s">
        <v>72</v>
      </c>
      <c r="D142" s="52" t="s">
        <v>307</v>
      </c>
      <c r="E142" s="53">
        <v>1050</v>
      </c>
      <c r="F142" s="55">
        <v>33813</v>
      </c>
      <c r="G142" s="55">
        <v>44592</v>
      </c>
      <c r="H142" s="54">
        <v>355</v>
      </c>
      <c r="I142" s="54">
        <v>28.83</v>
      </c>
      <c r="J142" s="53">
        <v>2438.41</v>
      </c>
      <c r="K142" s="53">
        <v>2.3199999999999998</v>
      </c>
      <c r="L142" s="53">
        <v>29260.92</v>
      </c>
      <c r="M142" s="53">
        <v>27.87</v>
      </c>
      <c r="N142" s="53">
        <v>4.5599999999999996</v>
      </c>
      <c r="O142" s="53">
        <v>0</v>
      </c>
      <c r="P142" s="53">
        <v>2626.8</v>
      </c>
      <c r="Q142" s="53">
        <v>0</v>
      </c>
      <c r="S142" s="46" t="str">
        <f t="shared" si="2"/>
        <v>Rainbow</v>
      </c>
    </row>
    <row r="143" spans="1:19" ht="15.25" customHeight="1">
      <c r="A143" s="52" t="s">
        <v>254</v>
      </c>
      <c r="B143" s="51" t="s">
        <v>516</v>
      </c>
      <c r="C143" s="52" t="s">
        <v>515</v>
      </c>
      <c r="D143" s="52" t="s">
        <v>514</v>
      </c>
      <c r="E143" s="53">
        <v>1680</v>
      </c>
      <c r="F143" s="55">
        <v>38429</v>
      </c>
      <c r="G143" s="55">
        <v>45747</v>
      </c>
      <c r="H143" s="54">
        <v>241</v>
      </c>
      <c r="I143" s="54">
        <v>16.170000000000002</v>
      </c>
      <c r="J143" s="53">
        <v>3151.4</v>
      </c>
      <c r="K143" s="53">
        <v>1.88</v>
      </c>
      <c r="L143" s="53">
        <v>37816.800000000003</v>
      </c>
      <c r="M143" s="53">
        <v>22.51</v>
      </c>
      <c r="N143" s="53">
        <v>4.8600000000000003</v>
      </c>
      <c r="O143" s="53">
        <v>0</v>
      </c>
      <c r="P143" s="53">
        <v>3853.69</v>
      </c>
      <c r="Q143" s="53">
        <v>0</v>
      </c>
      <c r="S143" s="46" t="str">
        <f t="shared" si="2"/>
        <v>Rainbow</v>
      </c>
    </row>
    <row r="144" spans="1:19" ht="15.25" customHeight="1">
      <c r="A144" s="52" t="s">
        <v>254</v>
      </c>
      <c r="B144" s="51" t="s">
        <v>513</v>
      </c>
      <c r="C144" s="52" t="s">
        <v>75</v>
      </c>
      <c r="D144" s="52" t="s">
        <v>304</v>
      </c>
      <c r="E144" s="53">
        <v>2000</v>
      </c>
      <c r="F144" s="55">
        <v>42277</v>
      </c>
      <c r="G144" s="55">
        <v>46173</v>
      </c>
      <c r="H144" s="54">
        <v>129</v>
      </c>
      <c r="I144" s="54">
        <v>5.67</v>
      </c>
      <c r="J144" s="53">
        <v>4333.33</v>
      </c>
      <c r="K144" s="53">
        <v>2.17</v>
      </c>
      <c r="L144" s="53">
        <v>51999.96</v>
      </c>
      <c r="M144" s="53">
        <v>26</v>
      </c>
      <c r="N144" s="53">
        <v>4.28</v>
      </c>
      <c r="O144" s="53">
        <v>0</v>
      </c>
      <c r="P144" s="53">
        <v>4916.67</v>
      </c>
      <c r="Q144" s="53">
        <v>0</v>
      </c>
      <c r="S144" s="46" t="str">
        <f t="shared" si="2"/>
        <v>Rainbow</v>
      </c>
    </row>
    <row r="145" spans="1:19" ht="15.25" customHeight="1">
      <c r="A145" s="52" t="s">
        <v>254</v>
      </c>
      <c r="B145" s="51" t="s">
        <v>512</v>
      </c>
      <c r="C145" s="52" t="s">
        <v>511</v>
      </c>
      <c r="D145" s="52" t="s">
        <v>304</v>
      </c>
      <c r="E145" s="53">
        <v>1000</v>
      </c>
      <c r="F145" s="55">
        <v>35025</v>
      </c>
      <c r="G145" s="55">
        <v>44592</v>
      </c>
      <c r="H145" s="54">
        <v>315</v>
      </c>
      <c r="I145" s="54">
        <v>25.5</v>
      </c>
      <c r="J145" s="53">
        <v>2606.67</v>
      </c>
      <c r="K145" s="53">
        <v>2.61</v>
      </c>
      <c r="L145" s="53">
        <v>31280.04</v>
      </c>
      <c r="M145" s="53">
        <v>31.28</v>
      </c>
      <c r="N145" s="53">
        <v>5.09</v>
      </c>
      <c r="O145" s="53">
        <v>0</v>
      </c>
      <c r="P145" s="53">
        <v>1800</v>
      </c>
      <c r="Q145" s="53">
        <v>0</v>
      </c>
      <c r="S145" s="46" t="str">
        <f t="shared" si="2"/>
        <v>Rainbow</v>
      </c>
    </row>
    <row r="146" spans="1:19" ht="15.25" customHeight="1">
      <c r="A146" s="52" t="s">
        <v>254</v>
      </c>
      <c r="B146" s="51" t="s">
        <v>510</v>
      </c>
      <c r="C146" s="52" t="s">
        <v>870</v>
      </c>
      <c r="D146" s="52" t="s">
        <v>304</v>
      </c>
      <c r="E146" s="53">
        <v>1000</v>
      </c>
      <c r="F146" s="55">
        <v>44228</v>
      </c>
      <c r="G146" s="51"/>
      <c r="H146" s="51"/>
      <c r="I146" s="54">
        <v>0.25</v>
      </c>
      <c r="J146" s="53">
        <v>1500</v>
      </c>
      <c r="K146" s="53">
        <v>1.5</v>
      </c>
      <c r="L146" s="53">
        <v>18000</v>
      </c>
      <c r="M146" s="53">
        <v>18</v>
      </c>
      <c r="N146" s="53">
        <v>0.65</v>
      </c>
      <c r="O146" s="53">
        <v>0</v>
      </c>
      <c r="P146" s="53">
        <v>1500</v>
      </c>
      <c r="Q146" s="53">
        <v>0</v>
      </c>
      <c r="S146" s="46" t="str">
        <f t="shared" si="2"/>
        <v>Rainbow</v>
      </c>
    </row>
    <row r="147" spans="1:19" ht="15.25" customHeight="1">
      <c r="A147" s="52" t="s">
        <v>254</v>
      </c>
      <c r="B147" s="51" t="s">
        <v>509</v>
      </c>
      <c r="C147" s="52" t="s">
        <v>76</v>
      </c>
      <c r="D147" s="52" t="s">
        <v>307</v>
      </c>
      <c r="E147" s="53">
        <v>23800</v>
      </c>
      <c r="F147" s="55">
        <v>40980</v>
      </c>
      <c r="G147" s="55">
        <v>45688</v>
      </c>
      <c r="H147" s="54">
        <v>155</v>
      </c>
      <c r="I147" s="54">
        <v>9.17</v>
      </c>
      <c r="J147" s="53">
        <v>16858.330000000002</v>
      </c>
      <c r="K147" s="53">
        <v>0.71</v>
      </c>
      <c r="L147" s="53">
        <v>202299.96</v>
      </c>
      <c r="M147" s="53">
        <v>8.5</v>
      </c>
      <c r="N147" s="53">
        <v>1.0900000000000001</v>
      </c>
      <c r="O147" s="53">
        <v>0</v>
      </c>
      <c r="P147" s="53">
        <v>0</v>
      </c>
      <c r="Q147" s="53">
        <v>0</v>
      </c>
      <c r="S147" s="46" t="str">
        <f t="shared" si="2"/>
        <v>Rainbow</v>
      </c>
    </row>
    <row r="148" spans="1:19" ht="15.25" customHeight="1">
      <c r="A148" s="52" t="s">
        <v>254</v>
      </c>
      <c r="B148" s="51" t="s">
        <v>508</v>
      </c>
      <c r="C148" s="52" t="s">
        <v>507</v>
      </c>
      <c r="D148" s="52" t="s">
        <v>307</v>
      </c>
      <c r="E148" s="53">
        <v>8109</v>
      </c>
      <c r="F148" s="55">
        <v>43705</v>
      </c>
      <c r="G148" s="55">
        <v>47573</v>
      </c>
      <c r="H148" s="54">
        <v>128</v>
      </c>
      <c r="I148" s="54">
        <v>1.75</v>
      </c>
      <c r="J148" s="53">
        <v>9798.3799999999992</v>
      </c>
      <c r="K148" s="53">
        <v>1.21</v>
      </c>
      <c r="L148" s="53">
        <v>117580.56</v>
      </c>
      <c r="M148" s="53">
        <v>14.5</v>
      </c>
      <c r="N148" s="53">
        <v>4.5999999999999996</v>
      </c>
      <c r="O148" s="53">
        <v>0.11</v>
      </c>
      <c r="P148" s="53">
        <v>0</v>
      </c>
      <c r="Q148" s="53">
        <v>0</v>
      </c>
      <c r="S148" s="46" t="str">
        <f t="shared" si="2"/>
        <v>Rainbow</v>
      </c>
    </row>
    <row r="149" spans="1:19" ht="15.25" customHeight="1">
      <c r="A149" s="52" t="s">
        <v>254</v>
      </c>
      <c r="B149" s="51" t="s">
        <v>506</v>
      </c>
      <c r="C149" s="52" t="s">
        <v>77</v>
      </c>
      <c r="D149" s="52" t="s">
        <v>304</v>
      </c>
      <c r="E149" s="53">
        <v>1370</v>
      </c>
      <c r="F149" s="55">
        <v>40638</v>
      </c>
      <c r="G149" s="55">
        <v>47238</v>
      </c>
      <c r="H149" s="54">
        <v>217</v>
      </c>
      <c r="I149" s="54">
        <v>10.08</v>
      </c>
      <c r="J149" s="53">
        <v>3212.65</v>
      </c>
      <c r="K149" s="53">
        <v>2.35</v>
      </c>
      <c r="L149" s="53">
        <v>38551.800000000003</v>
      </c>
      <c r="M149" s="53">
        <v>28.14</v>
      </c>
      <c r="N149" s="53">
        <v>4.6900000000000004</v>
      </c>
      <c r="O149" s="53">
        <v>0.44</v>
      </c>
      <c r="P149" s="53">
        <v>3297.14</v>
      </c>
      <c r="Q149" s="53">
        <v>0</v>
      </c>
      <c r="S149" s="46" t="str">
        <f t="shared" si="2"/>
        <v>Rainbow</v>
      </c>
    </row>
    <row r="150" spans="1:19" ht="15.25" customHeight="1">
      <c r="A150" s="52" t="s">
        <v>254</v>
      </c>
      <c r="B150" s="51" t="s">
        <v>505</v>
      </c>
      <c r="C150" s="52" t="s">
        <v>93</v>
      </c>
      <c r="D150" s="52" t="s">
        <v>304</v>
      </c>
      <c r="E150" s="53">
        <v>1400</v>
      </c>
      <c r="F150" s="55">
        <v>43705</v>
      </c>
      <c r="G150" s="55">
        <v>45596</v>
      </c>
      <c r="H150" s="54">
        <v>63</v>
      </c>
      <c r="I150" s="54">
        <v>1.75</v>
      </c>
      <c r="J150" s="53">
        <v>3584</v>
      </c>
      <c r="K150" s="53">
        <v>2.56</v>
      </c>
      <c r="L150" s="53">
        <v>43008</v>
      </c>
      <c r="M150" s="53">
        <v>30.72</v>
      </c>
      <c r="N150" s="53">
        <v>4.87</v>
      </c>
      <c r="O150" s="53">
        <v>0</v>
      </c>
      <c r="P150" s="53">
        <v>6790</v>
      </c>
      <c r="Q150" s="53">
        <v>0</v>
      </c>
      <c r="S150" s="46" t="str">
        <f t="shared" si="2"/>
        <v>Rainbow</v>
      </c>
    </row>
    <row r="151" spans="1:19" ht="15.25" customHeight="1">
      <c r="A151" s="52" t="s">
        <v>254</v>
      </c>
      <c r="B151" s="51" t="s">
        <v>504</v>
      </c>
      <c r="C151" s="52" t="s">
        <v>78</v>
      </c>
      <c r="D151" s="52" t="s">
        <v>304</v>
      </c>
      <c r="E151" s="53">
        <v>1400</v>
      </c>
      <c r="F151" s="55">
        <v>36557</v>
      </c>
      <c r="G151" s="55">
        <v>46142</v>
      </c>
      <c r="H151" s="54">
        <v>315</v>
      </c>
      <c r="I151" s="54">
        <v>21.25</v>
      </c>
      <c r="J151" s="53">
        <v>0</v>
      </c>
      <c r="K151" s="53">
        <v>0</v>
      </c>
      <c r="L151" s="53">
        <v>0</v>
      </c>
      <c r="M151" s="53">
        <v>0</v>
      </c>
      <c r="N151" s="53">
        <v>5</v>
      </c>
      <c r="O151" s="53">
        <v>0.43</v>
      </c>
      <c r="P151" s="53">
        <v>2590</v>
      </c>
      <c r="Q151" s="53">
        <v>0</v>
      </c>
      <c r="S151" s="46" t="str">
        <f t="shared" si="2"/>
        <v>Rainbow</v>
      </c>
    </row>
    <row r="152" spans="1:19" ht="15.25" customHeight="1">
      <c r="A152" s="52" t="s">
        <v>254</v>
      </c>
      <c r="B152" s="51" t="s">
        <v>503</v>
      </c>
      <c r="C152" s="52" t="s">
        <v>79</v>
      </c>
      <c r="D152" s="52" t="s">
        <v>304</v>
      </c>
      <c r="E152" s="53">
        <v>1600</v>
      </c>
      <c r="F152" s="55">
        <v>36860</v>
      </c>
      <c r="G152" s="55">
        <v>45991</v>
      </c>
      <c r="H152" s="54">
        <v>301</v>
      </c>
      <c r="I152" s="54">
        <v>20.5</v>
      </c>
      <c r="J152" s="53">
        <v>3920</v>
      </c>
      <c r="K152" s="53">
        <v>2.4500000000000002</v>
      </c>
      <c r="L152" s="53">
        <v>47040</v>
      </c>
      <c r="M152" s="53">
        <v>29.4</v>
      </c>
      <c r="N152" s="53">
        <v>4.0199999999999996</v>
      </c>
      <c r="O152" s="53">
        <v>0</v>
      </c>
      <c r="P152" s="53">
        <v>0</v>
      </c>
      <c r="Q152" s="53">
        <v>0</v>
      </c>
      <c r="S152" s="46" t="str">
        <f t="shared" si="2"/>
        <v>Rainbow</v>
      </c>
    </row>
    <row r="153" spans="1:19" ht="15.25" customHeight="1">
      <c r="A153" s="52" t="s">
        <v>254</v>
      </c>
      <c r="B153" s="51" t="s">
        <v>502</v>
      </c>
      <c r="C153" s="52" t="s">
        <v>80</v>
      </c>
      <c r="D153" s="52" t="s">
        <v>304</v>
      </c>
      <c r="E153" s="53">
        <v>1680</v>
      </c>
      <c r="F153" s="55">
        <v>42278</v>
      </c>
      <c r="G153" s="55">
        <v>46173</v>
      </c>
      <c r="H153" s="54">
        <v>128</v>
      </c>
      <c r="I153" s="54">
        <v>5.58</v>
      </c>
      <c r="J153" s="53">
        <v>3108</v>
      </c>
      <c r="K153" s="53">
        <v>1.85</v>
      </c>
      <c r="L153" s="53">
        <v>37296</v>
      </c>
      <c r="M153" s="53">
        <v>22.2</v>
      </c>
      <c r="N153" s="53">
        <v>5.07</v>
      </c>
      <c r="O153" s="53">
        <v>0</v>
      </c>
      <c r="P153" s="53">
        <v>0</v>
      </c>
      <c r="Q153" s="53">
        <v>0</v>
      </c>
      <c r="S153" s="46" t="str">
        <f t="shared" si="2"/>
        <v>Rainbow</v>
      </c>
    </row>
    <row r="154" spans="1:19" ht="15.25" customHeight="1">
      <c r="A154" s="52" t="s">
        <v>254</v>
      </c>
      <c r="B154" s="51" t="s">
        <v>501</v>
      </c>
      <c r="C154" s="52" t="s">
        <v>500</v>
      </c>
      <c r="D154" s="52" t="s">
        <v>307</v>
      </c>
      <c r="E154" s="53">
        <v>6000</v>
      </c>
      <c r="F154" s="55">
        <v>42534</v>
      </c>
      <c r="G154" s="55">
        <v>46356</v>
      </c>
      <c r="H154" s="54">
        <v>126</v>
      </c>
      <c r="I154" s="54">
        <v>4.92</v>
      </c>
      <c r="J154" s="53">
        <v>7500</v>
      </c>
      <c r="K154" s="53">
        <v>1.25</v>
      </c>
      <c r="L154" s="53">
        <v>90000</v>
      </c>
      <c r="M154" s="53">
        <v>15</v>
      </c>
      <c r="N154" s="53">
        <v>4.5</v>
      </c>
      <c r="O154" s="53">
        <v>0</v>
      </c>
      <c r="P154" s="53">
        <v>0</v>
      </c>
      <c r="Q154" s="53">
        <v>0</v>
      </c>
      <c r="S154" s="46" t="str">
        <f t="shared" si="2"/>
        <v>Rainbow</v>
      </c>
    </row>
    <row r="155" spans="1:19" ht="15.25" customHeight="1">
      <c r="A155" s="52" t="s">
        <v>254</v>
      </c>
      <c r="B155" s="51" t="s">
        <v>499</v>
      </c>
      <c r="C155" s="52" t="s">
        <v>498</v>
      </c>
      <c r="D155" s="52" t="s">
        <v>304</v>
      </c>
      <c r="E155" s="53">
        <v>4000</v>
      </c>
      <c r="F155" s="55">
        <v>40890</v>
      </c>
      <c r="G155" s="55">
        <v>44561</v>
      </c>
      <c r="H155" s="54">
        <v>121</v>
      </c>
      <c r="I155" s="54">
        <v>9.42</v>
      </c>
      <c r="J155" s="53">
        <v>10880</v>
      </c>
      <c r="K155" s="53">
        <v>2.72</v>
      </c>
      <c r="L155" s="53">
        <v>130560</v>
      </c>
      <c r="M155" s="53">
        <v>32.64</v>
      </c>
      <c r="N155" s="53">
        <v>4.87</v>
      </c>
      <c r="O155" s="53">
        <v>0</v>
      </c>
      <c r="P155" s="53">
        <v>12202.66</v>
      </c>
      <c r="Q155" s="53">
        <v>0</v>
      </c>
      <c r="S155" s="46" t="str">
        <f t="shared" si="2"/>
        <v>Rainbow</v>
      </c>
    </row>
    <row r="156" spans="1:19" ht="15.25" customHeight="1">
      <c r="A156" s="52" t="s">
        <v>254</v>
      </c>
      <c r="B156" s="51" t="s">
        <v>497</v>
      </c>
      <c r="C156" s="52" t="s">
        <v>496</v>
      </c>
      <c r="D156" s="52" t="s">
        <v>304</v>
      </c>
      <c r="E156" s="53">
        <v>1000</v>
      </c>
      <c r="F156" s="55">
        <v>37170</v>
      </c>
      <c r="G156" s="55">
        <v>44957</v>
      </c>
      <c r="H156" s="54">
        <v>256</v>
      </c>
      <c r="I156" s="54">
        <v>19.579999999999998</v>
      </c>
      <c r="J156" s="53">
        <v>2575</v>
      </c>
      <c r="K156" s="53">
        <v>2.58</v>
      </c>
      <c r="L156" s="53">
        <v>30900</v>
      </c>
      <c r="M156" s="53">
        <v>30.9</v>
      </c>
      <c r="N156" s="53">
        <v>4.66</v>
      </c>
      <c r="O156" s="53">
        <v>0</v>
      </c>
      <c r="P156" s="53">
        <v>0</v>
      </c>
      <c r="Q156" s="53">
        <v>0</v>
      </c>
      <c r="S156" s="46" t="str">
        <f t="shared" si="2"/>
        <v>Rainbow</v>
      </c>
    </row>
    <row r="157" spans="1:19" ht="15.25" customHeight="1">
      <c r="A157" s="52" t="s">
        <v>254</v>
      </c>
      <c r="B157" s="51" t="s">
        <v>495</v>
      </c>
      <c r="C157" s="52" t="s">
        <v>871</v>
      </c>
      <c r="D157" s="52" t="s">
        <v>494</v>
      </c>
      <c r="E157" s="53">
        <v>0</v>
      </c>
      <c r="F157" s="55">
        <v>44228</v>
      </c>
      <c r="G157" s="51"/>
      <c r="H157" s="51"/>
      <c r="I157" s="54">
        <v>0.25</v>
      </c>
      <c r="J157" s="53">
        <v>0</v>
      </c>
      <c r="K157" s="53">
        <v>0</v>
      </c>
      <c r="L157" s="53">
        <v>0</v>
      </c>
      <c r="M157" s="53">
        <v>0</v>
      </c>
      <c r="N157" s="53">
        <v>0</v>
      </c>
      <c r="O157" s="53">
        <v>0</v>
      </c>
      <c r="P157" s="53">
        <v>0</v>
      </c>
      <c r="Q157" s="53">
        <v>0</v>
      </c>
      <c r="S157" s="46" t="str">
        <f t="shared" si="2"/>
        <v>Rainbow</v>
      </c>
    </row>
    <row r="158" spans="1:19" ht="15.25" customHeight="1">
      <c r="A158" s="52" t="s">
        <v>254</v>
      </c>
      <c r="B158" s="51" t="s">
        <v>493</v>
      </c>
      <c r="C158" s="52" t="s">
        <v>492</v>
      </c>
      <c r="D158" s="52" t="s">
        <v>324</v>
      </c>
      <c r="E158" s="53">
        <v>0</v>
      </c>
      <c r="F158" s="55">
        <v>40360</v>
      </c>
      <c r="G158" s="55">
        <v>45838</v>
      </c>
      <c r="H158" s="54">
        <v>180</v>
      </c>
      <c r="I158" s="54">
        <v>10.83</v>
      </c>
      <c r="J158" s="53">
        <v>1600</v>
      </c>
      <c r="K158" s="53">
        <v>0</v>
      </c>
      <c r="L158" s="53">
        <v>19200</v>
      </c>
      <c r="M158" s="53">
        <v>0</v>
      </c>
      <c r="N158" s="53">
        <v>0</v>
      </c>
      <c r="O158" s="53">
        <v>0</v>
      </c>
      <c r="P158" s="53">
        <v>3700</v>
      </c>
      <c r="Q158" s="53">
        <v>0</v>
      </c>
      <c r="S158" s="46" t="str">
        <f t="shared" si="2"/>
        <v>Rainbow</v>
      </c>
    </row>
    <row r="159" spans="1:19" ht="15.25" customHeight="1">
      <c r="A159" s="52" t="s">
        <v>254</v>
      </c>
      <c r="B159" s="51" t="s">
        <v>553</v>
      </c>
      <c r="C159" s="50" t="s">
        <v>302</v>
      </c>
      <c r="D159" s="50"/>
      <c r="E159" s="316">
        <v>1200</v>
      </c>
      <c r="F159" s="303"/>
      <c r="G159" s="303"/>
      <c r="H159" s="303"/>
      <c r="I159" s="303"/>
      <c r="J159" s="303"/>
      <c r="K159" s="303"/>
      <c r="L159" s="303"/>
      <c r="M159" s="303"/>
      <c r="N159" s="303"/>
      <c r="O159" s="303"/>
      <c r="P159" s="303"/>
      <c r="Q159" s="303"/>
      <c r="S159" s="46" t="str">
        <f t="shared" si="2"/>
        <v>Rainbow</v>
      </c>
    </row>
    <row r="160" spans="1:19" ht="15.25" customHeight="1">
      <c r="A160" s="52" t="s">
        <v>254</v>
      </c>
      <c r="B160" s="51" t="s">
        <v>491</v>
      </c>
      <c r="C160" s="50" t="s">
        <v>302</v>
      </c>
      <c r="D160" s="50"/>
      <c r="E160" s="316">
        <v>5067</v>
      </c>
      <c r="F160" s="303"/>
      <c r="G160" s="303"/>
      <c r="H160" s="303"/>
      <c r="I160" s="303"/>
      <c r="J160" s="303"/>
      <c r="K160" s="303"/>
      <c r="L160" s="303"/>
      <c r="M160" s="303"/>
      <c r="N160" s="303"/>
      <c r="O160" s="303"/>
      <c r="P160" s="303"/>
      <c r="Q160" s="303"/>
      <c r="S160" s="46" t="str">
        <f t="shared" si="2"/>
        <v>Rainbow</v>
      </c>
    </row>
    <row r="161" spans="1:19" ht="15.25" customHeight="1">
      <c r="A161" s="52" t="s">
        <v>254</v>
      </c>
      <c r="B161" s="51" t="s">
        <v>490</v>
      </c>
      <c r="C161" s="50" t="s">
        <v>302</v>
      </c>
      <c r="D161" s="50"/>
      <c r="E161" s="316">
        <v>2450</v>
      </c>
      <c r="F161" s="303"/>
      <c r="G161" s="303"/>
      <c r="H161" s="303"/>
      <c r="I161" s="303"/>
      <c r="J161" s="303"/>
      <c r="K161" s="303"/>
      <c r="L161" s="303"/>
      <c r="M161" s="303"/>
      <c r="N161" s="303"/>
      <c r="O161" s="303"/>
      <c r="P161" s="303"/>
      <c r="Q161" s="303"/>
      <c r="S161" s="46" t="str">
        <f t="shared" si="2"/>
        <v>Rainbow</v>
      </c>
    </row>
    <row r="162" spans="1:19" ht="15.25" customHeight="1">
      <c r="A162" s="52" t="s">
        <v>254</v>
      </c>
      <c r="B162" s="51" t="s">
        <v>489</v>
      </c>
      <c r="C162" s="50" t="s">
        <v>302</v>
      </c>
      <c r="D162" s="50"/>
      <c r="E162" s="316">
        <v>1715</v>
      </c>
      <c r="F162" s="303"/>
      <c r="G162" s="303"/>
      <c r="H162" s="303"/>
      <c r="I162" s="303"/>
      <c r="J162" s="303"/>
      <c r="K162" s="303"/>
      <c r="L162" s="303"/>
      <c r="M162" s="303"/>
      <c r="N162" s="303"/>
      <c r="O162" s="303"/>
      <c r="P162" s="303"/>
      <c r="Q162" s="303"/>
      <c r="S162" s="46" t="str">
        <f t="shared" si="2"/>
        <v>Rainbow</v>
      </c>
    </row>
    <row r="163" spans="1:19" ht="15.25" customHeight="1">
      <c r="A163" s="52" t="s">
        <v>254</v>
      </c>
      <c r="B163" s="51" t="s">
        <v>488</v>
      </c>
      <c r="C163" s="50" t="s">
        <v>302</v>
      </c>
      <c r="D163" s="50"/>
      <c r="E163" s="316">
        <v>1400</v>
      </c>
      <c r="F163" s="303"/>
      <c r="G163" s="303"/>
      <c r="H163" s="303"/>
      <c r="I163" s="303"/>
      <c r="J163" s="303"/>
      <c r="K163" s="303"/>
      <c r="L163" s="303"/>
      <c r="M163" s="303"/>
      <c r="N163" s="303"/>
      <c r="O163" s="303"/>
      <c r="P163" s="303"/>
      <c r="Q163" s="303"/>
      <c r="S163" s="46" t="str">
        <f t="shared" si="2"/>
        <v>Rainbow</v>
      </c>
    </row>
    <row r="164" spans="1:19" ht="15.25" customHeight="1">
      <c r="A164" s="52" t="s">
        <v>254</v>
      </c>
      <c r="B164" s="51" t="s">
        <v>487</v>
      </c>
      <c r="C164" s="50" t="s">
        <v>302</v>
      </c>
      <c r="D164" s="50"/>
      <c r="E164" s="316">
        <v>2070</v>
      </c>
      <c r="F164" s="303"/>
      <c r="G164" s="303"/>
      <c r="H164" s="303"/>
      <c r="I164" s="303"/>
      <c r="J164" s="303"/>
      <c r="K164" s="303"/>
      <c r="L164" s="303"/>
      <c r="M164" s="303"/>
      <c r="N164" s="303"/>
      <c r="O164" s="303"/>
      <c r="P164" s="303"/>
      <c r="Q164" s="303"/>
      <c r="S164" s="46" t="str">
        <f t="shared" si="2"/>
        <v>Rainbow</v>
      </c>
    </row>
    <row r="165" spans="1:19" ht="15.25" customHeight="1">
      <c r="A165" s="52" t="s">
        <v>254</v>
      </c>
      <c r="B165" s="51" t="s">
        <v>486</v>
      </c>
      <c r="C165" s="50" t="s">
        <v>302</v>
      </c>
      <c r="D165" s="50"/>
      <c r="E165" s="316">
        <v>1000</v>
      </c>
      <c r="F165" s="303"/>
      <c r="G165" s="303"/>
      <c r="H165" s="303"/>
      <c r="I165" s="303"/>
      <c r="J165" s="303"/>
      <c r="K165" s="303"/>
      <c r="L165" s="303"/>
      <c r="M165" s="303"/>
      <c r="N165" s="303"/>
      <c r="O165" s="303"/>
      <c r="P165" s="303"/>
      <c r="Q165" s="303"/>
      <c r="S165" s="46" t="str">
        <f t="shared" si="2"/>
        <v>Rainbow</v>
      </c>
    </row>
    <row r="166" spans="1:19" ht="15.25" customHeight="1">
      <c r="A166" s="52" t="s">
        <v>254</v>
      </c>
      <c r="B166" s="51" t="s">
        <v>365</v>
      </c>
      <c r="C166" s="50" t="s">
        <v>302</v>
      </c>
      <c r="D166" s="50"/>
      <c r="E166" s="316">
        <v>2563</v>
      </c>
      <c r="F166" s="303"/>
      <c r="G166" s="303"/>
      <c r="H166" s="303"/>
      <c r="I166" s="303"/>
      <c r="J166" s="303"/>
      <c r="K166" s="303"/>
      <c r="L166" s="303"/>
      <c r="M166" s="303"/>
      <c r="N166" s="303"/>
      <c r="O166" s="303"/>
      <c r="P166" s="303"/>
      <c r="Q166" s="303"/>
      <c r="S166" s="46" t="str">
        <f t="shared" si="2"/>
        <v>Rainbow</v>
      </c>
    </row>
    <row r="167" spans="1:19" ht="15.25" customHeight="1">
      <c r="A167" s="52" t="s">
        <v>274</v>
      </c>
      <c r="B167" s="51" t="s">
        <v>485</v>
      </c>
      <c r="C167" s="52" t="s">
        <v>484</v>
      </c>
      <c r="D167" s="52" t="s">
        <v>304</v>
      </c>
      <c r="E167" s="53">
        <v>1465</v>
      </c>
      <c r="F167" s="55">
        <v>34394</v>
      </c>
      <c r="G167" s="55">
        <v>45351</v>
      </c>
      <c r="H167" s="54">
        <v>360</v>
      </c>
      <c r="I167" s="54">
        <v>27.17</v>
      </c>
      <c r="J167" s="53">
        <v>5138.49</v>
      </c>
      <c r="K167" s="53">
        <v>3.51</v>
      </c>
      <c r="L167" s="53">
        <v>61661.88</v>
      </c>
      <c r="M167" s="53">
        <v>42.09</v>
      </c>
      <c r="N167" s="53">
        <v>19.32</v>
      </c>
      <c r="O167" s="53">
        <v>0</v>
      </c>
      <c r="P167" s="53">
        <v>0</v>
      </c>
      <c r="Q167" s="53">
        <v>0</v>
      </c>
      <c r="S167" s="46" t="str">
        <f t="shared" si="2"/>
        <v>Hillcrest</v>
      </c>
    </row>
    <row r="168" spans="1:19" ht="15.25" customHeight="1">
      <c r="A168" s="52" t="s">
        <v>274</v>
      </c>
      <c r="B168" s="51" t="s">
        <v>483</v>
      </c>
      <c r="C168" s="52" t="s">
        <v>33</v>
      </c>
      <c r="D168" s="52" t="s">
        <v>304</v>
      </c>
      <c r="E168" s="53">
        <v>1214</v>
      </c>
      <c r="F168" s="55">
        <v>43405</v>
      </c>
      <c r="G168" s="55">
        <v>47177</v>
      </c>
      <c r="H168" s="54">
        <v>124</v>
      </c>
      <c r="I168" s="54">
        <v>2.5</v>
      </c>
      <c r="J168" s="53">
        <v>5806.23</v>
      </c>
      <c r="K168" s="53">
        <v>4.78</v>
      </c>
      <c r="L168" s="53">
        <v>69674.759999999995</v>
      </c>
      <c r="M168" s="53">
        <v>57.39</v>
      </c>
      <c r="N168" s="53">
        <v>23.58</v>
      </c>
      <c r="O168" s="53">
        <v>0</v>
      </c>
      <c r="P168" s="53">
        <v>5493.99</v>
      </c>
      <c r="Q168" s="53">
        <v>0</v>
      </c>
      <c r="S168" s="46" t="str">
        <f t="shared" si="2"/>
        <v>Hillcrest</v>
      </c>
    </row>
    <row r="169" spans="1:19" ht="15.25" customHeight="1">
      <c r="A169" s="52" t="s">
        <v>274</v>
      </c>
      <c r="B169" s="51" t="s">
        <v>482</v>
      </c>
      <c r="C169" s="52" t="s">
        <v>32</v>
      </c>
      <c r="D169" s="52" t="s">
        <v>304</v>
      </c>
      <c r="E169" s="53">
        <v>2218</v>
      </c>
      <c r="F169" s="55">
        <v>43231</v>
      </c>
      <c r="G169" s="55">
        <v>47026</v>
      </c>
      <c r="H169" s="54">
        <v>125</v>
      </c>
      <c r="I169" s="54">
        <v>3</v>
      </c>
      <c r="J169" s="53">
        <v>8222.5300000000007</v>
      </c>
      <c r="K169" s="53">
        <v>3.71</v>
      </c>
      <c r="L169" s="53">
        <v>98670.36</v>
      </c>
      <c r="M169" s="53">
        <v>44.49</v>
      </c>
      <c r="N169" s="53">
        <v>17.440000000000001</v>
      </c>
      <c r="O169" s="53">
        <v>0</v>
      </c>
      <c r="P169" s="53">
        <v>8290.08</v>
      </c>
      <c r="Q169" s="53">
        <v>0</v>
      </c>
      <c r="S169" s="46" t="str">
        <f t="shared" si="2"/>
        <v>Hillcrest</v>
      </c>
    </row>
    <row r="170" spans="1:19" ht="15.25" customHeight="1">
      <c r="A170" s="52" t="s">
        <v>274</v>
      </c>
      <c r="B170" s="51" t="s">
        <v>481</v>
      </c>
      <c r="C170" s="52" t="s">
        <v>480</v>
      </c>
      <c r="D170" s="52" t="s">
        <v>304</v>
      </c>
      <c r="E170" s="53">
        <v>2100</v>
      </c>
      <c r="F170" s="55">
        <v>40299</v>
      </c>
      <c r="G170" s="55">
        <v>45777</v>
      </c>
      <c r="H170" s="54">
        <v>180</v>
      </c>
      <c r="I170" s="54">
        <v>11</v>
      </c>
      <c r="J170" s="53">
        <v>5460</v>
      </c>
      <c r="K170" s="53">
        <v>2.6</v>
      </c>
      <c r="L170" s="53">
        <v>65520</v>
      </c>
      <c r="M170" s="53">
        <v>31.2</v>
      </c>
      <c r="N170" s="53">
        <v>24.49</v>
      </c>
      <c r="O170" s="53">
        <v>0</v>
      </c>
      <c r="P170" s="53">
        <v>6927.04</v>
      </c>
      <c r="Q170" s="53">
        <v>0</v>
      </c>
      <c r="S170" s="46" t="str">
        <f t="shared" si="2"/>
        <v>Hillcrest</v>
      </c>
    </row>
    <row r="171" spans="1:19" ht="15.25" customHeight="1">
      <c r="A171" s="52" t="s">
        <v>274</v>
      </c>
      <c r="B171" s="51" t="s">
        <v>479</v>
      </c>
      <c r="C171" s="52" t="s">
        <v>478</v>
      </c>
      <c r="D171" s="52" t="s">
        <v>304</v>
      </c>
      <c r="E171" s="53">
        <v>1363</v>
      </c>
      <c r="F171" s="55">
        <v>34455</v>
      </c>
      <c r="G171" s="55">
        <v>45412</v>
      </c>
      <c r="H171" s="54">
        <v>360</v>
      </c>
      <c r="I171" s="54">
        <v>27</v>
      </c>
      <c r="J171" s="53">
        <v>5366.81</v>
      </c>
      <c r="K171" s="53">
        <v>3.94</v>
      </c>
      <c r="L171" s="53">
        <v>64401.72</v>
      </c>
      <c r="M171" s="53">
        <v>47.25</v>
      </c>
      <c r="N171" s="53">
        <v>24.48</v>
      </c>
      <c r="O171" s="53">
        <v>0</v>
      </c>
      <c r="P171" s="53">
        <v>0</v>
      </c>
      <c r="Q171" s="53">
        <v>0</v>
      </c>
      <c r="S171" s="46" t="str">
        <f t="shared" si="2"/>
        <v>Hillcrest</v>
      </c>
    </row>
    <row r="172" spans="1:19" ht="15.25" customHeight="1">
      <c r="A172" s="52" t="s">
        <v>274</v>
      </c>
      <c r="B172" s="51" t="s">
        <v>477</v>
      </c>
      <c r="C172" s="52" t="s">
        <v>476</v>
      </c>
      <c r="D172" s="52" t="s">
        <v>304</v>
      </c>
      <c r="E172" s="53">
        <v>0</v>
      </c>
      <c r="F172" s="55">
        <v>37073</v>
      </c>
      <c r="G172" s="55">
        <v>45473</v>
      </c>
      <c r="H172" s="54">
        <v>276</v>
      </c>
      <c r="I172" s="54">
        <v>19.829999999999998</v>
      </c>
      <c r="J172" s="53">
        <v>10035.69</v>
      </c>
      <c r="K172" s="53">
        <v>0</v>
      </c>
      <c r="L172" s="53">
        <v>120428.28</v>
      </c>
      <c r="M172" s="53">
        <v>0</v>
      </c>
      <c r="N172" s="53">
        <v>0</v>
      </c>
      <c r="O172" s="53">
        <v>0</v>
      </c>
      <c r="P172" s="53">
        <v>0</v>
      </c>
      <c r="Q172" s="53">
        <v>0</v>
      </c>
      <c r="S172" s="46" t="str">
        <f t="shared" si="2"/>
        <v>Hillcrest</v>
      </c>
    </row>
    <row r="173" spans="1:19" ht="15.25" customHeight="1">
      <c r="A173" s="52" t="s">
        <v>274</v>
      </c>
      <c r="B173" s="51" t="s">
        <v>475</v>
      </c>
      <c r="C173" s="52" t="s">
        <v>474</v>
      </c>
      <c r="D173" s="52" t="s">
        <v>304</v>
      </c>
      <c r="E173" s="53">
        <v>0</v>
      </c>
      <c r="F173" s="55">
        <v>31291</v>
      </c>
      <c r="G173" s="51"/>
      <c r="H173" s="51"/>
      <c r="I173" s="54">
        <v>35.67</v>
      </c>
      <c r="J173" s="53">
        <v>200</v>
      </c>
      <c r="K173" s="53">
        <v>0</v>
      </c>
      <c r="L173" s="53">
        <v>2400</v>
      </c>
      <c r="M173" s="53">
        <v>0</v>
      </c>
      <c r="N173" s="53">
        <v>0</v>
      </c>
      <c r="O173" s="53">
        <v>0</v>
      </c>
      <c r="P173" s="53">
        <v>0</v>
      </c>
      <c r="Q173" s="53">
        <v>0</v>
      </c>
      <c r="S173" s="46" t="str">
        <f t="shared" si="2"/>
        <v>Hillcrest</v>
      </c>
    </row>
    <row r="174" spans="1:19" ht="15.25" customHeight="1">
      <c r="A174" s="52" t="s">
        <v>248</v>
      </c>
      <c r="B174" s="51" t="s">
        <v>411</v>
      </c>
      <c r="C174" s="52" t="s">
        <v>473</v>
      </c>
      <c r="D174" s="52" t="s">
        <v>304</v>
      </c>
      <c r="E174" s="53">
        <v>8115</v>
      </c>
      <c r="F174" s="55">
        <v>42634</v>
      </c>
      <c r="G174" s="55">
        <v>45626</v>
      </c>
      <c r="H174" s="54">
        <v>99</v>
      </c>
      <c r="I174" s="54">
        <v>4.67</v>
      </c>
      <c r="J174" s="53">
        <v>23509.75</v>
      </c>
      <c r="K174" s="53">
        <v>2.9</v>
      </c>
      <c r="L174" s="53">
        <v>282117</v>
      </c>
      <c r="M174" s="53">
        <v>34.76</v>
      </c>
      <c r="N174" s="53">
        <v>8.89</v>
      </c>
      <c r="O174" s="53">
        <v>0</v>
      </c>
      <c r="P174" s="53">
        <v>10000</v>
      </c>
      <c r="Q174" s="53">
        <v>0</v>
      </c>
      <c r="S174" s="46" t="str">
        <f t="shared" si="2"/>
        <v>Star Center</v>
      </c>
    </row>
    <row r="175" spans="1:19" ht="15.25" customHeight="1">
      <c r="A175" s="52" t="s">
        <v>248</v>
      </c>
      <c r="B175" s="51" t="s">
        <v>472</v>
      </c>
      <c r="C175" s="52" t="s">
        <v>471</v>
      </c>
      <c r="D175" s="52" t="s">
        <v>304</v>
      </c>
      <c r="E175" s="53">
        <v>1760</v>
      </c>
      <c r="F175" s="55">
        <v>40589</v>
      </c>
      <c r="G175" s="55">
        <v>45351</v>
      </c>
      <c r="H175" s="54">
        <v>157</v>
      </c>
      <c r="I175" s="54">
        <v>10.25</v>
      </c>
      <c r="J175" s="53">
        <v>6135.62</v>
      </c>
      <c r="K175" s="53">
        <v>3.49</v>
      </c>
      <c r="L175" s="53">
        <v>73627.44</v>
      </c>
      <c r="M175" s="53">
        <v>41.83</v>
      </c>
      <c r="N175" s="53">
        <v>9.73</v>
      </c>
      <c r="O175" s="53">
        <v>0</v>
      </c>
      <c r="P175" s="53">
        <v>4628.8</v>
      </c>
      <c r="Q175" s="53">
        <v>0</v>
      </c>
      <c r="S175" s="46" t="str">
        <f t="shared" si="2"/>
        <v>Star Center</v>
      </c>
    </row>
    <row r="176" spans="1:19" ht="15.25" customHeight="1">
      <c r="A176" s="52" t="s">
        <v>248</v>
      </c>
      <c r="B176" s="51" t="s">
        <v>470</v>
      </c>
      <c r="C176" s="52" t="s">
        <v>469</v>
      </c>
      <c r="D176" s="52" t="s">
        <v>304</v>
      </c>
      <c r="E176" s="53">
        <v>1860</v>
      </c>
      <c r="F176" s="55">
        <v>39251</v>
      </c>
      <c r="G176" s="55">
        <v>46630</v>
      </c>
      <c r="H176" s="54">
        <v>243</v>
      </c>
      <c r="I176" s="54">
        <v>13.92</v>
      </c>
      <c r="J176" s="53">
        <v>5435.85</v>
      </c>
      <c r="K176" s="53">
        <v>2.92</v>
      </c>
      <c r="L176" s="53">
        <v>65230.2</v>
      </c>
      <c r="M176" s="53">
        <v>35.07</v>
      </c>
      <c r="N176" s="53">
        <v>6.01</v>
      </c>
      <c r="O176" s="53">
        <v>0</v>
      </c>
      <c r="P176" s="53">
        <v>0</v>
      </c>
      <c r="Q176" s="53">
        <v>0</v>
      </c>
      <c r="S176" s="46" t="str">
        <f t="shared" si="2"/>
        <v>Star Center</v>
      </c>
    </row>
    <row r="177" spans="1:19" ht="15.25" customHeight="1">
      <c r="A177" s="52" t="s">
        <v>248</v>
      </c>
      <c r="B177" s="51" t="s">
        <v>468</v>
      </c>
      <c r="C177" s="52" t="s">
        <v>467</v>
      </c>
      <c r="D177" s="52" t="s">
        <v>391</v>
      </c>
      <c r="E177" s="53">
        <v>3005</v>
      </c>
      <c r="F177" s="55">
        <v>42436</v>
      </c>
      <c r="G177" s="55">
        <v>44985</v>
      </c>
      <c r="H177" s="54">
        <v>84</v>
      </c>
      <c r="I177" s="54">
        <v>5.17</v>
      </c>
      <c r="J177" s="53">
        <v>4120</v>
      </c>
      <c r="K177" s="53">
        <v>1.37</v>
      </c>
      <c r="L177" s="53">
        <v>49440</v>
      </c>
      <c r="M177" s="53">
        <v>16.45</v>
      </c>
      <c r="N177" s="53">
        <v>1.21</v>
      </c>
      <c r="O177" s="53">
        <v>0</v>
      </c>
      <c r="P177" s="53">
        <v>3500</v>
      </c>
      <c r="Q177" s="53">
        <v>0</v>
      </c>
      <c r="S177" s="46" t="str">
        <f t="shared" si="2"/>
        <v>Star Center</v>
      </c>
    </row>
    <row r="178" spans="1:19" ht="15.25" customHeight="1">
      <c r="A178" s="52" t="s">
        <v>248</v>
      </c>
      <c r="B178" s="51" t="s">
        <v>466</v>
      </c>
      <c r="C178" s="52" t="s">
        <v>24</v>
      </c>
      <c r="D178" s="52" t="s">
        <v>304</v>
      </c>
      <c r="E178" s="53">
        <v>1394</v>
      </c>
      <c r="F178" s="55">
        <v>42461</v>
      </c>
      <c r="G178" s="55">
        <v>45169</v>
      </c>
      <c r="H178" s="54">
        <v>89</v>
      </c>
      <c r="I178" s="54">
        <v>5.08</v>
      </c>
      <c r="J178" s="53">
        <v>3289.84</v>
      </c>
      <c r="K178" s="53">
        <v>2.36</v>
      </c>
      <c r="L178" s="53">
        <v>39478.080000000002</v>
      </c>
      <c r="M178" s="53">
        <v>28.32</v>
      </c>
      <c r="N178" s="53">
        <v>9.6999999999999993</v>
      </c>
      <c r="O178" s="53">
        <v>0</v>
      </c>
      <c r="P178" s="53">
        <v>5000</v>
      </c>
      <c r="Q178" s="53">
        <v>0</v>
      </c>
      <c r="S178" s="46" t="str">
        <f t="shared" si="2"/>
        <v>Star Center</v>
      </c>
    </row>
    <row r="179" spans="1:19" ht="15.25" customHeight="1">
      <c r="A179" s="52" t="s">
        <v>248</v>
      </c>
      <c r="B179" s="51" t="s">
        <v>465</v>
      </c>
      <c r="C179" s="52" t="s">
        <v>27</v>
      </c>
      <c r="D179" s="52" t="s">
        <v>304</v>
      </c>
      <c r="E179" s="53">
        <v>1065</v>
      </c>
      <c r="F179" s="55">
        <v>43252</v>
      </c>
      <c r="G179" s="55">
        <v>46904</v>
      </c>
      <c r="H179" s="54">
        <v>120</v>
      </c>
      <c r="I179" s="54">
        <v>2.92</v>
      </c>
      <c r="J179" s="53">
        <v>0</v>
      </c>
      <c r="K179" s="53">
        <v>0</v>
      </c>
      <c r="L179" s="53">
        <v>0</v>
      </c>
      <c r="M179" s="53">
        <v>0</v>
      </c>
      <c r="N179" s="53">
        <v>10.16</v>
      </c>
      <c r="O179" s="53">
        <v>0</v>
      </c>
      <c r="P179" s="53">
        <v>0</v>
      </c>
      <c r="Q179" s="53">
        <v>0</v>
      </c>
      <c r="S179" s="46" t="str">
        <f t="shared" si="2"/>
        <v>Star Center</v>
      </c>
    </row>
    <row r="180" spans="1:19" ht="15.25" customHeight="1">
      <c r="A180" s="52" t="s">
        <v>248</v>
      </c>
      <c r="B180" s="51" t="s">
        <v>464</v>
      </c>
      <c r="C180" s="52" t="s">
        <v>26</v>
      </c>
      <c r="D180" s="52" t="s">
        <v>304</v>
      </c>
      <c r="E180" s="53">
        <v>2295</v>
      </c>
      <c r="F180" s="55">
        <v>43252</v>
      </c>
      <c r="G180" s="55">
        <v>46904</v>
      </c>
      <c r="H180" s="54">
        <v>120</v>
      </c>
      <c r="I180" s="54">
        <v>2.92</v>
      </c>
      <c r="J180" s="53">
        <v>3214.83</v>
      </c>
      <c r="K180" s="53">
        <v>1.4</v>
      </c>
      <c r="L180" s="53">
        <v>38577.96</v>
      </c>
      <c r="M180" s="53">
        <v>16.809999999999999</v>
      </c>
      <c r="N180" s="53">
        <v>10.15</v>
      </c>
      <c r="O180" s="53">
        <v>0</v>
      </c>
      <c r="P180" s="53">
        <v>0</v>
      </c>
      <c r="Q180" s="53">
        <v>0</v>
      </c>
      <c r="S180" s="46" t="str">
        <f t="shared" si="2"/>
        <v>Star Center</v>
      </c>
    </row>
    <row r="181" spans="1:19" ht="15.25" customHeight="1">
      <c r="A181" s="52" t="s">
        <v>248</v>
      </c>
      <c r="B181" s="51" t="s">
        <v>463</v>
      </c>
      <c r="C181" s="52" t="s">
        <v>462</v>
      </c>
      <c r="D181" s="52" t="s">
        <v>461</v>
      </c>
      <c r="E181" s="53">
        <v>720</v>
      </c>
      <c r="F181" s="55">
        <v>44180</v>
      </c>
      <c r="G181" s="51"/>
      <c r="H181" s="51"/>
      <c r="I181" s="54">
        <v>0.42</v>
      </c>
      <c r="J181" s="53">
        <v>2000</v>
      </c>
      <c r="K181" s="53">
        <v>2.78</v>
      </c>
      <c r="L181" s="53">
        <v>24000</v>
      </c>
      <c r="M181" s="53">
        <v>33.33</v>
      </c>
      <c r="N181" s="53">
        <v>0</v>
      </c>
      <c r="O181" s="53">
        <v>0</v>
      </c>
      <c r="P181" s="53">
        <v>2000</v>
      </c>
      <c r="Q181" s="53">
        <v>0</v>
      </c>
      <c r="S181" s="46" t="str">
        <f t="shared" si="2"/>
        <v>Star Center</v>
      </c>
    </row>
    <row r="182" spans="1:19" ht="15.25" customHeight="1">
      <c r="A182" s="52" t="s">
        <v>248</v>
      </c>
      <c r="B182" s="51" t="s">
        <v>460</v>
      </c>
      <c r="C182" s="52" t="s">
        <v>459</v>
      </c>
      <c r="D182" s="52" t="s">
        <v>304</v>
      </c>
      <c r="E182" s="53">
        <v>720</v>
      </c>
      <c r="F182" s="55">
        <v>36982</v>
      </c>
      <c r="G182" s="55">
        <v>45900</v>
      </c>
      <c r="H182" s="54">
        <v>293</v>
      </c>
      <c r="I182" s="54">
        <v>20.079999999999998</v>
      </c>
      <c r="J182" s="53">
        <v>1385.73</v>
      </c>
      <c r="K182" s="53">
        <v>1.92</v>
      </c>
      <c r="L182" s="53">
        <v>16628.759999999998</v>
      </c>
      <c r="M182" s="53">
        <v>23.1</v>
      </c>
      <c r="N182" s="53">
        <v>9.32</v>
      </c>
      <c r="O182" s="53">
        <v>0</v>
      </c>
      <c r="P182" s="53">
        <v>1800</v>
      </c>
      <c r="Q182" s="53">
        <v>0</v>
      </c>
      <c r="S182" s="46" t="str">
        <f t="shared" si="2"/>
        <v>Star Center</v>
      </c>
    </row>
    <row r="183" spans="1:19" ht="15.25" customHeight="1">
      <c r="A183" s="52" t="s">
        <v>248</v>
      </c>
      <c r="B183" s="51" t="s">
        <v>458</v>
      </c>
      <c r="C183" s="52" t="s">
        <v>457</v>
      </c>
      <c r="D183" s="52" t="s">
        <v>304</v>
      </c>
      <c r="E183" s="53">
        <v>1440</v>
      </c>
      <c r="F183" s="55">
        <v>40687</v>
      </c>
      <c r="G183" s="55">
        <v>44347</v>
      </c>
      <c r="H183" s="54">
        <v>121</v>
      </c>
      <c r="I183" s="54">
        <v>10</v>
      </c>
      <c r="J183" s="53">
        <v>5980.32</v>
      </c>
      <c r="K183" s="53">
        <v>4.1500000000000004</v>
      </c>
      <c r="L183" s="53">
        <v>71763.839999999997</v>
      </c>
      <c r="M183" s="53">
        <v>49.84</v>
      </c>
      <c r="N183" s="53">
        <v>9.73</v>
      </c>
      <c r="O183" s="53">
        <v>0</v>
      </c>
      <c r="P183" s="53">
        <v>0</v>
      </c>
      <c r="Q183" s="53">
        <v>0</v>
      </c>
      <c r="S183" s="46" t="str">
        <f t="shared" si="2"/>
        <v>Star Center</v>
      </c>
    </row>
    <row r="184" spans="1:19" ht="15.25" customHeight="1">
      <c r="A184" s="52" t="s">
        <v>248</v>
      </c>
      <c r="B184" s="51" t="s">
        <v>456</v>
      </c>
      <c r="C184" s="52" t="s">
        <v>23</v>
      </c>
      <c r="D184" s="52" t="s">
        <v>304</v>
      </c>
      <c r="E184" s="53">
        <v>1500</v>
      </c>
      <c r="F184" s="55">
        <v>42508</v>
      </c>
      <c r="G184" s="55">
        <v>45230</v>
      </c>
      <c r="H184" s="54">
        <v>90</v>
      </c>
      <c r="I184" s="54">
        <v>5</v>
      </c>
      <c r="J184" s="53">
        <v>7425</v>
      </c>
      <c r="K184" s="53">
        <v>4.95</v>
      </c>
      <c r="L184" s="53">
        <v>89100</v>
      </c>
      <c r="M184" s="53">
        <v>59.4</v>
      </c>
      <c r="N184" s="53">
        <v>8.34</v>
      </c>
      <c r="O184" s="53">
        <v>0</v>
      </c>
      <c r="P184" s="53">
        <v>8775</v>
      </c>
      <c r="Q184" s="53">
        <v>0</v>
      </c>
      <c r="S184" s="46" t="str">
        <f t="shared" si="2"/>
        <v>Star Center</v>
      </c>
    </row>
    <row r="185" spans="1:19" ht="15.25" customHeight="1">
      <c r="A185" s="52" t="s">
        <v>282</v>
      </c>
      <c r="B185" s="51" t="s">
        <v>455</v>
      </c>
      <c r="C185" s="52" t="s">
        <v>454</v>
      </c>
      <c r="D185" s="52" t="s">
        <v>307</v>
      </c>
      <c r="E185" s="53">
        <v>4145</v>
      </c>
      <c r="F185" s="55">
        <v>43136</v>
      </c>
      <c r="G185" s="55">
        <v>44985</v>
      </c>
      <c r="H185" s="54">
        <v>61</v>
      </c>
      <c r="I185" s="54">
        <v>3.25</v>
      </c>
      <c r="J185" s="53">
        <v>9326.25</v>
      </c>
      <c r="K185" s="53">
        <v>2.25</v>
      </c>
      <c r="L185" s="53">
        <v>111915</v>
      </c>
      <c r="M185" s="53">
        <v>27</v>
      </c>
      <c r="N185" s="53">
        <v>4.83</v>
      </c>
      <c r="O185" s="53">
        <v>0</v>
      </c>
      <c r="P185" s="53">
        <v>0</v>
      </c>
      <c r="Q185" s="53">
        <v>0</v>
      </c>
      <c r="S185" s="46" t="str">
        <f t="shared" si="2"/>
        <v>Decatur 215</v>
      </c>
    </row>
    <row r="186" spans="1:19" ht="15.25" customHeight="1">
      <c r="A186" s="52" t="s">
        <v>282</v>
      </c>
      <c r="B186" s="51" t="s">
        <v>453</v>
      </c>
      <c r="C186" s="52" t="s">
        <v>452</v>
      </c>
      <c r="D186" s="52" t="s">
        <v>307</v>
      </c>
      <c r="E186" s="53">
        <v>1400</v>
      </c>
      <c r="F186" s="55">
        <v>43126</v>
      </c>
      <c r="G186" s="55">
        <v>44957</v>
      </c>
      <c r="H186" s="54">
        <v>61</v>
      </c>
      <c r="I186" s="54">
        <v>3.33</v>
      </c>
      <c r="J186" s="53">
        <v>3383.33</v>
      </c>
      <c r="K186" s="53">
        <v>2.42</v>
      </c>
      <c r="L186" s="53">
        <v>40599.96</v>
      </c>
      <c r="M186" s="53">
        <v>29</v>
      </c>
      <c r="N186" s="53">
        <v>7.28</v>
      </c>
      <c r="O186" s="53">
        <v>0</v>
      </c>
      <c r="P186" s="53">
        <v>0</v>
      </c>
      <c r="Q186" s="53">
        <v>0</v>
      </c>
      <c r="S186" s="46" t="str">
        <f t="shared" si="2"/>
        <v>Decatur 215</v>
      </c>
    </row>
    <row r="187" spans="1:19" ht="15.25" customHeight="1">
      <c r="A187" s="52" t="s">
        <v>282</v>
      </c>
      <c r="B187" s="51" t="s">
        <v>451</v>
      </c>
      <c r="C187" s="52" t="s">
        <v>450</v>
      </c>
      <c r="D187" s="52" t="s">
        <v>307</v>
      </c>
      <c r="E187" s="53">
        <v>2455</v>
      </c>
      <c r="F187" s="55">
        <v>43314</v>
      </c>
      <c r="G187" s="55">
        <v>46996</v>
      </c>
      <c r="H187" s="54">
        <v>121</v>
      </c>
      <c r="I187" s="54">
        <v>2.75</v>
      </c>
      <c r="J187" s="53">
        <v>3614</v>
      </c>
      <c r="K187" s="53">
        <v>1.47</v>
      </c>
      <c r="L187" s="53">
        <v>43368</v>
      </c>
      <c r="M187" s="53">
        <v>17.670000000000002</v>
      </c>
      <c r="N187" s="53">
        <v>6.77</v>
      </c>
      <c r="O187" s="53">
        <v>0</v>
      </c>
      <c r="P187" s="53">
        <v>0</v>
      </c>
      <c r="Q187" s="53">
        <v>0</v>
      </c>
      <c r="S187" s="46" t="str">
        <f t="shared" si="2"/>
        <v>Decatur 215</v>
      </c>
    </row>
    <row r="188" spans="1:19" ht="15.25" customHeight="1">
      <c r="A188" s="52" t="s">
        <v>282</v>
      </c>
      <c r="B188" s="51" t="s">
        <v>449</v>
      </c>
      <c r="C188" s="52" t="s">
        <v>141</v>
      </c>
      <c r="D188" s="52" t="s">
        <v>307</v>
      </c>
      <c r="E188" s="53">
        <v>1500</v>
      </c>
      <c r="F188" s="55">
        <v>42714</v>
      </c>
      <c r="G188" s="55">
        <v>46387</v>
      </c>
      <c r="H188" s="54">
        <v>121</v>
      </c>
      <c r="I188" s="54">
        <v>4.42</v>
      </c>
      <c r="J188" s="53">
        <v>4221.25</v>
      </c>
      <c r="K188" s="53">
        <v>2.81</v>
      </c>
      <c r="L188" s="53">
        <v>50655</v>
      </c>
      <c r="M188" s="53">
        <v>33.770000000000003</v>
      </c>
      <c r="N188" s="53">
        <v>6.54</v>
      </c>
      <c r="O188" s="53">
        <v>0</v>
      </c>
      <c r="P188" s="53">
        <v>4791.25</v>
      </c>
      <c r="Q188" s="53">
        <v>0</v>
      </c>
      <c r="S188" s="46" t="str">
        <f t="shared" si="2"/>
        <v>Decatur 215</v>
      </c>
    </row>
    <row r="189" spans="1:19" ht="15.25" customHeight="1">
      <c r="A189" s="52" t="s">
        <v>282</v>
      </c>
      <c r="B189" s="51" t="s">
        <v>448</v>
      </c>
      <c r="C189" s="52" t="s">
        <v>142</v>
      </c>
      <c r="D189" s="52" t="s">
        <v>307</v>
      </c>
      <c r="E189" s="53">
        <v>1500</v>
      </c>
      <c r="F189" s="55">
        <v>42713</v>
      </c>
      <c r="G189" s="55">
        <v>44561</v>
      </c>
      <c r="H189" s="54">
        <v>61</v>
      </c>
      <c r="I189" s="54">
        <v>4.42</v>
      </c>
      <c r="J189" s="53">
        <v>4642.5</v>
      </c>
      <c r="K189" s="53">
        <v>3.1</v>
      </c>
      <c r="L189" s="53">
        <v>55710</v>
      </c>
      <c r="M189" s="53">
        <v>37.14</v>
      </c>
      <c r="N189" s="53">
        <v>8.18</v>
      </c>
      <c r="O189" s="53">
        <v>0</v>
      </c>
      <c r="P189" s="53">
        <v>5212.5</v>
      </c>
      <c r="Q189" s="53">
        <v>0</v>
      </c>
      <c r="S189" s="46" t="str">
        <f t="shared" si="2"/>
        <v>Decatur 215</v>
      </c>
    </row>
    <row r="190" spans="1:19" ht="15.25" customHeight="1">
      <c r="A190" s="52" t="s">
        <v>282</v>
      </c>
      <c r="B190" s="51" t="s">
        <v>447</v>
      </c>
      <c r="C190" s="52" t="s">
        <v>446</v>
      </c>
      <c r="D190" s="52" t="s">
        <v>307</v>
      </c>
      <c r="E190" s="53">
        <v>3000</v>
      </c>
      <c r="F190" s="55">
        <v>42764</v>
      </c>
      <c r="G190" s="55">
        <v>44592</v>
      </c>
      <c r="H190" s="54">
        <v>61</v>
      </c>
      <c r="I190" s="54">
        <v>4.33</v>
      </c>
      <c r="J190" s="53">
        <v>10130</v>
      </c>
      <c r="K190" s="53">
        <v>3.38</v>
      </c>
      <c r="L190" s="53">
        <v>121560</v>
      </c>
      <c r="M190" s="53">
        <v>40.520000000000003</v>
      </c>
      <c r="N190" s="53">
        <v>7.16</v>
      </c>
      <c r="O190" s="53">
        <v>0</v>
      </c>
      <c r="P190" s="53">
        <v>11310</v>
      </c>
      <c r="Q190" s="53">
        <v>0</v>
      </c>
      <c r="S190" s="46" t="str">
        <f t="shared" si="2"/>
        <v>Decatur 215</v>
      </c>
    </row>
    <row r="191" spans="1:19" ht="15.25" customHeight="1">
      <c r="A191" s="52" t="s">
        <v>282</v>
      </c>
      <c r="B191" s="51" t="s">
        <v>445</v>
      </c>
      <c r="C191" s="52" t="s">
        <v>444</v>
      </c>
      <c r="D191" s="52" t="s">
        <v>341</v>
      </c>
      <c r="E191" s="53">
        <v>0</v>
      </c>
      <c r="F191" s="55">
        <v>42816</v>
      </c>
      <c r="G191" s="51"/>
      <c r="H191" s="51"/>
      <c r="I191" s="54">
        <v>4.17</v>
      </c>
      <c r="J191" s="53">
        <v>0</v>
      </c>
      <c r="K191" s="53">
        <v>0</v>
      </c>
      <c r="L191" s="53">
        <v>0</v>
      </c>
      <c r="M191" s="53">
        <v>0</v>
      </c>
      <c r="N191" s="53">
        <v>0</v>
      </c>
      <c r="O191" s="53">
        <v>0</v>
      </c>
      <c r="P191" s="53">
        <v>0</v>
      </c>
      <c r="Q191" s="53">
        <v>0</v>
      </c>
      <c r="S191" s="46" t="str">
        <f t="shared" si="2"/>
        <v>Decatur 215</v>
      </c>
    </row>
    <row r="192" spans="1:19" ht="15.25" customHeight="1">
      <c r="A192" s="52" t="s">
        <v>282</v>
      </c>
      <c r="B192" s="51" t="s">
        <v>443</v>
      </c>
      <c r="C192" s="52" t="s">
        <v>442</v>
      </c>
      <c r="D192" s="52" t="s">
        <v>307</v>
      </c>
      <c r="E192" s="53">
        <v>2200</v>
      </c>
      <c r="F192" s="55">
        <v>42229</v>
      </c>
      <c r="G192" s="55">
        <v>45900</v>
      </c>
      <c r="H192" s="54">
        <v>121</v>
      </c>
      <c r="I192" s="54">
        <v>5.75</v>
      </c>
      <c r="J192" s="53">
        <v>7260</v>
      </c>
      <c r="K192" s="53">
        <v>3.3</v>
      </c>
      <c r="L192" s="53">
        <v>87120</v>
      </c>
      <c r="M192" s="53">
        <v>39.6</v>
      </c>
      <c r="N192" s="53">
        <v>5.71</v>
      </c>
      <c r="O192" s="53">
        <v>0</v>
      </c>
      <c r="P192" s="53">
        <v>0</v>
      </c>
      <c r="Q192" s="53">
        <v>0</v>
      </c>
      <c r="S192" s="46" t="str">
        <f t="shared" si="2"/>
        <v>Decatur 215</v>
      </c>
    </row>
    <row r="193" spans="1:19" ht="15.25" customHeight="1">
      <c r="A193" s="52" t="s">
        <v>282</v>
      </c>
      <c r="B193" s="51" t="s">
        <v>441</v>
      </c>
      <c r="C193" s="52" t="s">
        <v>143</v>
      </c>
      <c r="D193" s="52" t="s">
        <v>307</v>
      </c>
      <c r="E193" s="53">
        <v>3120</v>
      </c>
      <c r="F193" s="55">
        <v>42222</v>
      </c>
      <c r="G193" s="55">
        <v>45900</v>
      </c>
      <c r="H193" s="54">
        <v>121</v>
      </c>
      <c r="I193" s="54">
        <v>5.75</v>
      </c>
      <c r="J193" s="53">
        <v>9152</v>
      </c>
      <c r="K193" s="53">
        <v>2.93</v>
      </c>
      <c r="L193" s="53">
        <v>109824</v>
      </c>
      <c r="M193" s="53">
        <v>35.200000000000003</v>
      </c>
      <c r="N193" s="53">
        <v>7.26</v>
      </c>
      <c r="O193" s="53">
        <v>0</v>
      </c>
      <c r="P193" s="53">
        <v>10038.6</v>
      </c>
      <c r="Q193" s="53">
        <v>0</v>
      </c>
      <c r="S193" s="46" t="str">
        <f t="shared" si="2"/>
        <v>Decatur 215</v>
      </c>
    </row>
    <row r="194" spans="1:19" ht="15.25" customHeight="1">
      <c r="A194" s="52" t="s">
        <v>282</v>
      </c>
      <c r="B194" s="51" t="s">
        <v>440</v>
      </c>
      <c r="C194" s="52" t="s">
        <v>439</v>
      </c>
      <c r="D194" s="52" t="s">
        <v>307</v>
      </c>
      <c r="E194" s="53">
        <v>2700</v>
      </c>
      <c r="F194" s="55">
        <v>42193</v>
      </c>
      <c r="G194" s="55">
        <v>45869</v>
      </c>
      <c r="H194" s="54">
        <v>121</v>
      </c>
      <c r="I194" s="54">
        <v>5.83</v>
      </c>
      <c r="J194" s="53">
        <v>7811.1</v>
      </c>
      <c r="K194" s="53">
        <v>2.89</v>
      </c>
      <c r="L194" s="53">
        <v>93733.2</v>
      </c>
      <c r="M194" s="53">
        <v>34.72</v>
      </c>
      <c r="N194" s="53">
        <v>6.42</v>
      </c>
      <c r="O194" s="53">
        <v>0.33</v>
      </c>
      <c r="P194" s="53">
        <v>0</v>
      </c>
      <c r="Q194" s="53">
        <v>0</v>
      </c>
      <c r="S194" s="46" t="str">
        <f t="shared" si="2"/>
        <v>Decatur 215</v>
      </c>
    </row>
    <row r="195" spans="1:19" ht="15.25" customHeight="1">
      <c r="A195" s="52" t="s">
        <v>282</v>
      </c>
      <c r="B195" s="51" t="s">
        <v>438</v>
      </c>
      <c r="C195" s="52" t="s">
        <v>437</v>
      </c>
      <c r="D195" s="52" t="s">
        <v>307</v>
      </c>
      <c r="E195" s="53">
        <v>2400</v>
      </c>
      <c r="F195" s="55">
        <v>41720</v>
      </c>
      <c r="G195" s="55">
        <v>45473</v>
      </c>
      <c r="H195" s="54">
        <v>124</v>
      </c>
      <c r="I195" s="54">
        <v>7.17</v>
      </c>
      <c r="J195" s="53">
        <v>5390</v>
      </c>
      <c r="K195" s="53">
        <v>2.25</v>
      </c>
      <c r="L195" s="53">
        <v>64680</v>
      </c>
      <c r="M195" s="53">
        <v>26.95</v>
      </c>
      <c r="N195" s="53">
        <v>8.66</v>
      </c>
      <c r="O195" s="53">
        <v>0.3</v>
      </c>
      <c r="P195" s="53">
        <v>6130</v>
      </c>
      <c r="Q195" s="53">
        <v>0</v>
      </c>
      <c r="S195" s="46" t="str">
        <f t="shared" si="2"/>
        <v>Decatur 215</v>
      </c>
    </row>
    <row r="196" spans="1:19" ht="15.25" customHeight="1">
      <c r="A196" s="52" t="s">
        <v>282</v>
      </c>
      <c r="B196" s="51" t="s">
        <v>436</v>
      </c>
      <c r="C196" s="52" t="s">
        <v>144</v>
      </c>
      <c r="D196" s="52" t="s">
        <v>307</v>
      </c>
      <c r="E196" s="53">
        <v>1200</v>
      </c>
      <c r="F196" s="55">
        <v>41814</v>
      </c>
      <c r="G196" s="55">
        <v>45473</v>
      </c>
      <c r="H196" s="54">
        <v>121</v>
      </c>
      <c r="I196" s="54">
        <v>6.92</v>
      </c>
      <c r="J196" s="53">
        <v>3134.33</v>
      </c>
      <c r="K196" s="53">
        <v>2.61</v>
      </c>
      <c r="L196" s="53">
        <v>37611.96</v>
      </c>
      <c r="M196" s="53">
        <v>31.34</v>
      </c>
      <c r="N196" s="53">
        <v>8.4499999999999993</v>
      </c>
      <c r="O196" s="53">
        <v>0.15</v>
      </c>
      <c r="P196" s="53">
        <v>3487</v>
      </c>
      <c r="Q196" s="53">
        <v>0</v>
      </c>
      <c r="S196" s="46" t="str">
        <f t="shared" si="2"/>
        <v>Decatur 215</v>
      </c>
    </row>
    <row r="197" spans="1:19" ht="15.25" customHeight="1">
      <c r="A197" s="52" t="s">
        <v>282</v>
      </c>
      <c r="B197" s="51" t="s">
        <v>435</v>
      </c>
      <c r="C197" s="52" t="s">
        <v>434</v>
      </c>
      <c r="D197" s="52" t="s">
        <v>307</v>
      </c>
      <c r="E197" s="53">
        <v>1200</v>
      </c>
      <c r="F197" s="55">
        <v>41761</v>
      </c>
      <c r="G197" s="55">
        <v>45443</v>
      </c>
      <c r="H197" s="54">
        <v>121</v>
      </c>
      <c r="I197" s="54">
        <v>7</v>
      </c>
      <c r="J197" s="53">
        <v>3250</v>
      </c>
      <c r="K197" s="53">
        <v>2.71</v>
      </c>
      <c r="L197" s="53">
        <v>39000</v>
      </c>
      <c r="M197" s="53">
        <v>32.5</v>
      </c>
      <c r="N197" s="53">
        <v>8.1</v>
      </c>
      <c r="O197" s="53">
        <v>0.5</v>
      </c>
      <c r="P197" s="53">
        <v>3283</v>
      </c>
      <c r="Q197" s="53">
        <v>0</v>
      </c>
      <c r="S197" s="46" t="str">
        <f t="shared" si="2"/>
        <v>Decatur 215</v>
      </c>
    </row>
    <row r="198" spans="1:19" ht="15.25" customHeight="1">
      <c r="A198" s="52" t="s">
        <v>282</v>
      </c>
      <c r="B198" s="51" t="s">
        <v>433</v>
      </c>
      <c r="C198" s="52" t="s">
        <v>145</v>
      </c>
      <c r="D198" s="52" t="s">
        <v>307</v>
      </c>
      <c r="E198" s="53">
        <v>1200</v>
      </c>
      <c r="F198" s="55">
        <v>41790</v>
      </c>
      <c r="G198" s="55">
        <v>45443</v>
      </c>
      <c r="H198" s="54">
        <v>121</v>
      </c>
      <c r="I198" s="54">
        <v>7</v>
      </c>
      <c r="J198" s="53">
        <v>3375.35</v>
      </c>
      <c r="K198" s="53">
        <v>2.81</v>
      </c>
      <c r="L198" s="53">
        <v>40504.199999999997</v>
      </c>
      <c r="M198" s="53">
        <v>33.75</v>
      </c>
      <c r="N198" s="53">
        <v>8.86</v>
      </c>
      <c r="O198" s="53">
        <v>0.55000000000000004</v>
      </c>
      <c r="P198" s="53">
        <v>3712</v>
      </c>
      <c r="Q198" s="53">
        <v>0</v>
      </c>
      <c r="S198" s="46" t="str">
        <f t="shared" ref="S198:S261" si="3">+INDEX($A$294:$A$329,MATCH(A198,$B$294:$B$329,0))</f>
        <v>Decatur 215</v>
      </c>
    </row>
    <row r="199" spans="1:19" ht="15.25" customHeight="1">
      <c r="A199" s="52" t="s">
        <v>282</v>
      </c>
      <c r="B199" s="51" t="s">
        <v>432</v>
      </c>
      <c r="C199" s="52" t="s">
        <v>146</v>
      </c>
      <c r="D199" s="52" t="s">
        <v>307</v>
      </c>
      <c r="E199" s="53">
        <v>2286</v>
      </c>
      <c r="F199" s="55">
        <v>41786</v>
      </c>
      <c r="G199" s="55">
        <v>45443</v>
      </c>
      <c r="H199" s="54">
        <v>121</v>
      </c>
      <c r="I199" s="54">
        <v>7</v>
      </c>
      <c r="J199" s="53">
        <v>5657.85</v>
      </c>
      <c r="K199" s="53">
        <v>2.48</v>
      </c>
      <c r="L199" s="53">
        <v>67894.2</v>
      </c>
      <c r="M199" s="53">
        <v>29.7</v>
      </c>
      <c r="N199" s="53">
        <v>9.33</v>
      </c>
      <c r="O199" s="53">
        <v>0.26</v>
      </c>
      <c r="P199" s="53">
        <v>6307.46</v>
      </c>
      <c r="Q199" s="53">
        <v>0</v>
      </c>
      <c r="S199" s="46" t="str">
        <f t="shared" si="3"/>
        <v>Decatur 215</v>
      </c>
    </row>
    <row r="200" spans="1:19" ht="15.25" customHeight="1">
      <c r="A200" s="52" t="s">
        <v>282</v>
      </c>
      <c r="B200" s="51" t="s">
        <v>431</v>
      </c>
      <c r="C200" s="52" t="s">
        <v>430</v>
      </c>
      <c r="D200" s="52" t="s">
        <v>307</v>
      </c>
      <c r="E200" s="53">
        <v>10000</v>
      </c>
      <c r="F200" s="55">
        <v>42545</v>
      </c>
      <c r="G200" s="55">
        <v>46446</v>
      </c>
      <c r="H200" s="54">
        <v>129</v>
      </c>
      <c r="I200" s="54">
        <v>4.92</v>
      </c>
      <c r="J200" s="53">
        <v>18333.330000000002</v>
      </c>
      <c r="K200" s="53">
        <v>1.83</v>
      </c>
      <c r="L200" s="53">
        <v>219999.96</v>
      </c>
      <c r="M200" s="53">
        <v>22</v>
      </c>
      <c r="N200" s="53">
        <v>4.7</v>
      </c>
      <c r="O200" s="53">
        <v>0</v>
      </c>
      <c r="P200" s="53">
        <v>0</v>
      </c>
      <c r="Q200" s="53">
        <v>0</v>
      </c>
      <c r="S200" s="46" t="str">
        <f t="shared" si="3"/>
        <v>Decatur 215</v>
      </c>
    </row>
    <row r="201" spans="1:19" ht="15.25" customHeight="1">
      <c r="A201" s="52" t="s">
        <v>282</v>
      </c>
      <c r="B201" s="51" t="s">
        <v>429</v>
      </c>
      <c r="C201" s="52" t="s">
        <v>428</v>
      </c>
      <c r="D201" s="52" t="s">
        <v>307</v>
      </c>
      <c r="E201" s="53">
        <v>25000</v>
      </c>
      <c r="F201" s="55">
        <v>42566</v>
      </c>
      <c r="G201" s="55">
        <v>46418</v>
      </c>
      <c r="H201" s="54">
        <v>127</v>
      </c>
      <c r="I201" s="54">
        <v>4.83</v>
      </c>
      <c r="J201" s="53">
        <v>32812.5</v>
      </c>
      <c r="K201" s="53">
        <v>1.31</v>
      </c>
      <c r="L201" s="53">
        <v>393750</v>
      </c>
      <c r="M201" s="53">
        <v>15.75</v>
      </c>
      <c r="N201" s="53">
        <v>1.19</v>
      </c>
      <c r="O201" s="53">
        <v>0</v>
      </c>
      <c r="P201" s="53">
        <v>0</v>
      </c>
      <c r="Q201" s="53">
        <v>0</v>
      </c>
      <c r="S201" s="46" t="str">
        <f t="shared" si="3"/>
        <v>Decatur 215</v>
      </c>
    </row>
    <row r="202" spans="1:19" ht="15.25" customHeight="1">
      <c r="A202" s="52" t="s">
        <v>282</v>
      </c>
      <c r="B202" s="51" t="s">
        <v>427</v>
      </c>
      <c r="C202" s="52" t="s">
        <v>426</v>
      </c>
      <c r="D202" s="52" t="s">
        <v>307</v>
      </c>
      <c r="E202" s="53">
        <v>55000</v>
      </c>
      <c r="F202" s="55">
        <v>42217</v>
      </c>
      <c r="G202" s="55">
        <v>46599</v>
      </c>
      <c r="H202" s="54">
        <v>144</v>
      </c>
      <c r="I202" s="54">
        <v>5.75</v>
      </c>
      <c r="J202" s="53">
        <v>44687.5</v>
      </c>
      <c r="K202" s="53">
        <v>0.81</v>
      </c>
      <c r="L202" s="53">
        <v>536250</v>
      </c>
      <c r="M202" s="53">
        <v>9.75</v>
      </c>
      <c r="N202" s="53">
        <v>2.96</v>
      </c>
      <c r="O202" s="53">
        <v>0</v>
      </c>
      <c r="P202" s="53">
        <v>0</v>
      </c>
      <c r="Q202" s="53">
        <v>0</v>
      </c>
      <c r="S202" s="46" t="str">
        <f t="shared" si="3"/>
        <v>Decatur 215</v>
      </c>
    </row>
    <row r="203" spans="1:19" ht="15.25" customHeight="1">
      <c r="A203" s="52" t="s">
        <v>282</v>
      </c>
      <c r="B203" s="51" t="s">
        <v>425</v>
      </c>
      <c r="C203" s="52" t="s">
        <v>147</v>
      </c>
      <c r="D203" s="52" t="s">
        <v>307</v>
      </c>
      <c r="E203" s="53">
        <v>2932</v>
      </c>
      <c r="F203" s="55">
        <v>41916</v>
      </c>
      <c r="G203" s="55">
        <v>45596</v>
      </c>
      <c r="H203" s="54">
        <v>121</v>
      </c>
      <c r="I203" s="54">
        <v>6.58</v>
      </c>
      <c r="J203" s="53">
        <v>8250</v>
      </c>
      <c r="K203" s="53">
        <v>2.81</v>
      </c>
      <c r="L203" s="53">
        <v>99000</v>
      </c>
      <c r="M203" s="53">
        <v>33.770000000000003</v>
      </c>
      <c r="N203" s="53">
        <v>6.52</v>
      </c>
      <c r="O203" s="53">
        <v>0.1</v>
      </c>
      <c r="P203" s="53">
        <v>0</v>
      </c>
      <c r="Q203" s="53">
        <v>0</v>
      </c>
      <c r="S203" s="46" t="str">
        <f t="shared" si="3"/>
        <v>Decatur 215</v>
      </c>
    </row>
    <row r="204" spans="1:19" ht="15.25" customHeight="1">
      <c r="A204" s="52" t="s">
        <v>282</v>
      </c>
      <c r="B204" s="51" t="s">
        <v>424</v>
      </c>
      <c r="C204" s="52" t="s">
        <v>148</v>
      </c>
      <c r="D204" s="52" t="s">
        <v>307</v>
      </c>
      <c r="E204" s="53">
        <v>3440</v>
      </c>
      <c r="F204" s="55">
        <v>41386</v>
      </c>
      <c r="G204" s="55">
        <v>48699</v>
      </c>
      <c r="H204" s="54">
        <v>241</v>
      </c>
      <c r="I204" s="54">
        <v>8.08</v>
      </c>
      <c r="J204" s="53">
        <v>8708.33</v>
      </c>
      <c r="K204" s="53">
        <v>2.5299999999999998</v>
      </c>
      <c r="L204" s="53">
        <v>104499.96</v>
      </c>
      <c r="M204" s="53">
        <v>30.38</v>
      </c>
      <c r="N204" s="53">
        <v>10.199999999999999</v>
      </c>
      <c r="O204" s="53">
        <v>0</v>
      </c>
      <c r="P204" s="53">
        <v>0</v>
      </c>
      <c r="Q204" s="53">
        <v>0</v>
      </c>
      <c r="S204" s="46" t="str">
        <f t="shared" si="3"/>
        <v>Decatur 215</v>
      </c>
    </row>
    <row r="205" spans="1:19" ht="15.25" customHeight="1">
      <c r="A205" s="52" t="s">
        <v>282</v>
      </c>
      <c r="B205" s="51" t="s">
        <v>423</v>
      </c>
      <c r="C205" s="52" t="s">
        <v>422</v>
      </c>
      <c r="D205" s="52" t="s">
        <v>341</v>
      </c>
      <c r="E205" s="53">
        <v>0</v>
      </c>
      <c r="F205" s="55">
        <v>39443</v>
      </c>
      <c r="G205" s="51"/>
      <c r="H205" s="51"/>
      <c r="I205" s="54">
        <v>13.42</v>
      </c>
      <c r="J205" s="53">
        <v>0</v>
      </c>
      <c r="K205" s="53">
        <v>0</v>
      </c>
      <c r="L205" s="53">
        <v>0</v>
      </c>
      <c r="M205" s="53">
        <v>0</v>
      </c>
      <c r="N205" s="53">
        <v>0</v>
      </c>
      <c r="O205" s="53">
        <v>0</v>
      </c>
      <c r="P205" s="53">
        <v>0</v>
      </c>
      <c r="Q205" s="53">
        <v>0</v>
      </c>
      <c r="S205" s="46" t="str">
        <f t="shared" si="3"/>
        <v>Decatur 215</v>
      </c>
    </row>
    <row r="206" spans="1:19" ht="15.25" customHeight="1">
      <c r="A206" s="52" t="s">
        <v>282</v>
      </c>
      <c r="B206" s="51" t="s">
        <v>421</v>
      </c>
      <c r="C206" s="52" t="s">
        <v>420</v>
      </c>
      <c r="D206" s="52" t="s">
        <v>341</v>
      </c>
      <c r="E206" s="53">
        <v>0</v>
      </c>
      <c r="F206" s="55">
        <v>40972</v>
      </c>
      <c r="G206" s="51"/>
      <c r="H206" s="51"/>
      <c r="I206" s="54">
        <v>9.17</v>
      </c>
      <c r="J206" s="53">
        <v>0</v>
      </c>
      <c r="K206" s="53">
        <v>0</v>
      </c>
      <c r="L206" s="53">
        <v>0</v>
      </c>
      <c r="M206" s="53">
        <v>0</v>
      </c>
      <c r="N206" s="53">
        <v>0</v>
      </c>
      <c r="O206" s="53">
        <v>0</v>
      </c>
      <c r="P206" s="53">
        <v>0</v>
      </c>
      <c r="Q206" s="53">
        <v>0</v>
      </c>
      <c r="S206" s="46" t="str">
        <f t="shared" si="3"/>
        <v>Decatur 215</v>
      </c>
    </row>
    <row r="207" spans="1:19" ht="15.25" customHeight="1">
      <c r="A207" s="52" t="s">
        <v>282</v>
      </c>
      <c r="B207" s="51" t="s">
        <v>419</v>
      </c>
      <c r="C207" s="50" t="s">
        <v>302</v>
      </c>
      <c r="D207" s="50"/>
      <c r="E207" s="316">
        <v>0</v>
      </c>
      <c r="F207" s="303"/>
      <c r="G207" s="303"/>
      <c r="H207" s="303"/>
      <c r="I207" s="303"/>
      <c r="J207" s="303"/>
      <c r="K207" s="303"/>
      <c r="L207" s="303"/>
      <c r="M207" s="303"/>
      <c r="N207" s="303"/>
      <c r="O207" s="303"/>
      <c r="P207" s="303"/>
      <c r="Q207" s="303"/>
      <c r="S207" s="46" t="str">
        <f t="shared" si="3"/>
        <v>Decatur 215</v>
      </c>
    </row>
    <row r="208" spans="1:19" ht="15.25" customHeight="1">
      <c r="A208" s="52" t="s">
        <v>282</v>
      </c>
      <c r="B208" s="51" t="s">
        <v>418</v>
      </c>
      <c r="C208" s="50" t="s">
        <v>302</v>
      </c>
      <c r="D208" s="50"/>
      <c r="E208" s="316">
        <v>0</v>
      </c>
      <c r="F208" s="303"/>
      <c r="G208" s="303"/>
      <c r="H208" s="303"/>
      <c r="I208" s="303"/>
      <c r="J208" s="303"/>
      <c r="K208" s="303"/>
      <c r="L208" s="303"/>
      <c r="M208" s="303"/>
      <c r="N208" s="303"/>
      <c r="O208" s="303"/>
      <c r="P208" s="303"/>
      <c r="Q208" s="303"/>
      <c r="S208" s="46" t="str">
        <f t="shared" si="3"/>
        <v>Decatur 215</v>
      </c>
    </row>
    <row r="209" spans="1:19" ht="15.25" customHeight="1">
      <c r="A209" s="52" t="s">
        <v>281</v>
      </c>
      <c r="B209" s="51"/>
      <c r="C209" s="52" t="s">
        <v>417</v>
      </c>
      <c r="D209" s="52" t="s">
        <v>324</v>
      </c>
      <c r="E209" s="53">
        <v>0</v>
      </c>
      <c r="F209" s="55">
        <v>37865</v>
      </c>
      <c r="G209" s="51"/>
      <c r="H209" s="51"/>
      <c r="I209" s="54">
        <v>17.670000000000002</v>
      </c>
      <c r="J209" s="53">
        <v>0</v>
      </c>
      <c r="K209" s="53">
        <v>0</v>
      </c>
      <c r="L209" s="53">
        <v>0</v>
      </c>
      <c r="M209" s="53">
        <v>0</v>
      </c>
      <c r="N209" s="53">
        <v>0</v>
      </c>
      <c r="O209" s="53">
        <v>0</v>
      </c>
      <c r="P209" s="53">
        <v>0</v>
      </c>
      <c r="Q209" s="53">
        <v>0</v>
      </c>
      <c r="S209" s="46" t="str">
        <f t="shared" si="3"/>
        <v>Del Mar Plaza</v>
      </c>
    </row>
    <row r="210" spans="1:19" ht="15.25" customHeight="1">
      <c r="A210" s="52" t="s">
        <v>281</v>
      </c>
      <c r="B210" s="51"/>
      <c r="C210" s="52" t="s">
        <v>416</v>
      </c>
      <c r="D210" s="52" t="s">
        <v>324</v>
      </c>
      <c r="E210" s="53">
        <v>0</v>
      </c>
      <c r="F210" s="55">
        <v>42230</v>
      </c>
      <c r="G210" s="51"/>
      <c r="H210" s="51"/>
      <c r="I210" s="54">
        <v>5.75</v>
      </c>
      <c r="J210" s="53">
        <v>0</v>
      </c>
      <c r="K210" s="53">
        <v>0</v>
      </c>
      <c r="L210" s="53">
        <v>0</v>
      </c>
      <c r="M210" s="53">
        <v>0</v>
      </c>
      <c r="N210" s="53">
        <v>0</v>
      </c>
      <c r="O210" s="53">
        <v>0</v>
      </c>
      <c r="P210" s="53">
        <v>0</v>
      </c>
      <c r="Q210" s="53">
        <v>0</v>
      </c>
      <c r="S210" s="46" t="str">
        <f t="shared" si="3"/>
        <v>Del Mar Plaza</v>
      </c>
    </row>
    <row r="211" spans="1:19" ht="15.25" customHeight="1">
      <c r="A211" s="52" t="s">
        <v>281</v>
      </c>
      <c r="B211" s="51" t="s">
        <v>415</v>
      </c>
      <c r="C211" s="52" t="s">
        <v>414</v>
      </c>
      <c r="D211" s="52" t="s">
        <v>304</v>
      </c>
      <c r="E211" s="53">
        <v>1987</v>
      </c>
      <c r="F211" s="55">
        <v>42727</v>
      </c>
      <c r="G211" s="55">
        <v>46387</v>
      </c>
      <c r="H211" s="54">
        <v>121</v>
      </c>
      <c r="I211" s="54">
        <v>4.42</v>
      </c>
      <c r="J211" s="53">
        <v>9951.5499999999993</v>
      </c>
      <c r="K211" s="53">
        <v>5.01</v>
      </c>
      <c r="L211" s="53">
        <v>119418.6</v>
      </c>
      <c r="M211" s="53">
        <v>60.1</v>
      </c>
      <c r="N211" s="53">
        <v>22.52</v>
      </c>
      <c r="O211" s="53">
        <v>1.32</v>
      </c>
      <c r="P211" s="53">
        <v>11536.57</v>
      </c>
      <c r="Q211" s="53">
        <v>0</v>
      </c>
      <c r="S211" s="46" t="str">
        <f t="shared" si="3"/>
        <v>Del Mar Plaza</v>
      </c>
    </row>
    <row r="212" spans="1:19" ht="15.25" customHeight="1">
      <c r="A212" s="52" t="s">
        <v>281</v>
      </c>
      <c r="B212" s="51" t="s">
        <v>413</v>
      </c>
      <c r="C212" s="52" t="s">
        <v>412</v>
      </c>
      <c r="D212" s="52" t="s">
        <v>304</v>
      </c>
      <c r="E212" s="53">
        <v>1461</v>
      </c>
      <c r="F212" s="55">
        <v>39237</v>
      </c>
      <c r="G212" s="55">
        <v>44651</v>
      </c>
      <c r="H212" s="54">
        <v>178</v>
      </c>
      <c r="I212" s="54">
        <v>13.92</v>
      </c>
      <c r="J212" s="53">
        <v>3200</v>
      </c>
      <c r="K212" s="53">
        <v>2.19</v>
      </c>
      <c r="L212" s="53">
        <v>38400</v>
      </c>
      <c r="M212" s="53">
        <v>26.28</v>
      </c>
      <c r="N212" s="53">
        <v>0</v>
      </c>
      <c r="O212" s="53">
        <v>0</v>
      </c>
      <c r="P212" s="53">
        <v>3200</v>
      </c>
      <c r="Q212" s="53">
        <v>0</v>
      </c>
      <c r="S212" s="46" t="str">
        <f t="shared" si="3"/>
        <v>Del Mar Plaza</v>
      </c>
    </row>
    <row r="213" spans="1:19" ht="15.25" customHeight="1">
      <c r="A213" s="52" t="s">
        <v>281</v>
      </c>
      <c r="B213" s="51" t="s">
        <v>411</v>
      </c>
      <c r="C213" s="52" t="s">
        <v>103</v>
      </c>
      <c r="D213" s="52" t="s">
        <v>304</v>
      </c>
      <c r="E213" s="53">
        <v>578</v>
      </c>
      <c r="F213" s="55">
        <v>42103</v>
      </c>
      <c r="G213" s="55">
        <v>47695</v>
      </c>
      <c r="H213" s="54">
        <v>184</v>
      </c>
      <c r="I213" s="54">
        <v>6.08</v>
      </c>
      <c r="J213" s="53">
        <v>2512.86</v>
      </c>
      <c r="K213" s="53">
        <v>4.3499999999999996</v>
      </c>
      <c r="L213" s="53">
        <v>30154.32</v>
      </c>
      <c r="M213" s="53">
        <v>52.17</v>
      </c>
      <c r="N213" s="53">
        <v>25.18</v>
      </c>
      <c r="O213" s="53">
        <v>0</v>
      </c>
      <c r="P213" s="53">
        <v>6557.42</v>
      </c>
      <c r="Q213" s="53">
        <v>0</v>
      </c>
      <c r="S213" s="46" t="str">
        <f t="shared" si="3"/>
        <v>Del Mar Plaza</v>
      </c>
    </row>
    <row r="214" spans="1:19" ht="15.25" customHeight="1">
      <c r="A214" s="52" t="s">
        <v>281</v>
      </c>
      <c r="B214" s="51" t="s">
        <v>410</v>
      </c>
      <c r="C214" s="52" t="s">
        <v>101</v>
      </c>
      <c r="D214" s="52" t="s">
        <v>304</v>
      </c>
      <c r="E214" s="53">
        <v>5924</v>
      </c>
      <c r="F214" s="55">
        <v>36147</v>
      </c>
      <c r="G214" s="55">
        <v>44592</v>
      </c>
      <c r="H214" s="54">
        <v>278</v>
      </c>
      <c r="I214" s="54">
        <v>22.42</v>
      </c>
      <c r="J214" s="53">
        <v>0</v>
      </c>
      <c r="K214" s="53">
        <v>0</v>
      </c>
      <c r="L214" s="53">
        <v>0</v>
      </c>
      <c r="M214" s="53">
        <v>0</v>
      </c>
      <c r="N214" s="53">
        <v>1.33</v>
      </c>
      <c r="O214" s="53">
        <v>0</v>
      </c>
      <c r="P214" s="53">
        <v>0</v>
      </c>
      <c r="Q214" s="53">
        <v>0</v>
      </c>
      <c r="S214" s="46" t="str">
        <f t="shared" si="3"/>
        <v>Del Mar Plaza</v>
      </c>
    </row>
    <row r="215" spans="1:19" ht="15.25" customHeight="1">
      <c r="A215" s="52" t="s">
        <v>281</v>
      </c>
      <c r="B215" s="51" t="s">
        <v>409</v>
      </c>
      <c r="C215" s="52" t="s">
        <v>106</v>
      </c>
      <c r="D215" s="52" t="s">
        <v>304</v>
      </c>
      <c r="E215" s="53">
        <v>2177</v>
      </c>
      <c r="F215" s="55">
        <v>40749</v>
      </c>
      <c r="G215" s="55">
        <v>45596</v>
      </c>
      <c r="H215" s="54">
        <v>160</v>
      </c>
      <c r="I215" s="54">
        <v>9.83</v>
      </c>
      <c r="J215" s="53">
        <v>2753.07</v>
      </c>
      <c r="K215" s="53">
        <v>1.26</v>
      </c>
      <c r="L215" s="53">
        <v>33036.839999999997</v>
      </c>
      <c r="M215" s="53">
        <v>15.18</v>
      </c>
      <c r="N215" s="53">
        <v>23.75</v>
      </c>
      <c r="O215" s="53">
        <v>2.41</v>
      </c>
      <c r="P215" s="53">
        <v>6290</v>
      </c>
      <c r="Q215" s="53">
        <v>0</v>
      </c>
      <c r="S215" s="46" t="str">
        <f t="shared" si="3"/>
        <v>Del Mar Plaza</v>
      </c>
    </row>
    <row r="216" spans="1:19" ht="15.25" customHeight="1">
      <c r="A216" s="52" t="s">
        <v>281</v>
      </c>
      <c r="B216" s="51" t="s">
        <v>371</v>
      </c>
      <c r="C216" s="52" t="s">
        <v>872</v>
      </c>
      <c r="D216" s="52" t="s">
        <v>304</v>
      </c>
      <c r="E216" s="53">
        <v>1042</v>
      </c>
      <c r="F216" s="55">
        <v>44351</v>
      </c>
      <c r="G216" s="55">
        <v>48152</v>
      </c>
      <c r="H216" s="54">
        <v>125</v>
      </c>
      <c r="I216" s="54">
        <v>-0.08</v>
      </c>
      <c r="J216" s="53">
        <v>0</v>
      </c>
      <c r="K216" s="53">
        <v>0</v>
      </c>
      <c r="L216" s="53">
        <v>0</v>
      </c>
      <c r="M216" s="53">
        <v>0</v>
      </c>
      <c r="N216" s="53">
        <v>0</v>
      </c>
      <c r="O216" s="53">
        <v>0</v>
      </c>
      <c r="P216" s="53">
        <v>6372.7</v>
      </c>
      <c r="Q216" s="53">
        <v>0</v>
      </c>
      <c r="S216" s="46" t="str">
        <f t="shared" si="3"/>
        <v>Del Mar Plaza</v>
      </c>
    </row>
    <row r="217" spans="1:19" ht="15.25" customHeight="1">
      <c r="A217" s="52" t="s">
        <v>281</v>
      </c>
      <c r="B217" s="51" t="s">
        <v>408</v>
      </c>
      <c r="C217" s="52" t="s">
        <v>831</v>
      </c>
      <c r="D217" s="52" t="s">
        <v>304</v>
      </c>
      <c r="E217" s="53">
        <v>3159</v>
      </c>
      <c r="F217" s="55">
        <v>44229</v>
      </c>
      <c r="G217" s="55">
        <v>47907</v>
      </c>
      <c r="H217" s="54">
        <v>121</v>
      </c>
      <c r="I217" s="54">
        <v>0.25</v>
      </c>
      <c r="J217" s="53">
        <v>12000</v>
      </c>
      <c r="K217" s="53">
        <v>3.8</v>
      </c>
      <c r="L217" s="53">
        <v>144000</v>
      </c>
      <c r="M217" s="53">
        <v>45.58</v>
      </c>
      <c r="N217" s="53">
        <v>19.29</v>
      </c>
      <c r="O217" s="53">
        <v>0.5</v>
      </c>
      <c r="P217" s="53">
        <v>15000</v>
      </c>
      <c r="Q217" s="53">
        <v>0</v>
      </c>
      <c r="S217" s="46" t="str">
        <f t="shared" si="3"/>
        <v>Del Mar Plaza</v>
      </c>
    </row>
    <row r="218" spans="1:19" ht="15.25" customHeight="1">
      <c r="A218" s="52" t="s">
        <v>281</v>
      </c>
      <c r="B218" s="51" t="s">
        <v>407</v>
      </c>
      <c r="C218" s="52" t="s">
        <v>107</v>
      </c>
      <c r="D218" s="52" t="s">
        <v>304</v>
      </c>
      <c r="E218" s="53">
        <v>1652</v>
      </c>
      <c r="F218" s="55">
        <v>36733</v>
      </c>
      <c r="G218" s="55">
        <v>45138</v>
      </c>
      <c r="H218" s="54">
        <v>277</v>
      </c>
      <c r="I218" s="54">
        <v>20.83</v>
      </c>
      <c r="J218" s="53">
        <v>13099.09</v>
      </c>
      <c r="K218" s="53">
        <v>7.93</v>
      </c>
      <c r="L218" s="53">
        <v>157189.07999999999</v>
      </c>
      <c r="M218" s="53">
        <v>95.15</v>
      </c>
      <c r="N218" s="53">
        <v>23.72</v>
      </c>
      <c r="O218" s="53">
        <v>5.13</v>
      </c>
      <c r="P218" s="53">
        <v>13836.49</v>
      </c>
      <c r="Q218" s="53">
        <v>0</v>
      </c>
      <c r="S218" s="46" t="str">
        <f t="shared" si="3"/>
        <v>Del Mar Plaza</v>
      </c>
    </row>
    <row r="219" spans="1:19" ht="15.25" customHeight="1">
      <c r="A219" s="52" t="s">
        <v>281</v>
      </c>
      <c r="B219" s="51" t="s">
        <v>406</v>
      </c>
      <c r="C219" s="52" t="s">
        <v>405</v>
      </c>
      <c r="D219" s="52" t="s">
        <v>304</v>
      </c>
      <c r="E219" s="53">
        <v>838</v>
      </c>
      <c r="F219" s="55">
        <v>36982</v>
      </c>
      <c r="G219" s="55">
        <v>45382</v>
      </c>
      <c r="H219" s="54">
        <v>276</v>
      </c>
      <c r="I219" s="54">
        <v>20.079999999999998</v>
      </c>
      <c r="J219" s="53">
        <v>4435.17</v>
      </c>
      <c r="K219" s="53">
        <v>5.29</v>
      </c>
      <c r="L219" s="53">
        <v>53222.04</v>
      </c>
      <c r="M219" s="53">
        <v>63.51</v>
      </c>
      <c r="N219" s="53">
        <v>20.81</v>
      </c>
      <c r="O219" s="53">
        <v>2.63</v>
      </c>
      <c r="P219" s="53">
        <v>3335.24</v>
      </c>
      <c r="Q219" s="53">
        <v>0</v>
      </c>
      <c r="S219" s="46" t="str">
        <f t="shared" si="3"/>
        <v>Del Mar Plaza</v>
      </c>
    </row>
    <row r="220" spans="1:19" ht="15.25" customHeight="1">
      <c r="A220" s="52" t="s">
        <v>281</v>
      </c>
      <c r="B220" s="51" t="s">
        <v>404</v>
      </c>
      <c r="C220" s="52" t="s">
        <v>109</v>
      </c>
      <c r="D220" s="52" t="s">
        <v>304</v>
      </c>
      <c r="E220" s="53">
        <v>10579</v>
      </c>
      <c r="F220" s="55">
        <v>42644</v>
      </c>
      <c r="G220" s="55">
        <v>48395</v>
      </c>
      <c r="H220" s="54">
        <v>189</v>
      </c>
      <c r="I220" s="54">
        <v>4.58</v>
      </c>
      <c r="J220" s="53">
        <v>24253.14</v>
      </c>
      <c r="K220" s="53">
        <v>2.29</v>
      </c>
      <c r="L220" s="53">
        <v>291037.68</v>
      </c>
      <c r="M220" s="53">
        <v>27.51</v>
      </c>
      <c r="N220" s="53">
        <v>21.02</v>
      </c>
      <c r="O220" s="53">
        <v>0.3</v>
      </c>
      <c r="P220" s="53">
        <v>40764.410000000003</v>
      </c>
      <c r="Q220" s="53">
        <v>0</v>
      </c>
      <c r="S220" s="46" t="str">
        <f t="shared" si="3"/>
        <v>Del Mar Plaza</v>
      </c>
    </row>
    <row r="221" spans="1:19" ht="15.25" customHeight="1">
      <c r="A221" s="52" t="s">
        <v>281</v>
      </c>
      <c r="B221" s="51" t="s">
        <v>403</v>
      </c>
      <c r="C221" s="52" t="s">
        <v>402</v>
      </c>
      <c r="D221" s="52" t="s">
        <v>304</v>
      </c>
      <c r="E221" s="53">
        <v>2480</v>
      </c>
      <c r="F221" s="55">
        <v>42740</v>
      </c>
      <c r="G221" s="55">
        <v>46418</v>
      </c>
      <c r="H221" s="54">
        <v>121</v>
      </c>
      <c r="I221" s="54">
        <v>4.33</v>
      </c>
      <c r="J221" s="53">
        <v>13433.33</v>
      </c>
      <c r="K221" s="53">
        <v>5.42</v>
      </c>
      <c r="L221" s="53">
        <v>161199.96</v>
      </c>
      <c r="M221" s="53">
        <v>65</v>
      </c>
      <c r="N221" s="53">
        <v>21.95</v>
      </c>
      <c r="O221" s="53">
        <v>0.28000000000000003</v>
      </c>
      <c r="P221" s="53">
        <v>0</v>
      </c>
      <c r="Q221" s="53">
        <v>0</v>
      </c>
      <c r="S221" s="46" t="str">
        <f t="shared" si="3"/>
        <v>Del Mar Plaza</v>
      </c>
    </row>
    <row r="222" spans="1:19" ht="15.25" customHeight="1">
      <c r="A222" s="52" t="s">
        <v>281</v>
      </c>
      <c r="B222" s="51" t="s">
        <v>401</v>
      </c>
      <c r="C222" s="52" t="s">
        <v>110</v>
      </c>
      <c r="D222" s="52" t="s">
        <v>324</v>
      </c>
      <c r="E222" s="53">
        <v>1168</v>
      </c>
      <c r="F222" s="55">
        <v>35765</v>
      </c>
      <c r="G222" s="55">
        <v>44620</v>
      </c>
      <c r="H222" s="54">
        <v>291</v>
      </c>
      <c r="I222" s="54">
        <v>23.42</v>
      </c>
      <c r="J222" s="53">
        <v>7525</v>
      </c>
      <c r="K222" s="53">
        <v>6.44</v>
      </c>
      <c r="L222" s="53">
        <v>90300</v>
      </c>
      <c r="M222" s="53">
        <v>77.31</v>
      </c>
      <c r="N222" s="53">
        <v>0</v>
      </c>
      <c r="O222" s="53">
        <v>0</v>
      </c>
      <c r="P222" s="53">
        <v>0</v>
      </c>
      <c r="Q222" s="53">
        <v>0</v>
      </c>
      <c r="S222" s="46" t="str">
        <f t="shared" si="3"/>
        <v>Del Mar Plaza</v>
      </c>
    </row>
    <row r="223" spans="1:19" ht="15.25" customHeight="1">
      <c r="A223" s="52" t="s">
        <v>281</v>
      </c>
      <c r="B223" s="51" t="s">
        <v>400</v>
      </c>
      <c r="C223" s="52" t="s">
        <v>111</v>
      </c>
      <c r="D223" s="52" t="s">
        <v>304</v>
      </c>
      <c r="E223" s="53">
        <v>6883</v>
      </c>
      <c r="F223" s="55">
        <v>34425</v>
      </c>
      <c r="G223" s="55">
        <v>46112</v>
      </c>
      <c r="H223" s="54">
        <v>384</v>
      </c>
      <c r="I223" s="54">
        <v>27.08</v>
      </c>
      <c r="J223" s="53">
        <v>32901.64</v>
      </c>
      <c r="K223" s="53">
        <v>4.78</v>
      </c>
      <c r="L223" s="53">
        <v>394819.68</v>
      </c>
      <c r="M223" s="53">
        <v>57.36</v>
      </c>
      <c r="N223" s="53">
        <v>19.47</v>
      </c>
      <c r="O223" s="53">
        <v>0</v>
      </c>
      <c r="P223" s="53">
        <v>0</v>
      </c>
      <c r="Q223" s="53">
        <v>0</v>
      </c>
      <c r="S223" s="46" t="str">
        <f t="shared" si="3"/>
        <v>Del Mar Plaza</v>
      </c>
    </row>
    <row r="224" spans="1:19" ht="15.25" customHeight="1">
      <c r="A224" s="52" t="s">
        <v>281</v>
      </c>
      <c r="B224" s="51" t="s">
        <v>399</v>
      </c>
      <c r="C224" s="52" t="s">
        <v>398</v>
      </c>
      <c r="D224" s="52" t="s">
        <v>324</v>
      </c>
      <c r="E224" s="53">
        <v>3168</v>
      </c>
      <c r="F224" s="55">
        <v>38159</v>
      </c>
      <c r="G224" s="51"/>
      <c r="H224" s="51"/>
      <c r="I224" s="54">
        <v>16.920000000000002</v>
      </c>
      <c r="J224" s="53">
        <v>0</v>
      </c>
      <c r="K224" s="53">
        <v>0</v>
      </c>
      <c r="L224" s="53">
        <v>0</v>
      </c>
      <c r="M224" s="53">
        <v>0</v>
      </c>
      <c r="N224" s="53">
        <v>0</v>
      </c>
      <c r="O224" s="53">
        <v>0</v>
      </c>
      <c r="P224" s="53">
        <v>0</v>
      </c>
      <c r="Q224" s="53">
        <v>0</v>
      </c>
      <c r="S224" s="46" t="str">
        <f t="shared" si="3"/>
        <v>Del Mar Plaza</v>
      </c>
    </row>
    <row r="225" spans="1:19" ht="15.25" customHeight="1">
      <c r="A225" s="52" t="s">
        <v>281</v>
      </c>
      <c r="B225" s="51" t="s">
        <v>370</v>
      </c>
      <c r="C225" s="52" t="s">
        <v>873</v>
      </c>
      <c r="D225" s="52" t="s">
        <v>304</v>
      </c>
      <c r="E225" s="53">
        <v>1400</v>
      </c>
      <c r="F225" s="55">
        <v>44249</v>
      </c>
      <c r="G225" s="55">
        <v>44985</v>
      </c>
      <c r="H225" s="54">
        <v>25</v>
      </c>
      <c r="I225" s="54">
        <v>0.25</v>
      </c>
      <c r="J225" s="53">
        <v>2870</v>
      </c>
      <c r="K225" s="53">
        <v>2.0499999999999998</v>
      </c>
      <c r="L225" s="53">
        <v>34440</v>
      </c>
      <c r="M225" s="53">
        <v>24.6</v>
      </c>
      <c r="N225" s="53">
        <v>24.88</v>
      </c>
      <c r="O225" s="53">
        <v>0.24</v>
      </c>
      <c r="P225" s="53">
        <v>5773.85</v>
      </c>
      <c r="Q225" s="53">
        <v>0</v>
      </c>
      <c r="S225" s="46" t="str">
        <f t="shared" si="3"/>
        <v>Del Mar Plaza</v>
      </c>
    </row>
    <row r="226" spans="1:19" ht="15.25" customHeight="1">
      <c r="A226" s="52" t="s">
        <v>281</v>
      </c>
      <c r="B226" s="51" t="s">
        <v>397</v>
      </c>
      <c r="C226" s="52" t="s">
        <v>183</v>
      </c>
      <c r="D226" s="52" t="s">
        <v>304</v>
      </c>
      <c r="E226" s="53">
        <v>2314</v>
      </c>
      <c r="F226" s="55">
        <v>43865</v>
      </c>
      <c r="G226" s="55">
        <v>45930</v>
      </c>
      <c r="H226" s="54">
        <v>68</v>
      </c>
      <c r="I226" s="54">
        <v>1.25</v>
      </c>
      <c r="J226" s="53">
        <v>6475.98</v>
      </c>
      <c r="K226" s="53">
        <v>2.8</v>
      </c>
      <c r="L226" s="53">
        <v>77711.759999999995</v>
      </c>
      <c r="M226" s="53">
        <v>33.58</v>
      </c>
      <c r="N226" s="53">
        <v>18.600000000000001</v>
      </c>
      <c r="O226" s="53">
        <v>0</v>
      </c>
      <c r="P226" s="53">
        <v>9564.5300000000007</v>
      </c>
      <c r="Q226" s="53">
        <v>0</v>
      </c>
      <c r="S226" s="46" t="str">
        <f t="shared" si="3"/>
        <v>Del Mar Plaza</v>
      </c>
    </row>
    <row r="227" spans="1:19" ht="15.25" customHeight="1">
      <c r="A227" s="52" t="s">
        <v>281</v>
      </c>
      <c r="B227" s="51" t="s">
        <v>396</v>
      </c>
      <c r="C227" s="52" t="s">
        <v>117</v>
      </c>
      <c r="D227" s="52" t="s">
        <v>304</v>
      </c>
      <c r="E227" s="53">
        <v>2056</v>
      </c>
      <c r="F227" s="55">
        <v>42567</v>
      </c>
      <c r="G227" s="55">
        <v>44347</v>
      </c>
      <c r="H227" s="54">
        <v>59</v>
      </c>
      <c r="I227" s="54">
        <v>4.83</v>
      </c>
      <c r="J227" s="53">
        <v>750</v>
      </c>
      <c r="K227" s="53">
        <v>0.36</v>
      </c>
      <c r="L227" s="53">
        <v>9000</v>
      </c>
      <c r="M227" s="53">
        <v>4.38</v>
      </c>
      <c r="N227" s="53">
        <v>1.33</v>
      </c>
      <c r="O227" s="53">
        <v>0</v>
      </c>
      <c r="P227" s="53">
        <v>0</v>
      </c>
      <c r="Q227" s="53">
        <v>0</v>
      </c>
      <c r="S227" s="46" t="str">
        <f t="shared" si="3"/>
        <v>Del Mar Plaza</v>
      </c>
    </row>
    <row r="228" spans="1:19" ht="15.25" customHeight="1">
      <c r="A228" s="52" t="s">
        <v>281</v>
      </c>
      <c r="B228" s="51" t="s">
        <v>396</v>
      </c>
      <c r="C228" s="52" t="s">
        <v>874</v>
      </c>
      <c r="D228" s="52" t="s">
        <v>391</v>
      </c>
      <c r="E228" s="53">
        <v>2056</v>
      </c>
      <c r="F228" s="55">
        <v>44362</v>
      </c>
      <c r="G228" s="55">
        <v>45535</v>
      </c>
      <c r="H228" s="54">
        <v>39</v>
      </c>
      <c r="I228" s="54">
        <v>-0.08</v>
      </c>
      <c r="J228" s="53">
        <v>0</v>
      </c>
      <c r="K228" s="53">
        <v>0</v>
      </c>
      <c r="L228" s="53">
        <v>0</v>
      </c>
      <c r="M228" s="53">
        <v>0</v>
      </c>
      <c r="N228" s="53">
        <v>0</v>
      </c>
      <c r="O228" s="53">
        <v>0</v>
      </c>
      <c r="P228" s="53">
        <v>0</v>
      </c>
      <c r="Q228" s="53">
        <v>0</v>
      </c>
      <c r="S228" s="46" t="str">
        <f t="shared" si="3"/>
        <v>Del Mar Plaza</v>
      </c>
    </row>
    <row r="229" spans="1:19" ht="15.25" customHeight="1">
      <c r="A229" s="52" t="s">
        <v>281</v>
      </c>
      <c r="B229" s="51" t="s">
        <v>395</v>
      </c>
      <c r="C229" s="52" t="s">
        <v>394</v>
      </c>
      <c r="D229" s="52" t="s">
        <v>391</v>
      </c>
      <c r="E229" s="53">
        <v>1481</v>
      </c>
      <c r="F229" s="55">
        <v>43389</v>
      </c>
      <c r="G229" s="55">
        <v>45230</v>
      </c>
      <c r="H229" s="54">
        <v>61</v>
      </c>
      <c r="I229" s="54">
        <v>2.58</v>
      </c>
      <c r="J229" s="53">
        <v>2474.5</v>
      </c>
      <c r="K229" s="53">
        <v>1.67</v>
      </c>
      <c r="L229" s="53">
        <v>29694</v>
      </c>
      <c r="M229" s="53">
        <v>20.05</v>
      </c>
      <c r="N229" s="53">
        <v>0.15</v>
      </c>
      <c r="O229" s="53">
        <v>0</v>
      </c>
      <c r="P229" s="53">
        <v>2250</v>
      </c>
      <c r="Q229" s="53">
        <v>0</v>
      </c>
      <c r="S229" s="46" t="str">
        <f t="shared" si="3"/>
        <v>Del Mar Plaza</v>
      </c>
    </row>
    <row r="230" spans="1:19" ht="15.25" customHeight="1">
      <c r="A230" s="52" t="s">
        <v>281</v>
      </c>
      <c r="B230" s="51" t="s">
        <v>393</v>
      </c>
      <c r="C230" s="52" t="s">
        <v>118</v>
      </c>
      <c r="D230" s="52" t="s">
        <v>304</v>
      </c>
      <c r="E230" s="53">
        <v>1430</v>
      </c>
      <c r="F230" s="55">
        <v>43344</v>
      </c>
      <c r="G230" s="55">
        <v>44439</v>
      </c>
      <c r="H230" s="54">
        <v>36</v>
      </c>
      <c r="I230" s="54">
        <v>2.67</v>
      </c>
      <c r="J230" s="53">
        <v>3500</v>
      </c>
      <c r="K230" s="53">
        <v>2.4500000000000002</v>
      </c>
      <c r="L230" s="53">
        <v>42000</v>
      </c>
      <c r="M230" s="53">
        <v>29.37</v>
      </c>
      <c r="N230" s="53">
        <v>1.53</v>
      </c>
      <c r="O230" s="53">
        <v>0</v>
      </c>
      <c r="P230" s="53">
        <v>3500</v>
      </c>
      <c r="Q230" s="53">
        <v>0</v>
      </c>
      <c r="S230" s="46" t="str">
        <f t="shared" si="3"/>
        <v>Del Mar Plaza</v>
      </c>
    </row>
    <row r="231" spans="1:19" ht="15.25" customHeight="1">
      <c r="A231" s="52" t="s">
        <v>281</v>
      </c>
      <c r="B231" s="51" t="s">
        <v>392</v>
      </c>
      <c r="C231" s="52" t="s">
        <v>120</v>
      </c>
      <c r="D231" s="52" t="s">
        <v>391</v>
      </c>
      <c r="E231" s="53">
        <v>2432</v>
      </c>
      <c r="F231" s="55">
        <v>43388</v>
      </c>
      <c r="G231" s="51"/>
      <c r="H231" s="51"/>
      <c r="I231" s="54">
        <v>2.58</v>
      </c>
      <c r="J231" s="53">
        <v>0</v>
      </c>
      <c r="K231" s="53">
        <v>0</v>
      </c>
      <c r="L231" s="53">
        <v>0</v>
      </c>
      <c r="M231" s="53">
        <v>0</v>
      </c>
      <c r="N231" s="53">
        <v>1.33</v>
      </c>
      <c r="O231" s="53">
        <v>0</v>
      </c>
      <c r="P231" s="53">
        <v>2000</v>
      </c>
      <c r="Q231" s="53">
        <v>0</v>
      </c>
      <c r="S231" s="46" t="str">
        <f t="shared" si="3"/>
        <v>Del Mar Plaza</v>
      </c>
    </row>
    <row r="232" spans="1:19" ht="15.25" customHeight="1">
      <c r="A232" s="52" t="s">
        <v>281</v>
      </c>
      <c r="B232" s="51" t="s">
        <v>390</v>
      </c>
      <c r="C232" s="52" t="s">
        <v>113</v>
      </c>
      <c r="D232" s="52" t="s">
        <v>304</v>
      </c>
      <c r="E232" s="53">
        <v>910</v>
      </c>
      <c r="F232" s="55">
        <v>37591</v>
      </c>
      <c r="G232" s="55">
        <v>45169</v>
      </c>
      <c r="H232" s="54">
        <v>249</v>
      </c>
      <c r="I232" s="54">
        <v>18.420000000000002</v>
      </c>
      <c r="J232" s="53">
        <v>3899.17</v>
      </c>
      <c r="K232" s="53">
        <v>4.28</v>
      </c>
      <c r="L232" s="53">
        <v>46790.04</v>
      </c>
      <c r="M232" s="53">
        <v>51.42</v>
      </c>
      <c r="N232" s="53">
        <v>22.75</v>
      </c>
      <c r="O232" s="53">
        <v>2.6</v>
      </c>
      <c r="P232" s="53">
        <v>2770.27</v>
      </c>
      <c r="Q232" s="53">
        <v>0</v>
      </c>
      <c r="S232" s="46" t="str">
        <f t="shared" si="3"/>
        <v>Del Mar Plaza</v>
      </c>
    </row>
    <row r="233" spans="1:19" ht="15.25" customHeight="1">
      <c r="A233" s="52" t="s">
        <v>281</v>
      </c>
      <c r="B233" s="51" t="s">
        <v>389</v>
      </c>
      <c r="C233" s="52" t="s">
        <v>388</v>
      </c>
      <c r="D233" s="52" t="s">
        <v>304</v>
      </c>
      <c r="E233" s="53">
        <v>1380</v>
      </c>
      <c r="F233" s="55">
        <v>43843</v>
      </c>
      <c r="G233" s="55">
        <v>44681</v>
      </c>
      <c r="H233" s="54">
        <v>28</v>
      </c>
      <c r="I233" s="54">
        <v>1.33</v>
      </c>
      <c r="J233" s="53">
        <v>3712.58</v>
      </c>
      <c r="K233" s="53">
        <v>2.69</v>
      </c>
      <c r="L233" s="53">
        <v>44550.96</v>
      </c>
      <c r="M233" s="53">
        <v>32.28</v>
      </c>
      <c r="N233" s="53">
        <v>18</v>
      </c>
      <c r="O233" s="53">
        <v>0</v>
      </c>
      <c r="P233" s="53">
        <v>4830</v>
      </c>
      <c r="Q233" s="53">
        <v>0</v>
      </c>
      <c r="S233" s="46" t="str">
        <f t="shared" si="3"/>
        <v>Del Mar Plaza</v>
      </c>
    </row>
    <row r="234" spans="1:19" ht="15.25" customHeight="1">
      <c r="A234" s="52" t="s">
        <v>281</v>
      </c>
      <c r="B234" s="51" t="s">
        <v>387</v>
      </c>
      <c r="C234" s="52" t="s">
        <v>114</v>
      </c>
      <c r="D234" s="52" t="s">
        <v>324</v>
      </c>
      <c r="E234" s="53">
        <v>6053</v>
      </c>
      <c r="F234" s="55">
        <v>32660</v>
      </c>
      <c r="G234" s="55">
        <v>44620</v>
      </c>
      <c r="H234" s="54">
        <v>393</v>
      </c>
      <c r="I234" s="54">
        <v>31.92</v>
      </c>
      <c r="J234" s="53">
        <v>27828.76</v>
      </c>
      <c r="K234" s="53">
        <v>4.5999999999999996</v>
      </c>
      <c r="L234" s="53">
        <v>333945.12</v>
      </c>
      <c r="M234" s="53">
        <v>55.17</v>
      </c>
      <c r="N234" s="53">
        <v>0</v>
      </c>
      <c r="O234" s="53">
        <v>0.65</v>
      </c>
      <c r="P234" s="53">
        <v>0</v>
      </c>
      <c r="Q234" s="53">
        <v>0</v>
      </c>
      <c r="S234" s="46" t="str">
        <f t="shared" si="3"/>
        <v>Del Mar Plaza</v>
      </c>
    </row>
    <row r="235" spans="1:19" ht="15.25" customHeight="1">
      <c r="A235" s="52" t="s">
        <v>281</v>
      </c>
      <c r="B235" s="51" t="s">
        <v>386</v>
      </c>
      <c r="C235" s="52" t="s">
        <v>385</v>
      </c>
      <c r="D235" s="52" t="s">
        <v>304</v>
      </c>
      <c r="E235" s="53">
        <v>533</v>
      </c>
      <c r="F235" s="55">
        <v>42583</v>
      </c>
      <c r="G235" s="55">
        <v>44408</v>
      </c>
      <c r="H235" s="54">
        <v>60</v>
      </c>
      <c r="I235" s="54">
        <v>4.75</v>
      </c>
      <c r="J235" s="53">
        <v>3094.6</v>
      </c>
      <c r="K235" s="53">
        <v>5.81</v>
      </c>
      <c r="L235" s="53">
        <v>37135.199999999997</v>
      </c>
      <c r="M235" s="53">
        <v>69.67</v>
      </c>
      <c r="N235" s="53">
        <v>26.3</v>
      </c>
      <c r="O235" s="53">
        <v>0</v>
      </c>
      <c r="P235" s="53">
        <v>4783.16</v>
      </c>
      <c r="Q235" s="53">
        <v>0</v>
      </c>
      <c r="S235" s="46" t="str">
        <f t="shared" si="3"/>
        <v>Del Mar Plaza</v>
      </c>
    </row>
    <row r="236" spans="1:19" ht="15.25" customHeight="1">
      <c r="A236" s="52" t="s">
        <v>281</v>
      </c>
      <c r="B236" s="51" t="s">
        <v>384</v>
      </c>
      <c r="C236" s="52" t="s">
        <v>119</v>
      </c>
      <c r="D236" s="52" t="s">
        <v>304</v>
      </c>
      <c r="E236" s="53">
        <v>1020</v>
      </c>
      <c r="F236" s="55">
        <v>43374</v>
      </c>
      <c r="G236" s="55">
        <v>44957</v>
      </c>
      <c r="H236" s="54">
        <v>52</v>
      </c>
      <c r="I236" s="54">
        <v>2.58</v>
      </c>
      <c r="J236" s="53">
        <v>1530</v>
      </c>
      <c r="K236" s="53">
        <v>1.5</v>
      </c>
      <c r="L236" s="53">
        <v>18360</v>
      </c>
      <c r="M236" s="53">
        <v>18</v>
      </c>
      <c r="N236" s="53">
        <v>21.94</v>
      </c>
      <c r="O236" s="53">
        <v>0</v>
      </c>
      <c r="P236" s="53">
        <v>2642.65</v>
      </c>
      <c r="Q236" s="53">
        <v>0</v>
      </c>
      <c r="S236" s="46" t="str">
        <f t="shared" si="3"/>
        <v>Del Mar Plaza</v>
      </c>
    </row>
    <row r="237" spans="1:19" ht="15.25" customHeight="1">
      <c r="A237" s="52" t="s">
        <v>281</v>
      </c>
      <c r="B237" s="51" t="s">
        <v>383</v>
      </c>
      <c r="C237" s="52" t="s">
        <v>121</v>
      </c>
      <c r="D237" s="52" t="s">
        <v>304</v>
      </c>
      <c r="E237" s="53">
        <v>3930</v>
      </c>
      <c r="F237" s="55">
        <v>43539</v>
      </c>
      <c r="G237" s="55">
        <v>47573</v>
      </c>
      <c r="H237" s="54">
        <v>133</v>
      </c>
      <c r="I237" s="54">
        <v>2.17</v>
      </c>
      <c r="J237" s="53">
        <v>23770.97</v>
      </c>
      <c r="K237" s="53">
        <v>6.05</v>
      </c>
      <c r="L237" s="53">
        <v>285251.64</v>
      </c>
      <c r="M237" s="53">
        <v>72.58</v>
      </c>
      <c r="N237" s="53">
        <v>30.47</v>
      </c>
      <c r="O237" s="53">
        <v>1.4</v>
      </c>
      <c r="P237" s="53">
        <v>22500</v>
      </c>
      <c r="Q237" s="53">
        <v>0</v>
      </c>
      <c r="S237" s="46" t="str">
        <f t="shared" si="3"/>
        <v>Del Mar Plaza</v>
      </c>
    </row>
    <row r="238" spans="1:19" ht="15.25" customHeight="1">
      <c r="A238" s="52" t="s">
        <v>281</v>
      </c>
      <c r="B238" s="51" t="s">
        <v>382</v>
      </c>
      <c r="C238" s="52" t="s">
        <v>115</v>
      </c>
      <c r="D238" s="52" t="s">
        <v>304</v>
      </c>
      <c r="E238" s="53">
        <v>614</v>
      </c>
      <c r="F238" s="55">
        <v>32599</v>
      </c>
      <c r="G238" s="51"/>
      <c r="H238" s="51"/>
      <c r="I238" s="54">
        <v>32.08</v>
      </c>
      <c r="J238" s="53">
        <v>1500</v>
      </c>
      <c r="K238" s="53">
        <v>2.44</v>
      </c>
      <c r="L238" s="53">
        <v>18000</v>
      </c>
      <c r="M238" s="53">
        <v>29.32</v>
      </c>
      <c r="N238" s="53">
        <v>1.33</v>
      </c>
      <c r="O238" s="53">
        <v>1.95</v>
      </c>
      <c r="P238" s="53">
        <v>3670.9</v>
      </c>
      <c r="Q238" s="53">
        <v>0</v>
      </c>
      <c r="S238" s="46" t="str">
        <f t="shared" si="3"/>
        <v>Del Mar Plaza</v>
      </c>
    </row>
    <row r="239" spans="1:19" ht="15.25" customHeight="1">
      <c r="A239" s="52" t="s">
        <v>281</v>
      </c>
      <c r="B239" s="51" t="s">
        <v>381</v>
      </c>
      <c r="C239" s="52" t="s">
        <v>380</v>
      </c>
      <c r="D239" s="52" t="s">
        <v>324</v>
      </c>
      <c r="E239" s="53">
        <v>491</v>
      </c>
      <c r="F239" s="55">
        <v>44089</v>
      </c>
      <c r="G239" s="55">
        <v>44316</v>
      </c>
      <c r="H239" s="54">
        <v>8</v>
      </c>
      <c r="I239" s="54">
        <v>0.67</v>
      </c>
      <c r="J239" s="53">
        <v>700</v>
      </c>
      <c r="K239" s="53">
        <v>1.43</v>
      </c>
      <c r="L239" s="53">
        <v>8400</v>
      </c>
      <c r="M239" s="53">
        <v>17.11</v>
      </c>
      <c r="N239" s="53">
        <v>0</v>
      </c>
      <c r="O239" s="53">
        <v>0</v>
      </c>
      <c r="P239" s="53">
        <v>500</v>
      </c>
      <c r="Q239" s="53">
        <v>0</v>
      </c>
      <c r="S239" s="46" t="str">
        <f t="shared" si="3"/>
        <v>Del Mar Plaza</v>
      </c>
    </row>
    <row r="240" spans="1:19" ht="15.25" customHeight="1">
      <c r="A240" s="52" t="s">
        <v>281</v>
      </c>
      <c r="B240" s="51" t="s">
        <v>379</v>
      </c>
      <c r="C240" s="52" t="s">
        <v>378</v>
      </c>
      <c r="D240" s="52" t="s">
        <v>324</v>
      </c>
      <c r="E240" s="53">
        <v>225</v>
      </c>
      <c r="F240" s="55">
        <v>43556</v>
      </c>
      <c r="G240" s="51"/>
      <c r="H240" s="51"/>
      <c r="I240" s="54">
        <v>2.08</v>
      </c>
      <c r="J240" s="53">
        <v>250</v>
      </c>
      <c r="K240" s="53">
        <v>1.1100000000000001</v>
      </c>
      <c r="L240" s="53">
        <v>3000</v>
      </c>
      <c r="M240" s="53">
        <v>13.33</v>
      </c>
      <c r="N240" s="53">
        <v>0</v>
      </c>
      <c r="O240" s="53">
        <v>0</v>
      </c>
      <c r="P240" s="53">
        <v>250</v>
      </c>
      <c r="Q240" s="53">
        <v>0</v>
      </c>
      <c r="S240" s="46" t="str">
        <f t="shared" si="3"/>
        <v>Del Mar Plaza</v>
      </c>
    </row>
    <row r="241" spans="1:19" ht="15.25" customHeight="1">
      <c r="A241" s="52" t="s">
        <v>281</v>
      </c>
      <c r="B241" s="51" t="s">
        <v>377</v>
      </c>
      <c r="C241" s="52" t="s">
        <v>116</v>
      </c>
      <c r="D241" s="52" t="s">
        <v>304</v>
      </c>
      <c r="E241" s="53">
        <v>607</v>
      </c>
      <c r="F241" s="55">
        <v>32994</v>
      </c>
      <c r="G241" s="55">
        <v>46112</v>
      </c>
      <c r="H241" s="54">
        <v>431</v>
      </c>
      <c r="I241" s="54">
        <v>31</v>
      </c>
      <c r="J241" s="53">
        <v>5587.09</v>
      </c>
      <c r="K241" s="53">
        <v>9.1999999999999993</v>
      </c>
      <c r="L241" s="53">
        <v>67045.08</v>
      </c>
      <c r="M241" s="53">
        <v>110.45</v>
      </c>
      <c r="N241" s="53">
        <v>20.8</v>
      </c>
      <c r="O241" s="53">
        <v>0</v>
      </c>
      <c r="P241" s="53">
        <v>0</v>
      </c>
      <c r="Q241" s="53">
        <v>0</v>
      </c>
      <c r="S241" s="46" t="str">
        <f t="shared" si="3"/>
        <v>Del Mar Plaza</v>
      </c>
    </row>
    <row r="242" spans="1:19" ht="15.25" customHeight="1">
      <c r="A242" s="52" t="s">
        <v>281</v>
      </c>
      <c r="B242" s="51" t="s">
        <v>376</v>
      </c>
      <c r="C242" s="52" t="s">
        <v>375</v>
      </c>
      <c r="D242" s="52" t="s">
        <v>324</v>
      </c>
      <c r="E242" s="53">
        <v>0</v>
      </c>
      <c r="F242" s="55">
        <v>44215</v>
      </c>
      <c r="G242" s="55">
        <v>44579</v>
      </c>
      <c r="H242" s="54">
        <v>12</v>
      </c>
      <c r="I242" s="54">
        <v>0.33</v>
      </c>
      <c r="J242" s="53">
        <v>1000</v>
      </c>
      <c r="K242" s="53">
        <v>0</v>
      </c>
      <c r="L242" s="53">
        <v>12000</v>
      </c>
      <c r="M242" s="53">
        <v>0</v>
      </c>
      <c r="N242" s="53">
        <v>0</v>
      </c>
      <c r="O242" s="53">
        <v>0</v>
      </c>
      <c r="P242" s="53">
        <v>1000</v>
      </c>
      <c r="Q242" s="53">
        <v>0</v>
      </c>
      <c r="S242" s="46" t="str">
        <f t="shared" si="3"/>
        <v>Del Mar Plaza</v>
      </c>
    </row>
    <row r="243" spans="1:19" ht="15.25" customHeight="1">
      <c r="A243" s="52" t="s">
        <v>281</v>
      </c>
      <c r="B243" s="51" t="s">
        <v>374</v>
      </c>
      <c r="C243" s="52" t="s">
        <v>373</v>
      </c>
      <c r="D243" s="52" t="s">
        <v>324</v>
      </c>
      <c r="E243" s="53">
        <v>0</v>
      </c>
      <c r="F243" s="55">
        <v>43539</v>
      </c>
      <c r="G243" s="55">
        <v>47573</v>
      </c>
      <c r="H243" s="54">
        <v>133</v>
      </c>
      <c r="I243" s="54">
        <v>2.17</v>
      </c>
      <c r="J243" s="53">
        <v>0</v>
      </c>
      <c r="K243" s="53">
        <v>0</v>
      </c>
      <c r="L243" s="53">
        <v>0</v>
      </c>
      <c r="M243" s="53">
        <v>0</v>
      </c>
      <c r="N243" s="53">
        <v>0</v>
      </c>
      <c r="O243" s="53">
        <v>0</v>
      </c>
      <c r="P243" s="53">
        <v>0</v>
      </c>
      <c r="Q243" s="53">
        <v>0</v>
      </c>
      <c r="S243" s="46" t="str">
        <f t="shared" si="3"/>
        <v>Del Mar Plaza</v>
      </c>
    </row>
    <row r="244" spans="1:19" ht="15.25" customHeight="1">
      <c r="A244" s="52" t="s">
        <v>281</v>
      </c>
      <c r="B244" s="51" t="s">
        <v>372</v>
      </c>
      <c r="C244" s="50" t="s">
        <v>302</v>
      </c>
      <c r="D244" s="50"/>
      <c r="E244" s="316">
        <v>1267</v>
      </c>
      <c r="F244" s="303"/>
      <c r="G244" s="303"/>
      <c r="H244" s="303"/>
      <c r="I244" s="303"/>
      <c r="J244" s="303"/>
      <c r="K244" s="303"/>
      <c r="L244" s="303"/>
      <c r="M244" s="303"/>
      <c r="N244" s="303"/>
      <c r="O244" s="303"/>
      <c r="P244" s="303"/>
      <c r="Q244" s="303"/>
      <c r="S244" s="46" t="str">
        <f t="shared" si="3"/>
        <v>Del Mar Plaza</v>
      </c>
    </row>
    <row r="245" spans="1:19" ht="15.25" customHeight="1">
      <c r="A245" s="52" t="s">
        <v>281</v>
      </c>
      <c r="B245" s="51" t="s">
        <v>369</v>
      </c>
      <c r="C245" s="50" t="s">
        <v>302</v>
      </c>
      <c r="D245" s="50"/>
      <c r="E245" s="316">
        <v>0</v>
      </c>
      <c r="F245" s="303"/>
      <c r="G245" s="303"/>
      <c r="H245" s="303"/>
      <c r="I245" s="303"/>
      <c r="J245" s="303"/>
      <c r="K245" s="303"/>
      <c r="L245" s="303"/>
      <c r="M245" s="303"/>
      <c r="N245" s="303"/>
      <c r="O245" s="303"/>
      <c r="P245" s="303"/>
      <c r="Q245" s="303"/>
      <c r="S245" s="46" t="str">
        <f t="shared" si="3"/>
        <v>Del Mar Plaza</v>
      </c>
    </row>
    <row r="246" spans="1:19" ht="15.25" customHeight="1">
      <c r="A246" s="52" t="s">
        <v>281</v>
      </c>
      <c r="B246" s="51" t="s">
        <v>368</v>
      </c>
      <c r="C246" s="50" t="s">
        <v>302</v>
      </c>
      <c r="D246" s="50"/>
      <c r="E246" s="316">
        <v>225</v>
      </c>
      <c r="F246" s="303"/>
      <c r="G246" s="303"/>
      <c r="H246" s="303"/>
      <c r="I246" s="303"/>
      <c r="J246" s="303"/>
      <c r="K246" s="303"/>
      <c r="L246" s="303"/>
      <c r="M246" s="303"/>
      <c r="N246" s="303"/>
      <c r="O246" s="303"/>
      <c r="P246" s="303"/>
      <c r="Q246" s="303"/>
      <c r="S246" s="46" t="str">
        <f t="shared" si="3"/>
        <v>Del Mar Plaza</v>
      </c>
    </row>
    <row r="247" spans="1:19" ht="15.25" customHeight="1">
      <c r="A247" s="52" t="s">
        <v>281</v>
      </c>
      <c r="B247" s="51" t="s">
        <v>367</v>
      </c>
      <c r="C247" s="50" t="s">
        <v>302</v>
      </c>
      <c r="D247" s="50"/>
      <c r="E247" s="316">
        <v>0</v>
      </c>
      <c r="F247" s="303"/>
      <c r="G247" s="303"/>
      <c r="H247" s="303"/>
      <c r="I247" s="303"/>
      <c r="J247" s="303"/>
      <c r="K247" s="303"/>
      <c r="L247" s="303"/>
      <c r="M247" s="303"/>
      <c r="N247" s="303"/>
      <c r="O247" s="303"/>
      <c r="P247" s="303"/>
      <c r="Q247" s="303"/>
      <c r="S247" s="46" t="str">
        <f t="shared" si="3"/>
        <v>Del Mar Plaza</v>
      </c>
    </row>
    <row r="248" spans="1:19" ht="15.25" customHeight="1">
      <c r="A248" s="52" t="s">
        <v>281</v>
      </c>
      <c r="B248" s="51" t="s">
        <v>366</v>
      </c>
      <c r="C248" s="50" t="s">
        <v>302</v>
      </c>
      <c r="D248" s="50"/>
      <c r="E248" s="316">
        <v>180</v>
      </c>
      <c r="F248" s="303"/>
      <c r="G248" s="303"/>
      <c r="H248" s="303"/>
      <c r="I248" s="303"/>
      <c r="J248" s="303"/>
      <c r="K248" s="303"/>
      <c r="L248" s="303"/>
      <c r="M248" s="303"/>
      <c r="N248" s="303"/>
      <c r="O248" s="303"/>
      <c r="P248" s="303"/>
      <c r="Q248" s="303"/>
      <c r="S248" s="46" t="str">
        <f t="shared" si="3"/>
        <v>Del Mar Plaza</v>
      </c>
    </row>
    <row r="249" spans="1:19" ht="15.25" customHeight="1">
      <c r="A249" s="52" t="s">
        <v>281</v>
      </c>
      <c r="B249" s="51" t="s">
        <v>365</v>
      </c>
      <c r="C249" s="50" t="s">
        <v>302</v>
      </c>
      <c r="D249" s="50"/>
      <c r="E249" s="316">
        <v>0</v>
      </c>
      <c r="F249" s="303"/>
      <c r="G249" s="303"/>
      <c r="H249" s="303"/>
      <c r="I249" s="303"/>
      <c r="J249" s="303"/>
      <c r="K249" s="303"/>
      <c r="L249" s="303"/>
      <c r="M249" s="303"/>
      <c r="N249" s="303"/>
      <c r="O249" s="303"/>
      <c r="P249" s="303"/>
      <c r="Q249" s="303"/>
      <c r="S249" s="46" t="str">
        <f t="shared" si="3"/>
        <v>Del Mar Plaza</v>
      </c>
    </row>
    <row r="250" spans="1:19" ht="15.25" customHeight="1">
      <c r="A250" s="52" t="s">
        <v>301</v>
      </c>
      <c r="B250" s="51" t="s">
        <v>364</v>
      </c>
      <c r="C250" s="52" t="s">
        <v>17</v>
      </c>
      <c r="D250" s="52" t="s">
        <v>304</v>
      </c>
      <c r="E250" s="53">
        <v>904</v>
      </c>
      <c r="F250" s="55">
        <v>43831</v>
      </c>
      <c r="G250" s="55">
        <v>45046</v>
      </c>
      <c r="H250" s="54">
        <v>40</v>
      </c>
      <c r="I250" s="54">
        <v>1.33</v>
      </c>
      <c r="J250" s="53">
        <v>1130</v>
      </c>
      <c r="K250" s="53">
        <v>1.25</v>
      </c>
      <c r="L250" s="53">
        <v>13560</v>
      </c>
      <c r="M250" s="53">
        <v>15</v>
      </c>
      <c r="N250" s="53">
        <v>9.2899999999999991</v>
      </c>
      <c r="O250" s="53">
        <v>0</v>
      </c>
      <c r="P250" s="53">
        <v>1738.69</v>
      </c>
      <c r="Q250" s="53">
        <v>0</v>
      </c>
      <c r="S250" s="46" t="str">
        <f t="shared" si="3"/>
        <v>Alpine</v>
      </c>
    </row>
    <row r="251" spans="1:19" ht="15.25" customHeight="1">
      <c r="A251" s="52" t="s">
        <v>301</v>
      </c>
      <c r="B251" s="51" t="s">
        <v>363</v>
      </c>
      <c r="C251" s="52" t="s">
        <v>362</v>
      </c>
      <c r="D251" s="52" t="s">
        <v>336</v>
      </c>
      <c r="E251" s="53">
        <v>1302</v>
      </c>
      <c r="F251" s="55">
        <v>42278</v>
      </c>
      <c r="G251" s="55">
        <v>45596</v>
      </c>
      <c r="H251" s="54">
        <v>109</v>
      </c>
      <c r="I251" s="54">
        <v>5.58</v>
      </c>
      <c r="J251" s="53">
        <v>-1550.62</v>
      </c>
      <c r="K251" s="53">
        <v>-1.19</v>
      </c>
      <c r="L251" s="53">
        <v>-18607.439999999999</v>
      </c>
      <c r="M251" s="53">
        <v>-14.29</v>
      </c>
      <c r="N251" s="53">
        <v>2.08</v>
      </c>
      <c r="O251" s="53">
        <v>0</v>
      </c>
      <c r="P251" s="53">
        <v>3163.86</v>
      </c>
      <c r="Q251" s="53">
        <v>0</v>
      </c>
      <c r="S251" s="46" t="str">
        <f t="shared" si="3"/>
        <v>Alpine</v>
      </c>
    </row>
    <row r="252" spans="1:19" ht="15.25" customHeight="1">
      <c r="A252" s="52" t="s">
        <v>301</v>
      </c>
      <c r="B252" s="51" t="s">
        <v>361</v>
      </c>
      <c r="C252" s="52" t="s">
        <v>16</v>
      </c>
      <c r="D252" s="52" t="s">
        <v>304</v>
      </c>
      <c r="E252" s="53">
        <v>1385</v>
      </c>
      <c r="F252" s="55">
        <v>43496</v>
      </c>
      <c r="G252" s="55">
        <v>45443</v>
      </c>
      <c r="H252" s="54">
        <v>65</v>
      </c>
      <c r="I252" s="54">
        <v>2.33</v>
      </c>
      <c r="J252" s="53">
        <v>1854.52</v>
      </c>
      <c r="K252" s="53">
        <v>1.34</v>
      </c>
      <c r="L252" s="53">
        <v>22254.240000000002</v>
      </c>
      <c r="M252" s="53">
        <v>16.07</v>
      </c>
      <c r="N252" s="53">
        <v>10.210000000000001</v>
      </c>
      <c r="O252" s="53">
        <v>0</v>
      </c>
      <c r="P252" s="53">
        <v>2579.56</v>
      </c>
      <c r="Q252" s="53">
        <v>0</v>
      </c>
      <c r="S252" s="46" t="str">
        <f t="shared" si="3"/>
        <v>Alpine</v>
      </c>
    </row>
    <row r="253" spans="1:19" ht="15.25" customHeight="1">
      <c r="A253" s="52" t="s">
        <v>301</v>
      </c>
      <c r="B253" s="51" t="s">
        <v>360</v>
      </c>
      <c r="C253" s="52" t="s">
        <v>857</v>
      </c>
      <c r="D253" s="52" t="s">
        <v>304</v>
      </c>
      <c r="E253" s="53">
        <v>1144</v>
      </c>
      <c r="F253" s="55">
        <v>44256</v>
      </c>
      <c r="G253" s="55">
        <v>44620</v>
      </c>
      <c r="H253" s="54">
        <v>12</v>
      </c>
      <c r="I253" s="54">
        <v>0.17</v>
      </c>
      <c r="J253" s="53">
        <v>2087</v>
      </c>
      <c r="K253" s="53">
        <v>1.82</v>
      </c>
      <c r="L253" s="53">
        <v>25044</v>
      </c>
      <c r="M253" s="53">
        <v>21.89</v>
      </c>
      <c r="N253" s="53">
        <v>0</v>
      </c>
      <c r="O253" s="53">
        <v>0</v>
      </c>
      <c r="P253" s="53">
        <v>2087</v>
      </c>
      <c r="Q253" s="53">
        <v>0</v>
      </c>
      <c r="S253" s="46" t="str">
        <f t="shared" si="3"/>
        <v>Alpine</v>
      </c>
    </row>
    <row r="254" spans="1:19" ht="15.25" customHeight="1">
      <c r="A254" s="52" t="s">
        <v>301</v>
      </c>
      <c r="B254" s="51" t="s">
        <v>359</v>
      </c>
      <c r="C254" s="52" t="s">
        <v>358</v>
      </c>
      <c r="D254" s="52" t="s">
        <v>304</v>
      </c>
      <c r="E254" s="53">
        <v>3860</v>
      </c>
      <c r="F254" s="55">
        <v>43469</v>
      </c>
      <c r="G254" s="55">
        <v>45412</v>
      </c>
      <c r="H254" s="54">
        <v>64</v>
      </c>
      <c r="I254" s="54">
        <v>2.33</v>
      </c>
      <c r="J254" s="53">
        <v>5790</v>
      </c>
      <c r="K254" s="53">
        <v>1.5</v>
      </c>
      <c r="L254" s="53">
        <v>69480</v>
      </c>
      <c r="M254" s="53">
        <v>18</v>
      </c>
      <c r="N254" s="53">
        <v>9.89</v>
      </c>
      <c r="O254" s="53">
        <v>0</v>
      </c>
      <c r="P254" s="53">
        <v>8498.14</v>
      </c>
      <c r="Q254" s="53">
        <v>0</v>
      </c>
      <c r="S254" s="46" t="str">
        <f t="shared" si="3"/>
        <v>Alpine</v>
      </c>
    </row>
    <row r="255" spans="1:19" ht="15.25" customHeight="1">
      <c r="A255" s="52" t="s">
        <v>301</v>
      </c>
      <c r="B255" s="51" t="s">
        <v>357</v>
      </c>
      <c r="C255" s="52" t="s">
        <v>12</v>
      </c>
      <c r="D255" s="52" t="s">
        <v>304</v>
      </c>
      <c r="E255" s="53">
        <v>3804</v>
      </c>
      <c r="F255" s="55">
        <v>41944</v>
      </c>
      <c r="G255" s="55">
        <v>45596</v>
      </c>
      <c r="H255" s="54">
        <v>120</v>
      </c>
      <c r="I255" s="54">
        <v>6.5</v>
      </c>
      <c r="J255" s="53">
        <v>2287.2600000000002</v>
      </c>
      <c r="K255" s="53">
        <v>0.6</v>
      </c>
      <c r="L255" s="53">
        <v>27447.119999999999</v>
      </c>
      <c r="M255" s="53">
        <v>7.22</v>
      </c>
      <c r="N255" s="53">
        <v>2.08</v>
      </c>
      <c r="O255" s="53">
        <v>0</v>
      </c>
      <c r="P255" s="53">
        <v>8901.36</v>
      </c>
      <c r="Q255" s="53">
        <v>0</v>
      </c>
      <c r="S255" s="46" t="str">
        <f t="shared" si="3"/>
        <v>Alpine</v>
      </c>
    </row>
    <row r="256" spans="1:19" ht="15.25" customHeight="1">
      <c r="A256" s="52" t="s">
        <v>301</v>
      </c>
      <c r="B256" s="51" t="s">
        <v>356</v>
      </c>
      <c r="C256" s="52" t="s">
        <v>355</v>
      </c>
      <c r="D256" s="52" t="s">
        <v>304</v>
      </c>
      <c r="E256" s="53">
        <v>9032</v>
      </c>
      <c r="F256" s="55">
        <v>40226</v>
      </c>
      <c r="G256" s="55">
        <v>45838</v>
      </c>
      <c r="H256" s="54">
        <v>185</v>
      </c>
      <c r="I256" s="54">
        <v>11.25</v>
      </c>
      <c r="J256" s="53">
        <v>12785.59</v>
      </c>
      <c r="K256" s="53">
        <v>1.42</v>
      </c>
      <c r="L256" s="53">
        <v>153427.07999999999</v>
      </c>
      <c r="M256" s="53">
        <v>16.989999999999998</v>
      </c>
      <c r="N256" s="53">
        <v>8.66</v>
      </c>
      <c r="O256" s="53">
        <v>0</v>
      </c>
      <c r="P256" s="53">
        <v>10386.799999999999</v>
      </c>
      <c r="Q256" s="53">
        <v>0</v>
      </c>
      <c r="S256" s="46" t="str">
        <f t="shared" si="3"/>
        <v>Alpine</v>
      </c>
    </row>
    <row r="257" spans="1:19" ht="15.25" customHeight="1">
      <c r="A257" s="52" t="s">
        <v>301</v>
      </c>
      <c r="B257" s="51" t="s">
        <v>354</v>
      </c>
      <c r="C257" s="52" t="s">
        <v>11</v>
      </c>
      <c r="D257" s="52" t="s">
        <v>304</v>
      </c>
      <c r="E257" s="53">
        <v>14655</v>
      </c>
      <c r="F257" s="55">
        <v>41597</v>
      </c>
      <c r="G257" s="55">
        <v>47269</v>
      </c>
      <c r="H257" s="54">
        <v>187</v>
      </c>
      <c r="I257" s="54">
        <v>7.5</v>
      </c>
      <c r="J257" s="53">
        <v>11650.76</v>
      </c>
      <c r="K257" s="53">
        <v>0.8</v>
      </c>
      <c r="L257" s="53">
        <v>139809.12</v>
      </c>
      <c r="M257" s="53">
        <v>9.5399999999999991</v>
      </c>
      <c r="N257" s="53">
        <v>5.62</v>
      </c>
      <c r="O257" s="53">
        <v>0</v>
      </c>
      <c r="P257" s="53">
        <v>0</v>
      </c>
      <c r="Q257" s="53">
        <v>0</v>
      </c>
      <c r="S257" s="46" t="str">
        <f t="shared" si="3"/>
        <v>Alpine</v>
      </c>
    </row>
    <row r="258" spans="1:19" ht="15.25" customHeight="1">
      <c r="A258" s="52" t="s">
        <v>301</v>
      </c>
      <c r="B258" s="51" t="s">
        <v>353</v>
      </c>
      <c r="C258" s="52" t="s">
        <v>14</v>
      </c>
      <c r="D258" s="52" t="s">
        <v>304</v>
      </c>
      <c r="E258" s="53">
        <v>6896</v>
      </c>
      <c r="F258" s="55">
        <v>42914</v>
      </c>
      <c r="G258" s="55">
        <v>44834</v>
      </c>
      <c r="H258" s="54">
        <v>64</v>
      </c>
      <c r="I258" s="54">
        <v>3.92</v>
      </c>
      <c r="J258" s="53">
        <v>6896</v>
      </c>
      <c r="K258" s="53">
        <v>1</v>
      </c>
      <c r="L258" s="53">
        <v>82752</v>
      </c>
      <c r="M258" s="53">
        <v>12</v>
      </c>
      <c r="N258" s="53">
        <v>9.69</v>
      </c>
      <c r="O258" s="53">
        <v>0</v>
      </c>
      <c r="P258" s="53">
        <v>0</v>
      </c>
      <c r="Q258" s="53">
        <v>0</v>
      </c>
      <c r="S258" s="46" t="str">
        <f t="shared" si="3"/>
        <v>Alpine</v>
      </c>
    </row>
    <row r="259" spans="1:19" ht="15.25" customHeight="1">
      <c r="A259" s="52" t="s">
        <v>301</v>
      </c>
      <c r="B259" s="51" t="s">
        <v>352</v>
      </c>
      <c r="C259" s="52" t="s">
        <v>856</v>
      </c>
      <c r="D259" s="52" t="s">
        <v>304</v>
      </c>
      <c r="E259" s="53">
        <v>1200</v>
      </c>
      <c r="F259" s="55">
        <v>39508</v>
      </c>
      <c r="G259" s="55">
        <v>46081</v>
      </c>
      <c r="H259" s="54">
        <v>216</v>
      </c>
      <c r="I259" s="54">
        <v>13.17</v>
      </c>
      <c r="J259" s="53">
        <v>2295</v>
      </c>
      <c r="K259" s="53">
        <v>1.91</v>
      </c>
      <c r="L259" s="53">
        <v>27540</v>
      </c>
      <c r="M259" s="53">
        <v>22.95</v>
      </c>
      <c r="N259" s="53">
        <v>8.65</v>
      </c>
      <c r="O259" s="53">
        <v>0.35</v>
      </c>
      <c r="P259" s="53">
        <v>5000</v>
      </c>
      <c r="Q259" s="53">
        <v>0</v>
      </c>
      <c r="S259" s="46" t="str">
        <f t="shared" si="3"/>
        <v>Alpine</v>
      </c>
    </row>
    <row r="260" spans="1:19" ht="15.25" customHeight="1">
      <c r="A260" s="52" t="s">
        <v>301</v>
      </c>
      <c r="B260" s="51" t="s">
        <v>351</v>
      </c>
      <c r="C260" s="52" t="s">
        <v>350</v>
      </c>
      <c r="D260" s="52" t="s">
        <v>304</v>
      </c>
      <c r="E260" s="53">
        <v>1229</v>
      </c>
      <c r="F260" s="55">
        <v>40066</v>
      </c>
      <c r="G260" s="55">
        <v>45688</v>
      </c>
      <c r="H260" s="54">
        <v>185</v>
      </c>
      <c r="I260" s="54">
        <v>11.67</v>
      </c>
      <c r="J260" s="53">
        <v>3331.68</v>
      </c>
      <c r="K260" s="53">
        <v>2.71</v>
      </c>
      <c r="L260" s="53">
        <v>39980.160000000003</v>
      </c>
      <c r="M260" s="53">
        <v>32.53</v>
      </c>
      <c r="N260" s="53">
        <v>8.89</v>
      </c>
      <c r="O260" s="53">
        <v>0</v>
      </c>
      <c r="P260" s="53">
        <v>3649.82</v>
      </c>
      <c r="Q260" s="53">
        <v>0</v>
      </c>
      <c r="S260" s="46" t="str">
        <f t="shared" si="3"/>
        <v>Alpine</v>
      </c>
    </row>
    <row r="261" spans="1:19" ht="15.25" customHeight="1">
      <c r="A261" s="52" t="s">
        <v>301</v>
      </c>
      <c r="B261" s="51" t="s">
        <v>349</v>
      </c>
      <c r="C261" s="52" t="s">
        <v>348</v>
      </c>
      <c r="D261" s="52" t="s">
        <v>336</v>
      </c>
      <c r="E261" s="53">
        <v>4676</v>
      </c>
      <c r="F261" s="55">
        <v>40254</v>
      </c>
      <c r="G261" s="55">
        <v>44469</v>
      </c>
      <c r="H261" s="54">
        <v>139</v>
      </c>
      <c r="I261" s="54">
        <v>11.17</v>
      </c>
      <c r="J261" s="53">
        <v>7689.19</v>
      </c>
      <c r="K261" s="53">
        <v>1.64</v>
      </c>
      <c r="L261" s="53">
        <v>92270.28</v>
      </c>
      <c r="M261" s="53">
        <v>19.73</v>
      </c>
      <c r="N261" s="53">
        <v>8.66</v>
      </c>
      <c r="O261" s="53">
        <v>0</v>
      </c>
      <c r="P261" s="53">
        <v>0</v>
      </c>
      <c r="Q261" s="53">
        <v>0</v>
      </c>
      <c r="S261" s="46" t="str">
        <f t="shared" si="3"/>
        <v>Alpine</v>
      </c>
    </row>
    <row r="262" spans="1:19" ht="15.25" customHeight="1">
      <c r="A262" s="52" t="s">
        <v>301</v>
      </c>
      <c r="B262" s="51" t="s">
        <v>347</v>
      </c>
      <c r="C262" s="52" t="s">
        <v>346</v>
      </c>
      <c r="D262" s="52" t="s">
        <v>304</v>
      </c>
      <c r="E262" s="53">
        <v>2400</v>
      </c>
      <c r="F262" s="55">
        <v>39692</v>
      </c>
      <c r="G262" s="55">
        <v>45991</v>
      </c>
      <c r="H262" s="54">
        <v>207</v>
      </c>
      <c r="I262" s="54">
        <v>12.67</v>
      </c>
      <c r="J262" s="53">
        <v>5227.2</v>
      </c>
      <c r="K262" s="53">
        <v>2.1800000000000002</v>
      </c>
      <c r="L262" s="53">
        <v>62726.400000000001</v>
      </c>
      <c r="M262" s="53">
        <v>26.14</v>
      </c>
      <c r="N262" s="53">
        <v>9.77</v>
      </c>
      <c r="O262" s="53">
        <v>0</v>
      </c>
      <c r="P262" s="53">
        <v>7320.31</v>
      </c>
      <c r="Q262" s="53">
        <v>0</v>
      </c>
      <c r="S262" s="46" t="str">
        <f t="shared" ref="S262:S285" si="4">+INDEX($A$294:$A$329,MATCH(A262,$B$294:$B$329,0))</f>
        <v>Alpine</v>
      </c>
    </row>
    <row r="263" spans="1:19" ht="15.25" customHeight="1">
      <c r="A263" s="52" t="s">
        <v>301</v>
      </c>
      <c r="B263" s="51" t="s">
        <v>345</v>
      </c>
      <c r="C263" s="52" t="s">
        <v>344</v>
      </c>
      <c r="D263" s="52" t="s">
        <v>304</v>
      </c>
      <c r="E263" s="53">
        <v>3800</v>
      </c>
      <c r="F263" s="55">
        <v>34078</v>
      </c>
      <c r="G263" s="55">
        <v>47065</v>
      </c>
      <c r="H263" s="54">
        <v>427</v>
      </c>
      <c r="I263" s="54">
        <v>28.08</v>
      </c>
      <c r="J263" s="53">
        <v>7055.81</v>
      </c>
      <c r="K263" s="53">
        <v>1.86</v>
      </c>
      <c r="L263" s="53">
        <v>84669.72</v>
      </c>
      <c r="M263" s="53">
        <v>22.28</v>
      </c>
      <c r="N263" s="53">
        <v>8.39</v>
      </c>
      <c r="O263" s="53">
        <v>0.08</v>
      </c>
      <c r="P263" s="53">
        <v>7760.4</v>
      </c>
      <c r="Q263" s="53">
        <v>0</v>
      </c>
      <c r="S263" s="46" t="str">
        <f t="shared" si="4"/>
        <v>Alpine</v>
      </c>
    </row>
    <row r="264" spans="1:19" ht="15.25" customHeight="1">
      <c r="A264" s="52" t="s">
        <v>301</v>
      </c>
      <c r="B264" s="51" t="s">
        <v>343</v>
      </c>
      <c r="C264" s="52" t="s">
        <v>342</v>
      </c>
      <c r="D264" s="52" t="s">
        <v>341</v>
      </c>
      <c r="E264" s="53">
        <v>0</v>
      </c>
      <c r="F264" s="55">
        <v>42521</v>
      </c>
      <c r="G264" s="51"/>
      <c r="H264" s="51"/>
      <c r="I264" s="54">
        <v>5</v>
      </c>
      <c r="J264" s="53">
        <v>0</v>
      </c>
      <c r="K264" s="53">
        <v>0</v>
      </c>
      <c r="L264" s="53">
        <v>0</v>
      </c>
      <c r="M264" s="53">
        <v>0</v>
      </c>
      <c r="N264" s="53">
        <v>0</v>
      </c>
      <c r="O264" s="53">
        <v>0</v>
      </c>
      <c r="P264" s="53">
        <v>0</v>
      </c>
      <c r="Q264" s="53">
        <v>0</v>
      </c>
      <c r="S264" s="46" t="str">
        <f t="shared" si="4"/>
        <v>Alpine</v>
      </c>
    </row>
    <row r="265" spans="1:19" ht="15.25" customHeight="1">
      <c r="A265" s="52" t="s">
        <v>301</v>
      </c>
      <c r="B265" s="51" t="s">
        <v>340</v>
      </c>
      <c r="C265" s="52" t="s">
        <v>339</v>
      </c>
      <c r="D265" s="52" t="s">
        <v>324</v>
      </c>
      <c r="E265" s="53">
        <v>0</v>
      </c>
      <c r="F265" s="55">
        <v>43739</v>
      </c>
      <c r="G265" s="55">
        <v>44651</v>
      </c>
      <c r="H265" s="54">
        <v>30</v>
      </c>
      <c r="I265" s="54">
        <v>1.58</v>
      </c>
      <c r="J265" s="53">
        <v>0</v>
      </c>
      <c r="K265" s="53">
        <v>0</v>
      </c>
      <c r="L265" s="53">
        <v>0</v>
      </c>
      <c r="M265" s="53">
        <v>0</v>
      </c>
      <c r="N265" s="53">
        <v>0</v>
      </c>
      <c r="O265" s="53">
        <v>0</v>
      </c>
      <c r="P265" s="53">
        <v>0</v>
      </c>
      <c r="Q265" s="53">
        <v>0</v>
      </c>
      <c r="S265" s="46" t="str">
        <f t="shared" si="4"/>
        <v>Alpine</v>
      </c>
    </row>
    <row r="266" spans="1:19" ht="15.25" customHeight="1">
      <c r="A266" s="52" t="s">
        <v>301</v>
      </c>
      <c r="B266" s="51" t="s">
        <v>338</v>
      </c>
      <c r="C266" s="52" t="s">
        <v>337</v>
      </c>
      <c r="D266" s="52" t="s">
        <v>336</v>
      </c>
      <c r="E266" s="53">
        <v>100</v>
      </c>
      <c r="F266" s="55">
        <v>39387</v>
      </c>
      <c r="G266" s="55">
        <v>44865</v>
      </c>
      <c r="H266" s="54">
        <v>180</v>
      </c>
      <c r="I266" s="54">
        <v>13.5</v>
      </c>
      <c r="J266" s="53">
        <v>1150</v>
      </c>
      <c r="K266" s="53">
        <v>11.5</v>
      </c>
      <c r="L266" s="53">
        <v>13800</v>
      </c>
      <c r="M266" s="53">
        <v>138</v>
      </c>
      <c r="N266" s="53">
        <v>0</v>
      </c>
      <c r="O266" s="53">
        <v>0</v>
      </c>
      <c r="P266" s="53">
        <v>0</v>
      </c>
      <c r="Q266" s="53">
        <v>0</v>
      </c>
      <c r="S266" s="46" t="str">
        <f t="shared" si="4"/>
        <v>Alpine</v>
      </c>
    </row>
    <row r="267" spans="1:19" ht="15.25" customHeight="1">
      <c r="A267" s="52" t="s">
        <v>269</v>
      </c>
      <c r="B267" s="51" t="s">
        <v>335</v>
      </c>
      <c r="C267" s="52" t="s">
        <v>334</v>
      </c>
      <c r="D267" s="52" t="s">
        <v>307</v>
      </c>
      <c r="E267" s="53">
        <v>1400</v>
      </c>
      <c r="F267" s="55">
        <v>42644</v>
      </c>
      <c r="G267" s="55">
        <v>44530</v>
      </c>
      <c r="H267" s="54">
        <v>62</v>
      </c>
      <c r="I267" s="54">
        <v>4.58</v>
      </c>
      <c r="J267" s="53">
        <v>1974</v>
      </c>
      <c r="K267" s="53">
        <v>1.41</v>
      </c>
      <c r="L267" s="53">
        <v>23688</v>
      </c>
      <c r="M267" s="53">
        <v>16.920000000000002</v>
      </c>
      <c r="N267" s="53">
        <v>6.72</v>
      </c>
      <c r="O267" s="53">
        <v>0</v>
      </c>
      <c r="P267" s="53">
        <v>2500</v>
      </c>
      <c r="Q267" s="53">
        <v>0</v>
      </c>
      <c r="S267" s="46" t="str">
        <f t="shared" si="4"/>
        <v>Mission Plaza</v>
      </c>
    </row>
    <row r="268" spans="1:19" ht="15.25" customHeight="1">
      <c r="A268" s="52" t="s">
        <v>269</v>
      </c>
      <c r="B268" s="51" t="s">
        <v>333</v>
      </c>
      <c r="C268" s="52" t="s">
        <v>332</v>
      </c>
      <c r="D268" s="52" t="s">
        <v>304</v>
      </c>
      <c r="E268" s="53">
        <v>1120</v>
      </c>
      <c r="F268" s="55">
        <v>42217</v>
      </c>
      <c r="G268" s="55">
        <v>45838</v>
      </c>
      <c r="H268" s="54">
        <v>119</v>
      </c>
      <c r="I268" s="54">
        <v>5.75</v>
      </c>
      <c r="J268" s="53">
        <v>1391.57</v>
      </c>
      <c r="K268" s="53">
        <v>1.24</v>
      </c>
      <c r="L268" s="53">
        <v>16698.84</v>
      </c>
      <c r="M268" s="53">
        <v>14.91</v>
      </c>
      <c r="N268" s="53">
        <v>6.86</v>
      </c>
      <c r="O268" s="53">
        <v>0</v>
      </c>
      <c r="P268" s="53">
        <v>1336.8</v>
      </c>
      <c r="Q268" s="53">
        <v>0</v>
      </c>
      <c r="S268" s="46" t="str">
        <f t="shared" si="4"/>
        <v>Mission Plaza</v>
      </c>
    </row>
    <row r="269" spans="1:19" ht="15.25" customHeight="1">
      <c r="A269" s="52" t="s">
        <v>269</v>
      </c>
      <c r="B269" s="51" t="s">
        <v>331</v>
      </c>
      <c r="C269" s="52" t="s">
        <v>36</v>
      </c>
      <c r="D269" s="52" t="s">
        <v>307</v>
      </c>
      <c r="E269" s="53">
        <v>2520</v>
      </c>
      <c r="F269" s="55">
        <v>40664</v>
      </c>
      <c r="G269" s="55">
        <v>44681</v>
      </c>
      <c r="H269" s="54">
        <v>132</v>
      </c>
      <c r="I269" s="54">
        <v>10</v>
      </c>
      <c r="J269" s="53">
        <v>4513.5200000000004</v>
      </c>
      <c r="K269" s="53">
        <v>1.79</v>
      </c>
      <c r="L269" s="53">
        <v>54162.239999999998</v>
      </c>
      <c r="M269" s="53">
        <v>21.49</v>
      </c>
      <c r="N269" s="53">
        <v>7.14</v>
      </c>
      <c r="O269" s="53">
        <v>0</v>
      </c>
      <c r="P269" s="53">
        <v>2500</v>
      </c>
      <c r="Q269" s="53">
        <v>0</v>
      </c>
      <c r="S269" s="46" t="str">
        <f t="shared" si="4"/>
        <v>Mission Plaza</v>
      </c>
    </row>
    <row r="270" spans="1:19" ht="15.25" customHeight="1">
      <c r="A270" s="52" t="s">
        <v>269</v>
      </c>
      <c r="B270" s="51" t="s">
        <v>330</v>
      </c>
      <c r="C270" s="52" t="s">
        <v>40</v>
      </c>
      <c r="D270" s="52" t="s">
        <v>307</v>
      </c>
      <c r="E270" s="53">
        <v>1400</v>
      </c>
      <c r="F270" s="55">
        <v>43282</v>
      </c>
      <c r="G270" s="55">
        <v>44985</v>
      </c>
      <c r="H270" s="54">
        <v>56</v>
      </c>
      <c r="I270" s="54">
        <v>2.83</v>
      </c>
      <c r="J270" s="53">
        <v>1470</v>
      </c>
      <c r="K270" s="53">
        <v>1.05</v>
      </c>
      <c r="L270" s="53">
        <v>17640</v>
      </c>
      <c r="M270" s="53">
        <v>12.6</v>
      </c>
      <c r="N270" s="53">
        <v>6.57</v>
      </c>
      <c r="O270" s="53">
        <v>0</v>
      </c>
      <c r="P270" s="53">
        <v>2200</v>
      </c>
      <c r="Q270" s="53">
        <v>0</v>
      </c>
      <c r="S270" s="46" t="str">
        <f t="shared" si="4"/>
        <v>Mission Plaza</v>
      </c>
    </row>
    <row r="271" spans="1:19" ht="15.25" customHeight="1">
      <c r="A271" s="52" t="s">
        <v>269</v>
      </c>
      <c r="B271" s="51" t="s">
        <v>329</v>
      </c>
      <c r="C271" s="52" t="s">
        <v>328</v>
      </c>
      <c r="D271" s="52" t="s">
        <v>307</v>
      </c>
      <c r="E271" s="53">
        <v>2520</v>
      </c>
      <c r="F271" s="55">
        <v>43567</v>
      </c>
      <c r="G271" s="55">
        <v>45747</v>
      </c>
      <c r="H271" s="54">
        <v>72</v>
      </c>
      <c r="I271" s="54">
        <v>2.08</v>
      </c>
      <c r="J271" s="53">
        <v>3502.8</v>
      </c>
      <c r="K271" s="53">
        <v>1.39</v>
      </c>
      <c r="L271" s="53">
        <v>42033.599999999999</v>
      </c>
      <c r="M271" s="53">
        <v>16.68</v>
      </c>
      <c r="N271" s="53">
        <v>7.42</v>
      </c>
      <c r="O271" s="53">
        <v>0</v>
      </c>
      <c r="P271" s="53">
        <v>4686.8</v>
      </c>
      <c r="Q271" s="53">
        <v>0</v>
      </c>
      <c r="S271" s="46" t="str">
        <f t="shared" si="4"/>
        <v>Mission Plaza</v>
      </c>
    </row>
    <row r="272" spans="1:19" ht="15.25" customHeight="1">
      <c r="A272" s="52" t="s">
        <v>269</v>
      </c>
      <c r="B272" s="51" t="s">
        <v>327</v>
      </c>
      <c r="C272" s="52" t="s">
        <v>875</v>
      </c>
      <c r="D272" s="52" t="s">
        <v>307</v>
      </c>
      <c r="E272" s="53">
        <v>42966</v>
      </c>
      <c r="F272" s="55">
        <v>42211</v>
      </c>
      <c r="G272" s="55">
        <v>48791</v>
      </c>
      <c r="H272" s="54">
        <v>217</v>
      </c>
      <c r="I272" s="54">
        <v>5.83</v>
      </c>
      <c r="J272" s="53">
        <v>0</v>
      </c>
      <c r="K272" s="53">
        <v>0</v>
      </c>
      <c r="L272" s="53">
        <v>0</v>
      </c>
      <c r="M272" s="53">
        <v>0</v>
      </c>
      <c r="N272" s="53">
        <v>3.23</v>
      </c>
      <c r="O272" s="53">
        <v>0</v>
      </c>
      <c r="P272" s="53">
        <v>0</v>
      </c>
      <c r="Q272" s="53">
        <v>0</v>
      </c>
      <c r="S272" s="46" t="str">
        <f t="shared" si="4"/>
        <v>Mission Plaza</v>
      </c>
    </row>
    <row r="273" spans="1:19" ht="15.25" customHeight="1">
      <c r="A273" s="52" t="s">
        <v>269</v>
      </c>
      <c r="B273" s="51" t="s">
        <v>326</v>
      </c>
      <c r="C273" s="52" t="s">
        <v>325</v>
      </c>
      <c r="D273" s="52" t="s">
        <v>324</v>
      </c>
      <c r="E273" s="53">
        <v>3301</v>
      </c>
      <c r="F273" s="55">
        <v>42856</v>
      </c>
      <c r="G273" s="55">
        <v>44681</v>
      </c>
      <c r="H273" s="54">
        <v>60</v>
      </c>
      <c r="I273" s="54">
        <v>4</v>
      </c>
      <c r="J273" s="53">
        <v>2622.54</v>
      </c>
      <c r="K273" s="53">
        <v>0.79</v>
      </c>
      <c r="L273" s="53">
        <v>31470.48</v>
      </c>
      <c r="M273" s="53">
        <v>9.5299999999999994</v>
      </c>
      <c r="N273" s="53">
        <v>0</v>
      </c>
      <c r="O273" s="53">
        <v>0</v>
      </c>
      <c r="P273" s="53">
        <v>2400</v>
      </c>
      <c r="Q273" s="53">
        <v>0</v>
      </c>
      <c r="S273" s="46" t="str">
        <f t="shared" si="4"/>
        <v>Mission Plaza</v>
      </c>
    </row>
    <row r="274" spans="1:19" ht="15.25" customHeight="1">
      <c r="A274" s="52" t="s">
        <v>269</v>
      </c>
      <c r="B274" s="51" t="s">
        <v>323</v>
      </c>
      <c r="C274" s="52" t="s">
        <v>322</v>
      </c>
      <c r="D274" s="52" t="s">
        <v>307</v>
      </c>
      <c r="E274" s="53">
        <v>1920</v>
      </c>
      <c r="F274" s="55">
        <v>39234</v>
      </c>
      <c r="G274" s="55">
        <v>45443</v>
      </c>
      <c r="H274" s="54">
        <v>204</v>
      </c>
      <c r="I274" s="54">
        <v>13.92</v>
      </c>
      <c r="J274" s="53">
        <v>3762</v>
      </c>
      <c r="K274" s="53">
        <v>1.96</v>
      </c>
      <c r="L274" s="53">
        <v>45144</v>
      </c>
      <c r="M274" s="53">
        <v>23.51</v>
      </c>
      <c r="N274" s="53">
        <v>6.88</v>
      </c>
      <c r="O274" s="53">
        <v>0</v>
      </c>
      <c r="P274" s="53">
        <v>3000</v>
      </c>
      <c r="Q274" s="53">
        <v>0</v>
      </c>
      <c r="S274" s="46" t="str">
        <f t="shared" si="4"/>
        <v>Mission Plaza</v>
      </c>
    </row>
    <row r="275" spans="1:19" ht="15.25" customHeight="1">
      <c r="A275" s="52" t="s">
        <v>269</v>
      </c>
      <c r="B275" s="51" t="s">
        <v>321</v>
      </c>
      <c r="C275" s="52" t="s">
        <v>320</v>
      </c>
      <c r="D275" s="52" t="s">
        <v>307</v>
      </c>
      <c r="E275" s="53">
        <v>2468</v>
      </c>
      <c r="F275" s="55">
        <v>39173</v>
      </c>
      <c r="G275" s="55">
        <v>46326</v>
      </c>
      <c r="H275" s="54">
        <v>235</v>
      </c>
      <c r="I275" s="54">
        <v>14.08</v>
      </c>
      <c r="J275" s="53">
        <v>0</v>
      </c>
      <c r="K275" s="53">
        <v>0</v>
      </c>
      <c r="L275" s="53">
        <v>0</v>
      </c>
      <c r="M275" s="53">
        <v>0</v>
      </c>
      <c r="N275" s="53">
        <v>6.76</v>
      </c>
      <c r="O275" s="53">
        <v>0</v>
      </c>
      <c r="P275" s="53">
        <v>6300</v>
      </c>
      <c r="Q275" s="53">
        <v>0</v>
      </c>
      <c r="S275" s="46" t="str">
        <f t="shared" si="4"/>
        <v>Mission Plaza</v>
      </c>
    </row>
    <row r="276" spans="1:19" ht="15.25" customHeight="1">
      <c r="A276" s="52" t="s">
        <v>269</v>
      </c>
      <c r="B276" s="51" t="s">
        <v>319</v>
      </c>
      <c r="C276" s="52" t="s">
        <v>754</v>
      </c>
      <c r="D276" s="52" t="s">
        <v>307</v>
      </c>
      <c r="E276" s="53">
        <v>1268</v>
      </c>
      <c r="F276" s="55">
        <v>41153</v>
      </c>
      <c r="G276" s="55">
        <v>45169</v>
      </c>
      <c r="H276" s="54">
        <v>132</v>
      </c>
      <c r="I276" s="54">
        <v>8.67</v>
      </c>
      <c r="J276" s="53">
        <v>1837.45</v>
      </c>
      <c r="K276" s="53">
        <v>1.45</v>
      </c>
      <c r="L276" s="53">
        <v>22049.4</v>
      </c>
      <c r="M276" s="53">
        <v>17.39</v>
      </c>
      <c r="N276" s="53">
        <v>6.84</v>
      </c>
      <c r="O276" s="53">
        <v>0</v>
      </c>
      <c r="P276" s="53">
        <v>11636.91</v>
      </c>
      <c r="Q276" s="53">
        <v>0</v>
      </c>
      <c r="S276" s="46" t="str">
        <f t="shared" si="4"/>
        <v>Mission Plaza</v>
      </c>
    </row>
    <row r="277" spans="1:19" ht="15.25" customHeight="1">
      <c r="A277" s="52" t="s">
        <v>269</v>
      </c>
      <c r="B277" s="51" t="s">
        <v>318</v>
      </c>
      <c r="C277" s="52" t="s">
        <v>317</v>
      </c>
      <c r="D277" s="52" t="s">
        <v>307</v>
      </c>
      <c r="E277" s="53">
        <v>2103</v>
      </c>
      <c r="F277" s="55">
        <v>42064</v>
      </c>
      <c r="G277" s="55">
        <v>45077</v>
      </c>
      <c r="H277" s="54">
        <v>99</v>
      </c>
      <c r="I277" s="54">
        <v>6.17</v>
      </c>
      <c r="J277" s="53">
        <v>2654.98</v>
      </c>
      <c r="K277" s="53">
        <v>1.26</v>
      </c>
      <c r="L277" s="53">
        <v>31859.759999999998</v>
      </c>
      <c r="M277" s="53">
        <v>15.15</v>
      </c>
      <c r="N277" s="53">
        <v>6.54</v>
      </c>
      <c r="O277" s="53">
        <v>0</v>
      </c>
      <c r="P277" s="53">
        <v>2500</v>
      </c>
      <c r="Q277" s="53">
        <v>0</v>
      </c>
      <c r="S277" s="46" t="str">
        <f t="shared" si="4"/>
        <v>Mission Plaza</v>
      </c>
    </row>
    <row r="278" spans="1:19" ht="15.25" customHeight="1">
      <c r="A278" s="52" t="s">
        <v>269</v>
      </c>
      <c r="B278" s="51" t="s">
        <v>316</v>
      </c>
      <c r="C278" s="52" t="s">
        <v>315</v>
      </c>
      <c r="D278" s="52" t="s">
        <v>304</v>
      </c>
      <c r="E278" s="53">
        <v>938</v>
      </c>
      <c r="F278" s="55">
        <v>41623</v>
      </c>
      <c r="G278" s="55">
        <v>45747</v>
      </c>
      <c r="H278" s="54">
        <v>136</v>
      </c>
      <c r="I278" s="54">
        <v>7.42</v>
      </c>
      <c r="J278" s="53">
        <v>966.14</v>
      </c>
      <c r="K278" s="53">
        <v>1.03</v>
      </c>
      <c r="L278" s="53">
        <v>11593.68</v>
      </c>
      <c r="M278" s="53">
        <v>12.36</v>
      </c>
      <c r="N278" s="53">
        <v>6.28</v>
      </c>
      <c r="O278" s="53">
        <v>0</v>
      </c>
      <c r="P278" s="53">
        <v>1000</v>
      </c>
      <c r="Q278" s="53">
        <v>0</v>
      </c>
      <c r="S278" s="46" t="str">
        <f t="shared" si="4"/>
        <v>Mission Plaza</v>
      </c>
    </row>
    <row r="279" spans="1:19" ht="15.25" customHeight="1">
      <c r="A279" s="52" t="s">
        <v>269</v>
      </c>
      <c r="B279" s="51" t="s">
        <v>314</v>
      </c>
      <c r="C279" s="52" t="s">
        <v>38</v>
      </c>
      <c r="D279" s="52" t="s">
        <v>307</v>
      </c>
      <c r="E279" s="53">
        <v>928</v>
      </c>
      <c r="F279" s="55">
        <v>41944</v>
      </c>
      <c r="G279" s="55">
        <v>45961</v>
      </c>
      <c r="H279" s="54">
        <v>132</v>
      </c>
      <c r="I279" s="54">
        <v>6.5</v>
      </c>
      <c r="J279" s="53">
        <v>1397.5</v>
      </c>
      <c r="K279" s="53">
        <v>1.51</v>
      </c>
      <c r="L279" s="53">
        <v>16770</v>
      </c>
      <c r="M279" s="53">
        <v>18.07</v>
      </c>
      <c r="N279" s="53">
        <v>6.91</v>
      </c>
      <c r="O279" s="53">
        <v>0</v>
      </c>
      <c r="P279" s="53">
        <v>1252.8</v>
      </c>
      <c r="Q279" s="53">
        <v>0</v>
      </c>
      <c r="S279" s="46" t="str">
        <f t="shared" si="4"/>
        <v>Mission Plaza</v>
      </c>
    </row>
    <row r="280" spans="1:19" ht="15.25" customHeight="1">
      <c r="A280" s="52" t="s">
        <v>269</v>
      </c>
      <c r="B280" s="51" t="s">
        <v>313</v>
      </c>
      <c r="C280" s="52" t="s">
        <v>312</v>
      </c>
      <c r="D280" s="52" t="s">
        <v>304</v>
      </c>
      <c r="E280" s="53">
        <v>928</v>
      </c>
      <c r="F280" s="55">
        <v>42382</v>
      </c>
      <c r="G280" s="51"/>
      <c r="H280" s="51"/>
      <c r="I280" s="54">
        <v>5.33</v>
      </c>
      <c r="J280" s="53">
        <v>1345.6</v>
      </c>
      <c r="K280" s="53">
        <v>1.45</v>
      </c>
      <c r="L280" s="53">
        <v>16147.2</v>
      </c>
      <c r="M280" s="53">
        <v>17.399999999999999</v>
      </c>
      <c r="N280" s="53">
        <v>6.45</v>
      </c>
      <c r="O280" s="53">
        <v>0</v>
      </c>
      <c r="P280" s="53">
        <v>1345.6</v>
      </c>
      <c r="Q280" s="53">
        <v>0</v>
      </c>
      <c r="S280" s="46" t="str">
        <f t="shared" si="4"/>
        <v>Mission Plaza</v>
      </c>
    </row>
    <row r="281" spans="1:19" ht="15.25" customHeight="1">
      <c r="A281" s="52" t="s">
        <v>269</v>
      </c>
      <c r="B281" s="51" t="s">
        <v>311</v>
      </c>
      <c r="C281" s="52" t="s">
        <v>310</v>
      </c>
      <c r="D281" s="52" t="s">
        <v>307</v>
      </c>
      <c r="E281" s="53">
        <v>928</v>
      </c>
      <c r="F281" s="55">
        <v>42064</v>
      </c>
      <c r="G281" s="55">
        <v>44316</v>
      </c>
      <c r="H281" s="54">
        <v>74</v>
      </c>
      <c r="I281" s="54">
        <v>6.17</v>
      </c>
      <c r="J281" s="53">
        <v>1161.73</v>
      </c>
      <c r="K281" s="53">
        <v>1.25</v>
      </c>
      <c r="L281" s="53">
        <v>13940.76</v>
      </c>
      <c r="M281" s="53">
        <v>15.02</v>
      </c>
      <c r="N281" s="53">
        <v>6.91</v>
      </c>
      <c r="O281" s="53">
        <v>0</v>
      </c>
      <c r="P281" s="53">
        <v>0</v>
      </c>
      <c r="Q281" s="53">
        <v>0</v>
      </c>
      <c r="S281" s="46" t="str">
        <f t="shared" si="4"/>
        <v>Mission Plaza</v>
      </c>
    </row>
    <row r="282" spans="1:19" ht="15.25" customHeight="1">
      <c r="A282" s="52" t="s">
        <v>269</v>
      </c>
      <c r="B282" s="51" t="s">
        <v>309</v>
      </c>
      <c r="C282" s="52" t="s">
        <v>39</v>
      </c>
      <c r="D282" s="52" t="s">
        <v>307</v>
      </c>
      <c r="E282" s="53">
        <v>928</v>
      </c>
      <c r="F282" s="55">
        <v>43126</v>
      </c>
      <c r="G282" s="55">
        <v>45046</v>
      </c>
      <c r="H282" s="54">
        <v>64</v>
      </c>
      <c r="I282" s="54">
        <v>3.33</v>
      </c>
      <c r="J282" s="53">
        <v>1255.1400000000001</v>
      </c>
      <c r="K282" s="53">
        <v>1.35</v>
      </c>
      <c r="L282" s="53">
        <v>15061.68</v>
      </c>
      <c r="M282" s="53">
        <v>16.23</v>
      </c>
      <c r="N282" s="53">
        <v>6.58</v>
      </c>
      <c r="O282" s="53">
        <v>0</v>
      </c>
      <c r="P282" s="53">
        <v>0</v>
      </c>
      <c r="Q282" s="53">
        <v>0</v>
      </c>
      <c r="S282" s="46" t="str">
        <f t="shared" si="4"/>
        <v>Mission Plaza</v>
      </c>
    </row>
    <row r="283" spans="1:19" ht="15.25" customHeight="1">
      <c r="A283" s="52" t="s">
        <v>269</v>
      </c>
      <c r="B283" s="51" t="s">
        <v>308</v>
      </c>
      <c r="C283" s="52" t="s">
        <v>35</v>
      </c>
      <c r="D283" s="52" t="s">
        <v>307</v>
      </c>
      <c r="E283" s="53">
        <v>1044</v>
      </c>
      <c r="F283" s="55">
        <v>40909</v>
      </c>
      <c r="G283" s="55">
        <v>46022</v>
      </c>
      <c r="H283" s="54">
        <v>168</v>
      </c>
      <c r="I283" s="54">
        <v>9.33</v>
      </c>
      <c r="J283" s="53">
        <v>2062.5100000000002</v>
      </c>
      <c r="K283" s="53">
        <v>1.98</v>
      </c>
      <c r="L283" s="53">
        <v>24750.12</v>
      </c>
      <c r="M283" s="53">
        <v>23.71</v>
      </c>
      <c r="N283" s="53">
        <v>7.43</v>
      </c>
      <c r="O283" s="53">
        <v>0</v>
      </c>
      <c r="P283" s="53">
        <v>1827</v>
      </c>
      <c r="Q283" s="53">
        <v>0</v>
      </c>
      <c r="S283" s="46" t="str">
        <f t="shared" si="4"/>
        <v>Mission Plaza</v>
      </c>
    </row>
    <row r="284" spans="1:19" ht="15.25" customHeight="1">
      <c r="A284" s="52" t="s">
        <v>269</v>
      </c>
      <c r="B284" s="51" t="s">
        <v>306</v>
      </c>
      <c r="C284" s="52" t="s">
        <v>305</v>
      </c>
      <c r="D284" s="52" t="s">
        <v>304</v>
      </c>
      <c r="E284" s="53">
        <v>4076</v>
      </c>
      <c r="F284" s="55">
        <v>43558</v>
      </c>
      <c r="G284" s="55">
        <v>46295</v>
      </c>
      <c r="H284" s="54">
        <v>90</v>
      </c>
      <c r="I284" s="54">
        <v>2.08</v>
      </c>
      <c r="J284" s="53">
        <v>7690.33</v>
      </c>
      <c r="K284" s="53">
        <v>1.89</v>
      </c>
      <c r="L284" s="53">
        <v>92283.96</v>
      </c>
      <c r="M284" s="53">
        <v>22.64</v>
      </c>
      <c r="N284" s="53">
        <v>3.57</v>
      </c>
      <c r="O284" s="53">
        <v>0</v>
      </c>
      <c r="P284" s="53">
        <v>0</v>
      </c>
      <c r="Q284" s="53">
        <v>0</v>
      </c>
      <c r="S284" s="46" t="str">
        <f t="shared" si="4"/>
        <v>Mission Plaza</v>
      </c>
    </row>
    <row r="285" spans="1:19" ht="15.25" customHeight="1">
      <c r="A285" s="52" t="s">
        <v>269</v>
      </c>
      <c r="B285" s="51" t="s">
        <v>303</v>
      </c>
      <c r="C285" s="50" t="s">
        <v>302</v>
      </c>
      <c r="D285" s="50"/>
      <c r="E285" s="316">
        <v>0</v>
      </c>
      <c r="F285" s="303"/>
      <c r="G285" s="303"/>
      <c r="H285" s="303"/>
      <c r="I285" s="303"/>
      <c r="J285" s="303"/>
      <c r="K285" s="303"/>
      <c r="L285" s="303"/>
      <c r="M285" s="303"/>
      <c r="N285" s="303"/>
      <c r="O285" s="303"/>
      <c r="P285" s="303"/>
      <c r="Q285" s="303"/>
      <c r="S285" s="46" t="str">
        <f t="shared" si="4"/>
        <v>Mission Plaza</v>
      </c>
    </row>
    <row r="294" spans="1:2">
      <c r="A294" t="s">
        <v>151</v>
      </c>
      <c r="B294" t="s">
        <v>301</v>
      </c>
    </row>
    <row r="295" spans="1:2">
      <c r="A295" t="s">
        <v>300</v>
      </c>
      <c r="B295" t="s">
        <v>299</v>
      </c>
    </row>
    <row r="296" spans="1:2">
      <c r="A296" t="s">
        <v>298</v>
      </c>
      <c r="B296" t="s">
        <v>297</v>
      </c>
    </row>
    <row r="297" spans="1:2">
      <c r="A297" t="s">
        <v>296</v>
      </c>
      <c r="B297" t="s">
        <v>295</v>
      </c>
    </row>
    <row r="298" spans="1:2">
      <c r="A298" t="s">
        <v>294</v>
      </c>
      <c r="B298" t="s">
        <v>293</v>
      </c>
    </row>
    <row r="299" spans="1:2">
      <c r="A299" t="s">
        <v>292</v>
      </c>
      <c r="B299" t="s">
        <v>291</v>
      </c>
    </row>
    <row r="300" spans="1:2">
      <c r="A300" t="s">
        <v>176</v>
      </c>
      <c r="B300" t="s">
        <v>290</v>
      </c>
    </row>
    <row r="301" spans="1:2">
      <c r="A301" t="s">
        <v>289</v>
      </c>
      <c r="B301" t="s">
        <v>288</v>
      </c>
    </row>
    <row r="302" spans="1:2">
      <c r="A302" t="s">
        <v>287</v>
      </c>
      <c r="B302" t="s">
        <v>286</v>
      </c>
    </row>
    <row r="303" spans="1:2">
      <c r="A303" t="s">
        <v>285</v>
      </c>
      <c r="B303" t="s">
        <v>284</v>
      </c>
    </row>
    <row r="304" spans="1:2">
      <c r="A304" t="s">
        <v>173</v>
      </c>
      <c r="B304" t="s">
        <v>283</v>
      </c>
    </row>
    <row r="305" spans="1:2">
      <c r="A305" t="s">
        <v>181</v>
      </c>
      <c r="B305" t="s">
        <v>282</v>
      </c>
    </row>
    <row r="306" spans="1:2">
      <c r="A306" t="s">
        <v>178</v>
      </c>
      <c r="B306" t="s">
        <v>281</v>
      </c>
    </row>
    <row r="307" spans="1:2">
      <c r="A307" t="s">
        <v>280</v>
      </c>
      <c r="B307" t="s">
        <v>279</v>
      </c>
    </row>
    <row r="308" spans="1:2">
      <c r="A308" t="s">
        <v>179</v>
      </c>
      <c r="B308" t="s">
        <v>278</v>
      </c>
    </row>
    <row r="309" spans="1:2">
      <c r="A309" t="s">
        <v>277</v>
      </c>
      <c r="B309" t="s">
        <v>276</v>
      </c>
    </row>
    <row r="310" spans="1:2">
      <c r="A310" t="s">
        <v>171</v>
      </c>
      <c r="B310" t="s">
        <v>275</v>
      </c>
    </row>
    <row r="311" spans="1:2">
      <c r="A311" t="s">
        <v>169</v>
      </c>
      <c r="B311" t="s">
        <v>274</v>
      </c>
    </row>
    <row r="312" spans="1:2">
      <c r="A312" t="s">
        <v>273</v>
      </c>
      <c r="B312" t="s">
        <v>272</v>
      </c>
    </row>
    <row r="313" spans="1:2">
      <c r="A313" t="s">
        <v>261</v>
      </c>
      <c r="B313" t="s">
        <v>272</v>
      </c>
    </row>
    <row r="314" spans="1:2">
      <c r="A314" t="s">
        <v>271</v>
      </c>
      <c r="B314" t="s">
        <v>270</v>
      </c>
    </row>
    <row r="315" spans="1:2">
      <c r="A315" t="s">
        <v>170</v>
      </c>
      <c r="B315" t="s">
        <v>269</v>
      </c>
    </row>
    <row r="316" spans="1:2">
      <c r="A316" t="s">
        <v>268</v>
      </c>
      <c r="B316" t="s">
        <v>267</v>
      </c>
    </row>
    <row r="317" spans="1:2">
      <c r="A317" t="s">
        <v>266</v>
      </c>
      <c r="B317" t="s">
        <v>265</v>
      </c>
    </row>
    <row r="318" spans="1:2">
      <c r="A318" t="s">
        <v>264</v>
      </c>
      <c r="B318" t="s">
        <v>263</v>
      </c>
    </row>
    <row r="319" spans="1:2">
      <c r="A319" t="s">
        <v>180</v>
      </c>
      <c r="B319" t="s">
        <v>262</v>
      </c>
    </row>
    <row r="320" spans="1:2">
      <c r="A320" t="s">
        <v>174</v>
      </c>
      <c r="B320" t="s">
        <v>260</v>
      </c>
    </row>
    <row r="321" spans="1:2">
      <c r="A321" t="s">
        <v>261</v>
      </c>
      <c r="B321" t="s">
        <v>260</v>
      </c>
    </row>
    <row r="322" spans="1:2">
      <c r="A322" t="s">
        <v>177</v>
      </c>
      <c r="B322" t="s">
        <v>259</v>
      </c>
    </row>
    <row r="323" spans="1:2">
      <c r="A323" t="s">
        <v>258</v>
      </c>
      <c r="B323" t="s">
        <v>257</v>
      </c>
    </row>
    <row r="324" spans="1:2">
      <c r="A324" t="s">
        <v>256</v>
      </c>
      <c r="B324" t="s">
        <v>255</v>
      </c>
    </row>
    <row r="325" spans="1:2">
      <c r="A325" t="s">
        <v>175</v>
      </c>
      <c r="B325" t="s">
        <v>254</v>
      </c>
    </row>
    <row r="326" spans="1:2">
      <c r="A326" t="s">
        <v>172</v>
      </c>
      <c r="B326" t="s">
        <v>253</v>
      </c>
    </row>
    <row r="327" spans="1:2">
      <c r="A327" t="s">
        <v>252</v>
      </c>
      <c r="B327" t="s">
        <v>251</v>
      </c>
    </row>
    <row r="328" spans="1:2">
      <c r="A328" t="s">
        <v>250</v>
      </c>
      <c r="B328" t="s">
        <v>249</v>
      </c>
    </row>
    <row r="329" spans="1:2">
      <c r="A329" t="s">
        <v>152</v>
      </c>
      <c r="B329" t="s">
        <v>248</v>
      </c>
    </row>
  </sheetData>
  <mergeCells count="2">
    <mergeCell ref="A1:Q1"/>
    <mergeCell ref="A2:Q2"/>
  </mergeCells>
  <pageMargins left="0.7" right="0.7" top="0.7" bottom="0.7" header="0.5" footer="0.5"/>
  <pageSetup scale="40" fitToHeight="990" orientation="landscape" useFirstPageNumber="1" r:id="rId1"/>
  <headerFooter alignWithMargins="0">
    <oddHeader>&amp;R&amp;B&amp;D &amp;T</oddHeader>
    <oddFooter>&amp;C&amp;B Page &amp;P of &amp;N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E37A8-D5D2-459F-AB29-6C7C7CFB6AC4}">
  <sheetPr codeName="Sheet12">
    <tabColor theme="3"/>
  </sheetPr>
  <dimension ref="A1:I22"/>
  <sheetViews>
    <sheetView zoomScale="70" zoomScaleNormal="70" workbookViewId="0">
      <selection activeCell="R30" sqref="R30"/>
    </sheetView>
  </sheetViews>
  <sheetFormatPr baseColWidth="10" defaultColWidth="8.83203125" defaultRowHeight="16"/>
  <cols>
    <col min="1" max="1" width="13.5" style="115" bestFit="1" customWidth="1"/>
    <col min="2" max="5" width="8.83203125" style="115"/>
    <col min="6" max="6" width="11.1640625" style="115" customWidth="1"/>
    <col min="7" max="7" width="12.5" style="115" bestFit="1" customWidth="1"/>
    <col min="8" max="16384" width="8.83203125" style="115"/>
  </cols>
  <sheetData>
    <row r="1" spans="1:9">
      <c r="A1" s="114" t="s">
        <v>771</v>
      </c>
    </row>
    <row r="2" spans="1:9">
      <c r="D2" s="115" t="s">
        <v>780</v>
      </c>
      <c r="E2" s="115" t="s">
        <v>779</v>
      </c>
      <c r="F2" s="115" t="s">
        <v>778</v>
      </c>
      <c r="G2" s="115" t="s">
        <v>743</v>
      </c>
      <c r="I2" s="115" t="s">
        <v>835</v>
      </c>
    </row>
    <row r="3" spans="1:9">
      <c r="A3" s="112" t="s">
        <v>151</v>
      </c>
      <c r="D3" s="115" t="s">
        <v>732</v>
      </c>
      <c r="E3" s="115">
        <f>+YEAR(G3)</f>
        <v>2018</v>
      </c>
      <c r="F3" s="125">
        <v>43101</v>
      </c>
      <c r="G3" s="125">
        <f t="shared" ref="G3:G22" si="0">+EOMONTH(F3,2)</f>
        <v>43190</v>
      </c>
      <c r="I3" s="115" t="s">
        <v>832</v>
      </c>
    </row>
    <row r="4" spans="1:9">
      <c r="A4" s="112" t="s">
        <v>176</v>
      </c>
      <c r="D4" s="115" t="s">
        <v>761</v>
      </c>
      <c r="E4" s="115">
        <f t="shared" ref="E4:E22" si="1">+YEAR(G4)</f>
        <v>2018</v>
      </c>
      <c r="F4" s="125">
        <f t="shared" ref="F4:F22" si="2">+G3+1</f>
        <v>43191</v>
      </c>
      <c r="G4" s="125">
        <f t="shared" si="0"/>
        <v>43281</v>
      </c>
      <c r="I4" s="115" t="s">
        <v>833</v>
      </c>
    </row>
    <row r="5" spans="1:9">
      <c r="A5" s="116" t="s">
        <v>173</v>
      </c>
      <c r="D5" s="115" t="s">
        <v>776</v>
      </c>
      <c r="E5" s="115">
        <f t="shared" si="1"/>
        <v>2018</v>
      </c>
      <c r="F5" s="125">
        <f t="shared" si="2"/>
        <v>43282</v>
      </c>
      <c r="G5" s="125">
        <f t="shared" si="0"/>
        <v>43373</v>
      </c>
      <c r="I5" s="115" t="s">
        <v>834</v>
      </c>
    </row>
    <row r="6" spans="1:9">
      <c r="A6" s="112" t="s">
        <v>181</v>
      </c>
      <c r="D6" s="115" t="s">
        <v>777</v>
      </c>
      <c r="E6" s="115">
        <f t="shared" si="1"/>
        <v>2018</v>
      </c>
      <c r="F6" s="125">
        <f t="shared" si="2"/>
        <v>43374</v>
      </c>
      <c r="G6" s="125">
        <f t="shared" si="0"/>
        <v>43465</v>
      </c>
      <c r="I6" s="115" t="s">
        <v>877</v>
      </c>
    </row>
    <row r="7" spans="1:9">
      <c r="A7" s="112" t="s">
        <v>178</v>
      </c>
      <c r="D7" s="115" t="s">
        <v>732</v>
      </c>
      <c r="E7" s="115">
        <f t="shared" si="1"/>
        <v>2019</v>
      </c>
      <c r="F7" s="125">
        <f t="shared" si="2"/>
        <v>43466</v>
      </c>
      <c r="G7" s="125">
        <f t="shared" si="0"/>
        <v>43555</v>
      </c>
    </row>
    <row r="8" spans="1:9">
      <c r="A8" s="117" t="s">
        <v>179</v>
      </c>
      <c r="D8" s="115" t="s">
        <v>761</v>
      </c>
      <c r="E8" s="115">
        <f t="shared" si="1"/>
        <v>2019</v>
      </c>
      <c r="F8" s="125">
        <f t="shared" si="2"/>
        <v>43556</v>
      </c>
      <c r="G8" s="125">
        <f t="shared" si="0"/>
        <v>43646</v>
      </c>
    </row>
    <row r="9" spans="1:9">
      <c r="A9" s="116" t="s">
        <v>171</v>
      </c>
      <c r="D9" s="115" t="s">
        <v>776</v>
      </c>
      <c r="E9" s="115">
        <f t="shared" si="1"/>
        <v>2019</v>
      </c>
      <c r="F9" s="125">
        <f t="shared" si="2"/>
        <v>43647</v>
      </c>
      <c r="G9" s="125">
        <f t="shared" si="0"/>
        <v>43738</v>
      </c>
    </row>
    <row r="10" spans="1:9">
      <c r="A10" s="112" t="s">
        <v>169</v>
      </c>
      <c r="D10" s="115" t="s">
        <v>777</v>
      </c>
      <c r="E10" s="115">
        <f t="shared" si="1"/>
        <v>2019</v>
      </c>
      <c r="F10" s="125">
        <f t="shared" si="2"/>
        <v>43739</v>
      </c>
      <c r="G10" s="125">
        <f t="shared" si="0"/>
        <v>43830</v>
      </c>
    </row>
    <row r="11" spans="1:9">
      <c r="A11" s="112" t="s">
        <v>170</v>
      </c>
      <c r="D11" s="115" t="s">
        <v>732</v>
      </c>
      <c r="E11" s="115">
        <v>2020</v>
      </c>
      <c r="F11" s="125">
        <f t="shared" si="2"/>
        <v>43831</v>
      </c>
      <c r="G11" s="125">
        <f t="shared" si="0"/>
        <v>43921</v>
      </c>
    </row>
    <row r="12" spans="1:9">
      <c r="A12" s="112" t="s">
        <v>180</v>
      </c>
      <c r="D12" s="115" t="s">
        <v>761</v>
      </c>
      <c r="E12" s="115">
        <v>2020</v>
      </c>
      <c r="F12" s="125">
        <f t="shared" si="2"/>
        <v>43922</v>
      </c>
      <c r="G12" s="125">
        <f t="shared" si="0"/>
        <v>44012</v>
      </c>
    </row>
    <row r="13" spans="1:9">
      <c r="A13" s="112" t="s">
        <v>174</v>
      </c>
      <c r="D13" s="115" t="s">
        <v>776</v>
      </c>
      <c r="E13" s="115">
        <v>2020</v>
      </c>
      <c r="F13" s="125">
        <f t="shared" si="2"/>
        <v>44013</v>
      </c>
      <c r="G13" s="125">
        <f t="shared" si="0"/>
        <v>44104</v>
      </c>
    </row>
    <row r="14" spans="1:9">
      <c r="A14" s="112" t="s">
        <v>177</v>
      </c>
      <c r="D14" s="115" t="s">
        <v>777</v>
      </c>
      <c r="E14" s="115">
        <v>2020</v>
      </c>
      <c r="F14" s="125">
        <f t="shared" si="2"/>
        <v>44105</v>
      </c>
      <c r="G14" s="125">
        <f t="shared" si="0"/>
        <v>44196</v>
      </c>
    </row>
    <row r="15" spans="1:9">
      <c r="A15" s="112" t="s">
        <v>175</v>
      </c>
      <c r="D15" s="115" t="s">
        <v>732</v>
      </c>
      <c r="E15" s="115">
        <f t="shared" si="1"/>
        <v>2021</v>
      </c>
      <c r="F15" s="125">
        <f t="shared" si="2"/>
        <v>44197</v>
      </c>
      <c r="G15" s="125">
        <f t="shared" si="0"/>
        <v>44286</v>
      </c>
    </row>
    <row r="16" spans="1:9">
      <c r="A16" s="112" t="s">
        <v>172</v>
      </c>
      <c r="D16" s="115" t="s">
        <v>761</v>
      </c>
      <c r="E16" s="115">
        <f t="shared" si="1"/>
        <v>2021</v>
      </c>
      <c r="F16" s="125">
        <f t="shared" si="2"/>
        <v>44287</v>
      </c>
      <c r="G16" s="125">
        <f t="shared" si="0"/>
        <v>44377</v>
      </c>
    </row>
    <row r="17" spans="1:7">
      <c r="A17" s="112" t="s">
        <v>152</v>
      </c>
      <c r="D17" s="115" t="s">
        <v>776</v>
      </c>
      <c r="E17" s="115">
        <f t="shared" si="1"/>
        <v>2021</v>
      </c>
      <c r="F17" s="125">
        <f t="shared" si="2"/>
        <v>44378</v>
      </c>
      <c r="G17" s="125">
        <f t="shared" si="0"/>
        <v>44469</v>
      </c>
    </row>
    <row r="18" spans="1:7">
      <c r="D18" s="115" t="s">
        <v>777</v>
      </c>
      <c r="E18" s="115">
        <f t="shared" si="1"/>
        <v>2021</v>
      </c>
      <c r="F18" s="125">
        <f t="shared" si="2"/>
        <v>44470</v>
      </c>
      <c r="G18" s="125">
        <f t="shared" si="0"/>
        <v>44561</v>
      </c>
    </row>
    <row r="19" spans="1:7">
      <c r="D19" s="115" t="s">
        <v>732</v>
      </c>
      <c r="E19" s="115">
        <f t="shared" si="1"/>
        <v>2022</v>
      </c>
      <c r="F19" s="125">
        <f t="shared" si="2"/>
        <v>44562</v>
      </c>
      <c r="G19" s="125">
        <f t="shared" si="0"/>
        <v>44651</v>
      </c>
    </row>
    <row r="20" spans="1:7">
      <c r="D20" s="115" t="s">
        <v>761</v>
      </c>
      <c r="E20" s="115">
        <f t="shared" si="1"/>
        <v>2022</v>
      </c>
      <c r="F20" s="125">
        <f t="shared" si="2"/>
        <v>44652</v>
      </c>
      <c r="G20" s="125">
        <f t="shared" si="0"/>
        <v>44742</v>
      </c>
    </row>
    <row r="21" spans="1:7">
      <c r="D21" s="115" t="s">
        <v>776</v>
      </c>
      <c r="E21" s="115">
        <f t="shared" si="1"/>
        <v>2022</v>
      </c>
      <c r="F21" s="125">
        <f t="shared" si="2"/>
        <v>44743</v>
      </c>
      <c r="G21" s="125">
        <f t="shared" si="0"/>
        <v>44834</v>
      </c>
    </row>
    <row r="22" spans="1:7">
      <c r="D22" s="115" t="s">
        <v>777</v>
      </c>
      <c r="E22" s="115">
        <f t="shared" si="1"/>
        <v>2022</v>
      </c>
      <c r="F22" s="125">
        <f t="shared" si="2"/>
        <v>44835</v>
      </c>
      <c r="G22" s="125">
        <f t="shared" si="0"/>
        <v>44926</v>
      </c>
    </row>
  </sheetData>
  <protectedRanges>
    <protectedRange sqref="E11:E14" name="Colliers"/>
  </protectedRange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57D95-9374-42E5-B4D1-5F68AE9BFEAD}">
  <sheetPr codeName="Sheet13"/>
  <dimension ref="A1:D133"/>
  <sheetViews>
    <sheetView workbookViewId="0">
      <selection activeCell="C9" sqref="C9"/>
    </sheetView>
  </sheetViews>
  <sheetFormatPr baseColWidth="10" defaultColWidth="8.83203125" defaultRowHeight="13"/>
  <cols>
    <col min="3" max="3" width="17.83203125" bestFit="1" customWidth="1"/>
    <col min="4" max="4" width="63.5" bestFit="1" customWidth="1"/>
  </cols>
  <sheetData>
    <row r="1" spans="1:4">
      <c r="A1" t="s">
        <v>167</v>
      </c>
      <c r="B1" t="s">
        <v>760</v>
      </c>
      <c r="C1" t="s">
        <v>201</v>
      </c>
      <c r="D1" t="s">
        <v>734</v>
      </c>
    </row>
    <row r="2" spans="1:4">
      <c r="A2" t="s">
        <v>151</v>
      </c>
      <c r="B2" t="s">
        <v>166</v>
      </c>
      <c r="C2" t="s">
        <v>189</v>
      </c>
      <c r="D2" t="s">
        <v>6</v>
      </c>
    </row>
    <row r="3" spans="1:4">
      <c r="A3" t="s">
        <v>151</v>
      </c>
      <c r="B3" t="s">
        <v>166</v>
      </c>
      <c r="C3" t="s">
        <v>186</v>
      </c>
      <c r="D3" t="s">
        <v>8</v>
      </c>
    </row>
    <row r="4" spans="1:4">
      <c r="A4" t="s">
        <v>151</v>
      </c>
      <c r="B4" t="s">
        <v>166</v>
      </c>
      <c r="C4" t="s">
        <v>186</v>
      </c>
      <c r="D4" t="s">
        <v>9</v>
      </c>
    </row>
    <row r="5" spans="1:4">
      <c r="A5" t="s">
        <v>151</v>
      </c>
      <c r="B5" t="s">
        <v>166</v>
      </c>
      <c r="C5" t="s">
        <v>187</v>
      </c>
      <c r="D5" t="s">
        <v>10</v>
      </c>
    </row>
    <row r="6" spans="1:4">
      <c r="A6" t="s">
        <v>151</v>
      </c>
      <c r="B6" t="s">
        <v>166</v>
      </c>
      <c r="C6" t="s">
        <v>202</v>
      </c>
      <c r="D6" t="s">
        <v>752</v>
      </c>
    </row>
    <row r="7" spans="1:4">
      <c r="A7" t="s">
        <v>151</v>
      </c>
      <c r="B7" t="s">
        <v>166</v>
      </c>
      <c r="C7" t="s">
        <v>188</v>
      </c>
      <c r="D7" t="s">
        <v>11</v>
      </c>
    </row>
    <row r="8" spans="1:4">
      <c r="A8" t="s">
        <v>151</v>
      </c>
      <c r="B8" t="s">
        <v>166</v>
      </c>
      <c r="C8" t="s">
        <v>187</v>
      </c>
      <c r="D8" t="s">
        <v>12</v>
      </c>
    </row>
    <row r="9" spans="1:4">
      <c r="A9" t="s">
        <v>151</v>
      </c>
      <c r="B9" t="s">
        <v>166</v>
      </c>
      <c r="C9" t="s">
        <v>187</v>
      </c>
      <c r="D9" t="s">
        <v>13</v>
      </c>
    </row>
    <row r="10" spans="1:4">
      <c r="A10" t="s">
        <v>151</v>
      </c>
      <c r="B10" t="s">
        <v>166</v>
      </c>
      <c r="C10" t="s">
        <v>190</v>
      </c>
      <c r="D10" t="s">
        <v>14</v>
      </c>
    </row>
    <row r="11" spans="1:4">
      <c r="A11" t="s">
        <v>151</v>
      </c>
      <c r="B11" t="s">
        <v>166</v>
      </c>
      <c r="C11" t="s">
        <v>189</v>
      </c>
      <c r="D11" t="s">
        <v>15</v>
      </c>
    </row>
    <row r="12" spans="1:4">
      <c r="A12" t="s">
        <v>151</v>
      </c>
      <c r="B12" t="s">
        <v>166</v>
      </c>
      <c r="C12" t="s">
        <v>189</v>
      </c>
      <c r="D12" t="s">
        <v>16</v>
      </c>
    </row>
    <row r="13" spans="1:4">
      <c r="A13" t="s">
        <v>151</v>
      </c>
      <c r="B13" t="s">
        <v>166</v>
      </c>
      <c r="C13" t="s">
        <v>191</v>
      </c>
      <c r="D13" t="s">
        <v>758</v>
      </c>
    </row>
    <row r="14" spans="1:4">
      <c r="A14" t="s">
        <v>151</v>
      </c>
      <c r="B14" t="s">
        <v>166</v>
      </c>
      <c r="C14" t="s">
        <v>192</v>
      </c>
      <c r="D14" t="s">
        <v>18</v>
      </c>
    </row>
    <row r="15" spans="1:4">
      <c r="A15" t="s">
        <v>176</v>
      </c>
      <c r="B15" t="s">
        <v>160</v>
      </c>
      <c r="C15" t="s">
        <v>202</v>
      </c>
      <c r="D15" t="s">
        <v>95</v>
      </c>
    </row>
    <row r="16" spans="1:4">
      <c r="A16" t="s">
        <v>176</v>
      </c>
      <c r="B16" t="s">
        <v>160</v>
      </c>
      <c r="C16" t="s">
        <v>193</v>
      </c>
      <c r="D16" t="s">
        <v>96</v>
      </c>
    </row>
    <row r="17" spans="1:4">
      <c r="A17" t="s">
        <v>176</v>
      </c>
      <c r="B17" t="s">
        <v>160</v>
      </c>
      <c r="C17" t="s">
        <v>221</v>
      </c>
      <c r="D17" t="s">
        <v>97</v>
      </c>
    </row>
    <row r="18" spans="1:4">
      <c r="A18" t="s">
        <v>173</v>
      </c>
      <c r="B18" t="s">
        <v>157</v>
      </c>
      <c r="C18" t="s">
        <v>202</v>
      </c>
      <c r="D18" t="s">
        <v>49</v>
      </c>
    </row>
    <row r="19" spans="1:4">
      <c r="A19" t="s">
        <v>173</v>
      </c>
      <c r="B19" t="s">
        <v>157</v>
      </c>
      <c r="C19" t="s">
        <v>186</v>
      </c>
      <c r="D19" t="s">
        <v>50</v>
      </c>
    </row>
    <row r="20" spans="1:4">
      <c r="A20" t="s">
        <v>173</v>
      </c>
      <c r="B20" t="s">
        <v>157</v>
      </c>
      <c r="C20" t="s">
        <v>218</v>
      </c>
      <c r="D20" t="s">
        <v>51</v>
      </c>
    </row>
    <row r="21" spans="1:4">
      <c r="A21" t="s">
        <v>173</v>
      </c>
      <c r="B21" t="s">
        <v>157</v>
      </c>
      <c r="C21" t="s">
        <v>189</v>
      </c>
      <c r="D21" t="s">
        <v>52</v>
      </c>
    </row>
    <row r="22" spans="1:4">
      <c r="A22" t="s">
        <v>181</v>
      </c>
      <c r="B22" t="s">
        <v>165</v>
      </c>
      <c r="C22" t="s">
        <v>216</v>
      </c>
      <c r="D22" t="s">
        <v>141</v>
      </c>
    </row>
    <row r="23" spans="1:4">
      <c r="A23" t="s">
        <v>181</v>
      </c>
      <c r="B23" t="s">
        <v>165</v>
      </c>
      <c r="C23" t="s">
        <v>189</v>
      </c>
      <c r="D23" t="s">
        <v>142</v>
      </c>
    </row>
    <row r="24" spans="1:4">
      <c r="A24" t="s">
        <v>181</v>
      </c>
      <c r="B24" t="s">
        <v>165</v>
      </c>
      <c r="C24" t="s">
        <v>193</v>
      </c>
      <c r="D24" t="s">
        <v>143</v>
      </c>
    </row>
    <row r="25" spans="1:4">
      <c r="A25" t="s">
        <v>181</v>
      </c>
      <c r="B25" t="s">
        <v>165</v>
      </c>
      <c r="C25" t="s">
        <v>223</v>
      </c>
      <c r="D25" t="s">
        <v>144</v>
      </c>
    </row>
    <row r="26" spans="1:4">
      <c r="A26" t="s">
        <v>181</v>
      </c>
      <c r="B26" t="s">
        <v>165</v>
      </c>
      <c r="C26" t="s">
        <v>728</v>
      </c>
      <c r="D26" t="s">
        <v>145</v>
      </c>
    </row>
    <row r="27" spans="1:4">
      <c r="A27" t="s">
        <v>181</v>
      </c>
      <c r="B27" t="s">
        <v>165</v>
      </c>
      <c r="C27" t="s">
        <v>193</v>
      </c>
      <c r="D27" t="s">
        <v>146</v>
      </c>
    </row>
    <row r="28" spans="1:4">
      <c r="A28" t="s">
        <v>181</v>
      </c>
      <c r="B28" t="s">
        <v>165</v>
      </c>
      <c r="C28" t="s">
        <v>193</v>
      </c>
      <c r="D28" t="s">
        <v>147</v>
      </c>
    </row>
    <row r="29" spans="1:4">
      <c r="A29" t="s">
        <v>181</v>
      </c>
      <c r="B29" t="s">
        <v>165</v>
      </c>
      <c r="C29" t="s">
        <v>193</v>
      </c>
      <c r="D29" t="s">
        <v>148</v>
      </c>
    </row>
    <row r="30" spans="1:4">
      <c r="A30" t="s">
        <v>178</v>
      </c>
      <c r="B30" t="s">
        <v>162</v>
      </c>
      <c r="C30" t="s">
        <v>197</v>
      </c>
      <c r="D30" t="s">
        <v>101</v>
      </c>
    </row>
    <row r="31" spans="1:4">
      <c r="A31" t="s">
        <v>178</v>
      </c>
      <c r="B31" t="s">
        <v>162</v>
      </c>
      <c r="C31" t="s">
        <v>186</v>
      </c>
      <c r="D31" t="s">
        <v>102</v>
      </c>
    </row>
    <row r="32" spans="1:4">
      <c r="A32" t="s">
        <v>178</v>
      </c>
      <c r="B32" t="s">
        <v>162</v>
      </c>
      <c r="C32" t="s">
        <v>196</v>
      </c>
      <c r="D32" t="s">
        <v>103</v>
      </c>
    </row>
    <row r="33" spans="1:4">
      <c r="A33" t="s">
        <v>178</v>
      </c>
      <c r="B33" t="s">
        <v>162</v>
      </c>
      <c r="C33" t="s">
        <v>202</v>
      </c>
      <c r="D33" t="s">
        <v>104</v>
      </c>
    </row>
    <row r="34" spans="1:4">
      <c r="A34" t="s">
        <v>178</v>
      </c>
      <c r="B34" t="s">
        <v>162</v>
      </c>
      <c r="C34" t="s">
        <v>197</v>
      </c>
      <c r="D34" t="s">
        <v>105</v>
      </c>
    </row>
    <row r="35" spans="1:4">
      <c r="A35" t="s">
        <v>178</v>
      </c>
      <c r="B35" t="s">
        <v>162</v>
      </c>
      <c r="C35" t="s">
        <v>197</v>
      </c>
      <c r="D35" t="s">
        <v>106</v>
      </c>
    </row>
    <row r="36" spans="1:4">
      <c r="A36" t="s">
        <v>178</v>
      </c>
      <c r="B36" t="s">
        <v>162</v>
      </c>
      <c r="C36" t="s">
        <v>186</v>
      </c>
      <c r="D36" t="s">
        <v>107</v>
      </c>
    </row>
    <row r="37" spans="1:4">
      <c r="A37" t="s">
        <v>178</v>
      </c>
      <c r="B37" t="s">
        <v>162</v>
      </c>
      <c r="C37" t="s">
        <v>189</v>
      </c>
      <c r="D37" t="s">
        <v>108</v>
      </c>
    </row>
    <row r="38" spans="1:4">
      <c r="A38" t="s">
        <v>178</v>
      </c>
      <c r="B38" t="s">
        <v>162</v>
      </c>
      <c r="C38" t="s">
        <v>189</v>
      </c>
      <c r="D38" t="s">
        <v>109</v>
      </c>
    </row>
    <row r="39" spans="1:4">
      <c r="A39" t="s">
        <v>178</v>
      </c>
      <c r="B39" t="s">
        <v>162</v>
      </c>
      <c r="C39" t="s">
        <v>191</v>
      </c>
      <c r="D39" t="s">
        <v>110</v>
      </c>
    </row>
    <row r="40" spans="1:4">
      <c r="A40" t="s">
        <v>178</v>
      </c>
      <c r="B40" t="s">
        <v>162</v>
      </c>
      <c r="C40" t="s">
        <v>186</v>
      </c>
      <c r="D40" t="s">
        <v>111</v>
      </c>
    </row>
    <row r="41" spans="1:4">
      <c r="A41" t="s">
        <v>178</v>
      </c>
      <c r="B41" t="s">
        <v>162</v>
      </c>
      <c r="C41" t="s">
        <v>202</v>
      </c>
      <c r="D41" t="s">
        <v>112</v>
      </c>
    </row>
    <row r="42" spans="1:4">
      <c r="A42" t="s">
        <v>178</v>
      </c>
      <c r="B42" t="s">
        <v>162</v>
      </c>
      <c r="C42" t="s">
        <v>189</v>
      </c>
      <c r="D42" t="s">
        <v>113</v>
      </c>
    </row>
    <row r="43" spans="1:4">
      <c r="A43" t="s">
        <v>178</v>
      </c>
      <c r="B43" t="s">
        <v>162</v>
      </c>
      <c r="C43" t="s">
        <v>186</v>
      </c>
      <c r="D43" t="s">
        <v>114</v>
      </c>
    </row>
    <row r="44" spans="1:4">
      <c r="A44" t="s">
        <v>178</v>
      </c>
      <c r="B44" t="s">
        <v>162</v>
      </c>
      <c r="C44" t="s">
        <v>196</v>
      </c>
      <c r="D44" t="s">
        <v>115</v>
      </c>
    </row>
    <row r="45" spans="1:4">
      <c r="A45" t="s">
        <v>178</v>
      </c>
      <c r="B45" t="s">
        <v>162</v>
      </c>
      <c r="C45" t="s">
        <v>193</v>
      </c>
      <c r="D45" t="s">
        <v>116</v>
      </c>
    </row>
    <row r="46" spans="1:4">
      <c r="A46" t="s">
        <v>178</v>
      </c>
      <c r="B46" t="s">
        <v>162</v>
      </c>
      <c r="C46" t="s">
        <v>728</v>
      </c>
      <c r="D46" t="s">
        <v>117</v>
      </c>
    </row>
    <row r="47" spans="1:4">
      <c r="A47" t="s">
        <v>178</v>
      </c>
      <c r="B47" t="s">
        <v>162</v>
      </c>
      <c r="C47" t="s">
        <v>728</v>
      </c>
      <c r="D47" t="s">
        <v>118</v>
      </c>
    </row>
    <row r="48" spans="1:4">
      <c r="A48" t="s">
        <v>178</v>
      </c>
      <c r="B48" t="s">
        <v>162</v>
      </c>
      <c r="C48" t="s">
        <v>197</v>
      </c>
      <c r="D48" t="s">
        <v>119</v>
      </c>
    </row>
    <row r="49" spans="1:4">
      <c r="A49" t="s">
        <v>178</v>
      </c>
      <c r="B49" t="s">
        <v>162</v>
      </c>
      <c r="C49" t="s">
        <v>728</v>
      </c>
      <c r="D49" t="s">
        <v>120</v>
      </c>
    </row>
    <row r="50" spans="1:4">
      <c r="A50" t="s">
        <v>178</v>
      </c>
      <c r="B50" t="s">
        <v>162</v>
      </c>
      <c r="C50" t="s">
        <v>186</v>
      </c>
      <c r="D50" t="s">
        <v>121</v>
      </c>
    </row>
    <row r="51" spans="1:4">
      <c r="A51" t="s">
        <v>178</v>
      </c>
      <c r="B51" t="s">
        <v>162</v>
      </c>
      <c r="C51" t="s">
        <v>196</v>
      </c>
      <c r="D51" t="s">
        <v>122</v>
      </c>
    </row>
    <row r="52" spans="1:4">
      <c r="A52" t="s">
        <v>178</v>
      </c>
      <c r="B52" t="s">
        <v>162</v>
      </c>
      <c r="C52" t="s">
        <v>197</v>
      </c>
      <c r="D52" t="s">
        <v>123</v>
      </c>
    </row>
    <row r="53" spans="1:4">
      <c r="A53" t="s">
        <v>178</v>
      </c>
      <c r="B53" t="s">
        <v>162</v>
      </c>
      <c r="C53" t="s">
        <v>189</v>
      </c>
      <c r="D53" t="s">
        <v>183</v>
      </c>
    </row>
    <row r="54" spans="1:4">
      <c r="A54" t="s">
        <v>179</v>
      </c>
      <c r="B54" t="s">
        <v>163</v>
      </c>
      <c r="C54" t="s">
        <v>191</v>
      </c>
      <c r="D54" t="s">
        <v>125</v>
      </c>
    </row>
    <row r="55" spans="1:4">
      <c r="A55" t="s">
        <v>179</v>
      </c>
      <c r="B55" t="s">
        <v>163</v>
      </c>
      <c r="C55" t="s">
        <v>193</v>
      </c>
      <c r="D55" t="s">
        <v>126</v>
      </c>
    </row>
    <row r="56" spans="1:4">
      <c r="A56" t="s">
        <v>179</v>
      </c>
      <c r="B56" t="s">
        <v>163</v>
      </c>
      <c r="C56" t="s">
        <v>223</v>
      </c>
      <c r="D56" t="s">
        <v>127</v>
      </c>
    </row>
    <row r="57" spans="1:4">
      <c r="A57" t="s">
        <v>171</v>
      </c>
      <c r="B57" t="s">
        <v>155</v>
      </c>
      <c r="C57" t="s">
        <v>193</v>
      </c>
      <c r="D57" t="s">
        <v>42</v>
      </c>
    </row>
    <row r="58" spans="1:4">
      <c r="A58" t="s">
        <v>171</v>
      </c>
      <c r="B58" t="s">
        <v>155</v>
      </c>
      <c r="C58" t="s">
        <v>728</v>
      </c>
      <c r="D58" t="s">
        <v>43</v>
      </c>
    </row>
    <row r="59" spans="1:4">
      <c r="A59" t="s">
        <v>171</v>
      </c>
      <c r="B59" t="s">
        <v>155</v>
      </c>
      <c r="C59" t="s">
        <v>189</v>
      </c>
      <c r="D59" t="s">
        <v>44</v>
      </c>
    </row>
    <row r="60" spans="1:4">
      <c r="A60" t="s">
        <v>169</v>
      </c>
      <c r="B60" t="s">
        <v>153</v>
      </c>
      <c r="C60" t="s">
        <v>190</v>
      </c>
      <c r="D60" t="s">
        <v>29</v>
      </c>
    </row>
    <row r="61" spans="1:4">
      <c r="A61" t="s">
        <v>169</v>
      </c>
      <c r="B61" t="s">
        <v>153</v>
      </c>
      <c r="C61" t="s">
        <v>186</v>
      </c>
      <c r="D61" t="s">
        <v>30</v>
      </c>
    </row>
    <row r="62" spans="1:4">
      <c r="A62" t="s">
        <v>169</v>
      </c>
      <c r="B62" t="s">
        <v>153</v>
      </c>
      <c r="C62" t="s">
        <v>194</v>
      </c>
      <c r="D62" t="s">
        <v>31</v>
      </c>
    </row>
    <row r="63" spans="1:4">
      <c r="A63" t="s">
        <v>169</v>
      </c>
      <c r="B63" t="s">
        <v>153</v>
      </c>
      <c r="C63" t="s">
        <v>186</v>
      </c>
      <c r="D63" t="s">
        <v>32</v>
      </c>
    </row>
    <row r="64" spans="1:4">
      <c r="A64" t="s">
        <v>169</v>
      </c>
      <c r="B64" t="s">
        <v>153</v>
      </c>
      <c r="C64" t="s">
        <v>186</v>
      </c>
      <c r="D64" t="s">
        <v>33</v>
      </c>
    </row>
    <row r="65" spans="1:4">
      <c r="A65" t="s">
        <v>170</v>
      </c>
      <c r="B65" t="s">
        <v>154</v>
      </c>
      <c r="C65" t="s">
        <v>186</v>
      </c>
      <c r="D65" t="s">
        <v>35</v>
      </c>
    </row>
    <row r="66" spans="1:4">
      <c r="A66" t="s">
        <v>170</v>
      </c>
      <c r="B66" t="s">
        <v>154</v>
      </c>
      <c r="C66" t="s">
        <v>186</v>
      </c>
      <c r="D66" t="s">
        <v>36</v>
      </c>
    </row>
    <row r="67" spans="1:4">
      <c r="A67" t="s">
        <v>170</v>
      </c>
      <c r="B67" t="s">
        <v>154</v>
      </c>
      <c r="C67" t="s">
        <v>186</v>
      </c>
      <c r="D67" t="s">
        <v>37</v>
      </c>
    </row>
    <row r="68" spans="1:4">
      <c r="A68" t="s">
        <v>170</v>
      </c>
      <c r="B68" t="s">
        <v>154</v>
      </c>
      <c r="C68" t="s">
        <v>189</v>
      </c>
      <c r="D68" t="s">
        <v>38</v>
      </c>
    </row>
    <row r="69" spans="1:4">
      <c r="A69" t="s">
        <v>170</v>
      </c>
      <c r="B69" t="s">
        <v>154</v>
      </c>
      <c r="C69" t="s">
        <v>189</v>
      </c>
      <c r="D69" t="s">
        <v>39</v>
      </c>
    </row>
    <row r="70" spans="1:4">
      <c r="A70" t="s">
        <v>170</v>
      </c>
      <c r="B70" t="s">
        <v>154</v>
      </c>
      <c r="C70" t="s">
        <v>187</v>
      </c>
      <c r="D70" t="s">
        <v>40</v>
      </c>
    </row>
    <row r="71" spans="1:4">
      <c r="A71" t="s">
        <v>180</v>
      </c>
      <c r="B71" t="s">
        <v>164</v>
      </c>
      <c r="C71" t="s">
        <v>186</v>
      </c>
      <c r="D71" t="s">
        <v>129</v>
      </c>
    </row>
    <row r="72" spans="1:4">
      <c r="A72" t="s">
        <v>180</v>
      </c>
      <c r="B72" t="s">
        <v>164</v>
      </c>
      <c r="C72" t="s">
        <v>189</v>
      </c>
      <c r="D72" t="s">
        <v>130</v>
      </c>
    </row>
    <row r="73" spans="1:4">
      <c r="A73" t="s">
        <v>180</v>
      </c>
      <c r="B73" t="s">
        <v>164</v>
      </c>
      <c r="C73" t="s">
        <v>189</v>
      </c>
      <c r="D73" t="s">
        <v>131</v>
      </c>
    </row>
    <row r="74" spans="1:4">
      <c r="A74" t="s">
        <v>180</v>
      </c>
      <c r="B74" t="s">
        <v>164</v>
      </c>
      <c r="C74" t="s">
        <v>189</v>
      </c>
      <c r="D74" t="s">
        <v>132</v>
      </c>
    </row>
    <row r="75" spans="1:4">
      <c r="A75" t="s">
        <v>180</v>
      </c>
      <c r="B75" t="s">
        <v>164</v>
      </c>
      <c r="C75" t="s">
        <v>187</v>
      </c>
      <c r="D75" t="s">
        <v>133</v>
      </c>
    </row>
    <row r="76" spans="1:4">
      <c r="A76" t="s">
        <v>180</v>
      </c>
      <c r="B76" t="s">
        <v>164</v>
      </c>
      <c r="C76" t="s">
        <v>728</v>
      </c>
      <c r="D76" t="s">
        <v>134</v>
      </c>
    </row>
    <row r="77" spans="1:4">
      <c r="A77" t="s">
        <v>180</v>
      </c>
      <c r="B77" t="s">
        <v>164</v>
      </c>
      <c r="C77" t="s">
        <v>186</v>
      </c>
      <c r="D77" t="s">
        <v>135</v>
      </c>
    </row>
    <row r="78" spans="1:4">
      <c r="A78" t="s">
        <v>180</v>
      </c>
      <c r="B78" t="s">
        <v>164</v>
      </c>
      <c r="C78" t="s">
        <v>728</v>
      </c>
      <c r="D78" t="s">
        <v>136</v>
      </c>
    </row>
    <row r="79" spans="1:4">
      <c r="A79" t="s">
        <v>180</v>
      </c>
      <c r="B79" t="s">
        <v>164</v>
      </c>
      <c r="C79" t="s">
        <v>193</v>
      </c>
      <c r="D79" t="s">
        <v>137</v>
      </c>
    </row>
    <row r="80" spans="1:4">
      <c r="A80" t="s">
        <v>180</v>
      </c>
      <c r="B80" t="s">
        <v>164</v>
      </c>
      <c r="C80" t="s">
        <v>728</v>
      </c>
      <c r="D80" t="s">
        <v>138</v>
      </c>
    </row>
    <row r="81" spans="1:4">
      <c r="A81" t="s">
        <v>180</v>
      </c>
      <c r="B81" t="s">
        <v>164</v>
      </c>
      <c r="C81" t="s">
        <v>186</v>
      </c>
      <c r="D81" t="s">
        <v>139</v>
      </c>
    </row>
    <row r="82" spans="1:4">
      <c r="A82" t="s">
        <v>180</v>
      </c>
      <c r="B82" t="s">
        <v>164</v>
      </c>
      <c r="C82" t="s">
        <v>186</v>
      </c>
      <c r="D82" t="s">
        <v>182</v>
      </c>
    </row>
    <row r="83" spans="1:4">
      <c r="A83" t="s">
        <v>174</v>
      </c>
      <c r="B83" t="s">
        <v>158</v>
      </c>
      <c r="C83" t="s">
        <v>197</v>
      </c>
      <c r="D83" t="s">
        <v>54</v>
      </c>
    </row>
    <row r="84" spans="1:4">
      <c r="A84" t="s">
        <v>174</v>
      </c>
      <c r="B84" t="s">
        <v>158</v>
      </c>
      <c r="C84" t="s">
        <v>197</v>
      </c>
      <c r="D84" t="s">
        <v>55</v>
      </c>
    </row>
    <row r="85" spans="1:4">
      <c r="A85" t="s">
        <v>174</v>
      </c>
      <c r="B85" t="s">
        <v>158</v>
      </c>
      <c r="C85" t="s">
        <v>197</v>
      </c>
      <c r="D85" t="s">
        <v>56</v>
      </c>
    </row>
    <row r="86" spans="1:4">
      <c r="A86" t="s">
        <v>174</v>
      </c>
      <c r="B86" t="s">
        <v>158</v>
      </c>
      <c r="C86" t="s">
        <v>197</v>
      </c>
      <c r="D86" t="s">
        <v>57</v>
      </c>
    </row>
    <row r="87" spans="1:4">
      <c r="A87" t="s">
        <v>174</v>
      </c>
      <c r="B87" t="s">
        <v>158</v>
      </c>
      <c r="C87" t="s">
        <v>197</v>
      </c>
      <c r="D87" t="s">
        <v>58</v>
      </c>
    </row>
    <row r="88" spans="1:4">
      <c r="A88" t="s">
        <v>174</v>
      </c>
      <c r="B88" t="s">
        <v>158</v>
      </c>
      <c r="C88" t="s">
        <v>186</v>
      </c>
      <c r="D88" t="s">
        <v>59</v>
      </c>
    </row>
    <row r="89" spans="1:4">
      <c r="A89" t="s">
        <v>174</v>
      </c>
      <c r="B89" t="s">
        <v>158</v>
      </c>
      <c r="C89" t="s">
        <v>197</v>
      </c>
      <c r="D89" t="s">
        <v>60</v>
      </c>
    </row>
    <row r="90" spans="1:4">
      <c r="A90" t="s">
        <v>174</v>
      </c>
      <c r="B90" t="s">
        <v>158</v>
      </c>
      <c r="C90" t="s">
        <v>197</v>
      </c>
      <c r="D90" t="s">
        <v>61</v>
      </c>
    </row>
    <row r="91" spans="1:4">
      <c r="A91" t="s">
        <v>174</v>
      </c>
      <c r="B91" t="s">
        <v>158</v>
      </c>
      <c r="C91" t="s">
        <v>197</v>
      </c>
      <c r="D91" t="s">
        <v>62</v>
      </c>
    </row>
    <row r="92" spans="1:4">
      <c r="A92" t="s">
        <v>174</v>
      </c>
      <c r="B92" t="s">
        <v>158</v>
      </c>
      <c r="C92" t="s">
        <v>197</v>
      </c>
      <c r="D92" t="s">
        <v>63</v>
      </c>
    </row>
    <row r="93" spans="1:4">
      <c r="A93" t="s">
        <v>174</v>
      </c>
      <c r="B93" t="s">
        <v>158</v>
      </c>
      <c r="C93" t="s">
        <v>197</v>
      </c>
      <c r="D93" t="s">
        <v>64</v>
      </c>
    </row>
    <row r="94" spans="1:4">
      <c r="A94" t="s">
        <v>174</v>
      </c>
      <c r="B94" t="s">
        <v>158</v>
      </c>
      <c r="C94" t="s">
        <v>197</v>
      </c>
      <c r="D94" t="s">
        <v>65</v>
      </c>
    </row>
    <row r="95" spans="1:4">
      <c r="A95" t="s">
        <v>174</v>
      </c>
      <c r="B95" t="s">
        <v>158</v>
      </c>
      <c r="C95" t="s">
        <v>189</v>
      </c>
      <c r="D95" t="s">
        <v>66</v>
      </c>
    </row>
    <row r="96" spans="1:4">
      <c r="A96" t="s">
        <v>174</v>
      </c>
      <c r="B96" t="s">
        <v>158</v>
      </c>
      <c r="C96" t="s">
        <v>197</v>
      </c>
      <c r="D96" t="s">
        <v>67</v>
      </c>
    </row>
    <row r="97" spans="1:4">
      <c r="A97" t="s">
        <v>174</v>
      </c>
      <c r="B97" t="s">
        <v>158</v>
      </c>
      <c r="C97" t="s">
        <v>202</v>
      </c>
      <c r="D97" t="s">
        <v>755</v>
      </c>
    </row>
    <row r="98" spans="1:4">
      <c r="A98" t="s">
        <v>174</v>
      </c>
      <c r="B98" t="s">
        <v>158</v>
      </c>
      <c r="C98" t="s">
        <v>189</v>
      </c>
      <c r="D98" t="s">
        <v>68</v>
      </c>
    </row>
    <row r="99" spans="1:4">
      <c r="A99" t="s">
        <v>174</v>
      </c>
      <c r="B99" t="s">
        <v>158</v>
      </c>
      <c r="C99" t="s">
        <v>189</v>
      </c>
      <c r="D99" t="s">
        <v>69</v>
      </c>
    </row>
    <row r="100" spans="1:4">
      <c r="A100" t="s">
        <v>177</v>
      </c>
      <c r="B100" t="s">
        <v>161</v>
      </c>
      <c r="C100" t="s">
        <v>192</v>
      </c>
      <c r="D100" t="s">
        <v>99</v>
      </c>
    </row>
    <row r="101" spans="1:4">
      <c r="A101" t="s">
        <v>175</v>
      </c>
      <c r="B101" t="s">
        <v>159</v>
      </c>
      <c r="C101" t="s">
        <v>728</v>
      </c>
      <c r="D101" t="s">
        <v>71</v>
      </c>
    </row>
    <row r="102" spans="1:4">
      <c r="A102" t="s">
        <v>175</v>
      </c>
      <c r="B102" t="s">
        <v>159</v>
      </c>
      <c r="C102" t="s">
        <v>189</v>
      </c>
      <c r="D102" t="s">
        <v>72</v>
      </c>
    </row>
    <row r="103" spans="1:4">
      <c r="A103" t="s">
        <v>175</v>
      </c>
      <c r="B103" t="s">
        <v>159</v>
      </c>
      <c r="C103" t="s">
        <v>189</v>
      </c>
      <c r="D103" t="s">
        <v>73</v>
      </c>
    </row>
    <row r="104" spans="1:4">
      <c r="A104" t="s">
        <v>175</v>
      </c>
      <c r="B104" t="s">
        <v>159</v>
      </c>
      <c r="C104" t="s">
        <v>728</v>
      </c>
      <c r="D104" t="s">
        <v>74</v>
      </c>
    </row>
    <row r="105" spans="1:4">
      <c r="A105" t="s">
        <v>175</v>
      </c>
      <c r="B105" t="s">
        <v>159</v>
      </c>
      <c r="C105" t="s">
        <v>187</v>
      </c>
      <c r="D105" t="s">
        <v>75</v>
      </c>
    </row>
    <row r="106" spans="1:4">
      <c r="A106" t="s">
        <v>175</v>
      </c>
      <c r="B106" t="s">
        <v>159</v>
      </c>
      <c r="C106" t="s">
        <v>211</v>
      </c>
      <c r="D106" t="s">
        <v>76</v>
      </c>
    </row>
    <row r="107" spans="1:4">
      <c r="A107" t="s">
        <v>175</v>
      </c>
      <c r="B107" t="s">
        <v>159</v>
      </c>
      <c r="C107" t="s">
        <v>186</v>
      </c>
      <c r="D107" t="s">
        <v>77</v>
      </c>
    </row>
    <row r="108" spans="1:4">
      <c r="A108" t="s">
        <v>175</v>
      </c>
      <c r="B108" t="s">
        <v>159</v>
      </c>
      <c r="C108" t="s">
        <v>189</v>
      </c>
      <c r="D108" t="s">
        <v>78</v>
      </c>
    </row>
    <row r="109" spans="1:4">
      <c r="A109" t="s">
        <v>175</v>
      </c>
      <c r="B109" t="s">
        <v>159</v>
      </c>
      <c r="C109" t="s">
        <v>197</v>
      </c>
      <c r="D109" t="s">
        <v>79</v>
      </c>
    </row>
    <row r="110" spans="1:4">
      <c r="A110" t="s">
        <v>175</v>
      </c>
      <c r="B110" t="s">
        <v>159</v>
      </c>
      <c r="C110" t="s">
        <v>193</v>
      </c>
      <c r="D110" t="s">
        <v>80</v>
      </c>
    </row>
    <row r="111" spans="1:4">
      <c r="A111" t="s">
        <v>175</v>
      </c>
      <c r="B111" t="s">
        <v>159</v>
      </c>
      <c r="C111" t="s">
        <v>193</v>
      </c>
      <c r="D111" t="s">
        <v>81</v>
      </c>
    </row>
    <row r="112" spans="1:4">
      <c r="A112" t="s">
        <v>175</v>
      </c>
      <c r="B112" t="s">
        <v>159</v>
      </c>
      <c r="C112" t="s">
        <v>188</v>
      </c>
      <c r="D112" t="s">
        <v>82</v>
      </c>
    </row>
    <row r="113" spans="1:4">
      <c r="A113" t="s">
        <v>175</v>
      </c>
      <c r="B113" t="s">
        <v>159</v>
      </c>
      <c r="C113" t="s">
        <v>728</v>
      </c>
      <c r="D113" t="s">
        <v>83</v>
      </c>
    </row>
    <row r="114" spans="1:4">
      <c r="A114" t="s">
        <v>175</v>
      </c>
      <c r="B114" t="s">
        <v>159</v>
      </c>
      <c r="C114" t="s">
        <v>728</v>
      </c>
      <c r="D114" t="s">
        <v>84</v>
      </c>
    </row>
    <row r="115" spans="1:4">
      <c r="A115" t="s">
        <v>175</v>
      </c>
      <c r="B115" t="s">
        <v>159</v>
      </c>
      <c r="C115" t="s">
        <v>728</v>
      </c>
      <c r="D115" t="s">
        <v>85</v>
      </c>
    </row>
    <row r="116" spans="1:4">
      <c r="A116" t="s">
        <v>175</v>
      </c>
      <c r="B116" t="s">
        <v>159</v>
      </c>
      <c r="C116" t="s">
        <v>728</v>
      </c>
      <c r="D116" t="s">
        <v>86</v>
      </c>
    </row>
    <row r="117" spans="1:4">
      <c r="A117" t="s">
        <v>175</v>
      </c>
      <c r="B117" t="s">
        <v>159</v>
      </c>
      <c r="C117" t="s">
        <v>216</v>
      </c>
      <c r="D117" t="s">
        <v>558</v>
      </c>
    </row>
    <row r="118" spans="1:4">
      <c r="A118" t="s">
        <v>175</v>
      </c>
      <c r="B118" t="s">
        <v>159</v>
      </c>
      <c r="C118" t="s">
        <v>728</v>
      </c>
      <c r="D118" t="s">
        <v>88</v>
      </c>
    </row>
    <row r="119" spans="1:4">
      <c r="A119" t="s">
        <v>175</v>
      </c>
      <c r="B119" t="s">
        <v>159</v>
      </c>
      <c r="C119" t="s">
        <v>728</v>
      </c>
      <c r="D119" t="s">
        <v>89</v>
      </c>
    </row>
    <row r="120" spans="1:4">
      <c r="A120" t="s">
        <v>175</v>
      </c>
      <c r="B120" t="s">
        <v>159</v>
      </c>
      <c r="C120" t="s">
        <v>193</v>
      </c>
      <c r="D120" t="s">
        <v>90</v>
      </c>
    </row>
    <row r="121" spans="1:4">
      <c r="A121" t="s">
        <v>175</v>
      </c>
      <c r="B121" t="s">
        <v>159</v>
      </c>
      <c r="C121" t="s">
        <v>193</v>
      </c>
      <c r="D121" t="s">
        <v>91</v>
      </c>
    </row>
    <row r="122" spans="1:4">
      <c r="A122" t="s">
        <v>175</v>
      </c>
      <c r="B122" t="s">
        <v>159</v>
      </c>
      <c r="C122" t="s">
        <v>728</v>
      </c>
      <c r="D122" t="s">
        <v>92</v>
      </c>
    </row>
    <row r="123" spans="1:4">
      <c r="A123" t="s">
        <v>175</v>
      </c>
      <c r="B123" t="s">
        <v>159</v>
      </c>
      <c r="C123" t="s">
        <v>189</v>
      </c>
      <c r="D123" t="s">
        <v>93</v>
      </c>
    </row>
    <row r="124" spans="1:4">
      <c r="A124" t="s">
        <v>175</v>
      </c>
      <c r="B124" t="s">
        <v>159</v>
      </c>
      <c r="C124" t="s">
        <v>186</v>
      </c>
      <c r="D124" t="s">
        <v>184</v>
      </c>
    </row>
    <row r="125" spans="1:4">
      <c r="A125" t="s">
        <v>172</v>
      </c>
      <c r="B125" t="s">
        <v>156</v>
      </c>
      <c r="C125" t="s">
        <v>214</v>
      </c>
      <c r="D125" t="s">
        <v>46</v>
      </c>
    </row>
    <row r="126" spans="1:4">
      <c r="A126" t="s">
        <v>172</v>
      </c>
      <c r="B126" t="s">
        <v>156</v>
      </c>
      <c r="C126" t="s">
        <v>186</v>
      </c>
      <c r="D126" t="s">
        <v>47</v>
      </c>
    </row>
    <row r="127" spans="1:4">
      <c r="A127" t="s">
        <v>152</v>
      </c>
      <c r="B127">
        <v>4160</v>
      </c>
      <c r="C127" t="s">
        <v>193</v>
      </c>
      <c r="D127" t="s">
        <v>21</v>
      </c>
    </row>
    <row r="128" spans="1:4">
      <c r="A128" t="s">
        <v>152</v>
      </c>
      <c r="B128">
        <v>4160</v>
      </c>
      <c r="C128" t="s">
        <v>189</v>
      </c>
      <c r="D128" t="s">
        <v>22</v>
      </c>
    </row>
    <row r="129" spans="1:4">
      <c r="A129" t="s">
        <v>152</v>
      </c>
      <c r="B129">
        <v>4160</v>
      </c>
      <c r="C129" t="s">
        <v>186</v>
      </c>
      <c r="D129" t="s">
        <v>23</v>
      </c>
    </row>
    <row r="130" spans="1:4">
      <c r="A130" t="s">
        <v>152</v>
      </c>
      <c r="B130">
        <v>4160</v>
      </c>
      <c r="C130" t="s">
        <v>187</v>
      </c>
      <c r="D130" t="s">
        <v>24</v>
      </c>
    </row>
    <row r="131" spans="1:4">
      <c r="A131" t="s">
        <v>152</v>
      </c>
      <c r="B131">
        <v>4160</v>
      </c>
      <c r="C131" t="s">
        <v>728</v>
      </c>
      <c r="D131" t="s">
        <v>25</v>
      </c>
    </row>
    <row r="132" spans="1:4">
      <c r="A132" t="s">
        <v>152</v>
      </c>
      <c r="B132">
        <v>4160</v>
      </c>
      <c r="C132" t="s">
        <v>193</v>
      </c>
      <c r="D132" t="s">
        <v>26</v>
      </c>
    </row>
    <row r="133" spans="1:4">
      <c r="A133" t="s">
        <v>152</v>
      </c>
      <c r="B133">
        <v>4160</v>
      </c>
      <c r="C133" t="s">
        <v>186</v>
      </c>
      <c r="D133" t="s">
        <v>27</v>
      </c>
    </row>
  </sheetData>
  <autoFilter ref="A1:D133" xr:uid="{6A4E4520-BC5E-497A-86C1-0BF5DE8882FB}"/>
  <sortState ref="A2:D133">
    <sortCondition ref="A2:A133"/>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6E3739B90F6D3458457F557F3B19AE8" ma:contentTypeVersion="16" ma:contentTypeDescription="Create a new document." ma:contentTypeScope="" ma:versionID="1772dad26d1664bb3cfd09b7603e59a0">
  <xsd:schema xmlns:xsd="http://www.w3.org/2001/XMLSchema" xmlns:xs="http://www.w3.org/2001/XMLSchema" xmlns:p="http://schemas.microsoft.com/office/2006/metadata/properties" xmlns:ns1="http://schemas.microsoft.com/sharepoint/v3" xmlns:ns2="a67fb9ad-78d3-47a4-97f2-5136975a3851" xmlns:ns3="d3ed4007-1827-4d1a-b20e-e1a6cc21a073" xmlns:ns4="7e10888b-ea7f-49e9-99f2-a54a1b9d30f7" targetNamespace="http://schemas.microsoft.com/office/2006/metadata/properties" ma:root="true" ma:fieldsID="551f74a6d7ad61ca21308c63e0d19634" ns1:_="" ns2:_="" ns3:_="" ns4:_="">
    <xsd:import namespace="http://schemas.microsoft.com/sharepoint/v3"/>
    <xsd:import namespace="a67fb9ad-78d3-47a4-97f2-5136975a3851"/>
    <xsd:import namespace="d3ed4007-1827-4d1a-b20e-e1a6cc21a073"/>
    <xsd:import namespace="7e10888b-ea7f-49e9-99f2-a54a1b9d30f7"/>
    <xsd:element name="properties">
      <xsd:complexType>
        <xsd:sequence>
          <xsd:element name="documentManagement">
            <xsd:complexType>
              <xsd:all>
                <xsd:element ref="ns2:SharedWithUsers" minOccurs="0"/>
                <xsd:element ref="ns2:SharedWithDetails" minOccurs="0"/>
                <xsd:element ref="ns3:LastSharedByUser" minOccurs="0"/>
                <xsd:element ref="ns3:LastSharedByTime" minOccurs="0"/>
                <xsd:element ref="ns4:MediaServiceMetadata" minOccurs="0"/>
                <xsd:element ref="ns4:MediaServiceFastMetadata" minOccurs="0"/>
                <xsd:element ref="ns4:MediaServiceAutoTags" minOccurs="0"/>
                <xsd:element ref="ns4:MediaServiceDateTaken" minOccurs="0"/>
                <xsd:element ref="ns4:MediaServiceLocation"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2" nillable="true" ma:displayName="Unified Compliance Policy Properties" ma:hidden="true" ma:internalName="_ip_UnifiedCompliancePolicyProperties">
      <xsd:simpleType>
        <xsd:restriction base="dms:Note"/>
      </xsd:simpleType>
    </xsd:element>
    <xsd:element name="_ip_UnifiedCompliancePolicyUIAction" ma:index="2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67fb9ad-78d3-47a4-97f2-5136975a385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3ed4007-1827-4d1a-b20e-e1a6cc21a073" elementFormDefault="qualified">
    <xsd:import namespace="http://schemas.microsoft.com/office/2006/documentManagement/types"/>
    <xsd:import namespace="http://schemas.microsoft.com/office/infopath/2007/PartnerControls"/>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7e10888b-ea7f-49e9-99f2-a54a1b9d30f7"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AutoTags" ma:index="14" nillable="true" ma:displayName="MediaServiceAutoTags" ma:internalName="MediaServiceAutoTags"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CDFFB5-6FFB-439A-AB97-28F6C8D757D8}">
  <ds:schemaRefs>
    <ds:schemaRef ds:uri="http://schemas.microsoft.com/office/2006/documentManagement/types"/>
    <ds:schemaRef ds:uri="http://schemas.openxmlformats.org/package/2006/metadata/core-properties"/>
    <ds:schemaRef ds:uri="7e10888b-ea7f-49e9-99f2-a54a1b9d30f7"/>
    <ds:schemaRef ds:uri="http://purl.org/dc/elements/1.1/"/>
    <ds:schemaRef ds:uri="http://purl.org/dc/terms/"/>
    <ds:schemaRef ds:uri="http://purl.org/dc/dcmitype/"/>
    <ds:schemaRef ds:uri="http://schemas.microsoft.com/office/infopath/2007/PartnerControls"/>
    <ds:schemaRef ds:uri="d3ed4007-1827-4d1a-b20e-e1a6cc21a073"/>
    <ds:schemaRef ds:uri="http://www.w3.org/XML/1998/namespace"/>
    <ds:schemaRef ds:uri="a67fb9ad-78d3-47a4-97f2-5136975a3851"/>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D7A70A38-93EE-4A5B-8CBC-875B477A4A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67fb9ad-78d3-47a4-97f2-5136975a3851"/>
    <ds:schemaRef ds:uri="d3ed4007-1827-4d1a-b20e-e1a6cc21a073"/>
    <ds:schemaRef ds:uri="7e10888b-ea7f-49e9-99f2-a54a1b9d30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EC6D2A5-CD78-403C-8FCC-76DF3535CA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4" baseType="variant">
      <vt:variant>
        <vt:lpstr>Worksheets</vt:lpstr>
      </vt:variant>
      <vt:variant>
        <vt:i4>14</vt:i4>
      </vt:variant>
      <vt:variant>
        <vt:lpstr>Named Ranges</vt:lpstr>
      </vt:variant>
      <vt:variant>
        <vt:i4>1</vt:i4>
      </vt:variant>
    </vt:vector>
  </HeadingPairs>
  <TitlesOfParts>
    <vt:vector size="15" baseType="lpstr">
      <vt:lpstr>Property Snapshots</vt:lpstr>
      <vt:lpstr>Summary</vt:lpstr>
      <vt:lpstr>Tenant Analysis (Sortable)</vt:lpstr>
      <vt:lpstr>Tenant Analysis (Formulas) </vt:lpstr>
      <vt:lpstr>Combined (Adjust here)</vt:lpstr>
      <vt:lpstr>Backup&gt;&gt;</vt:lpstr>
      <vt:lpstr>2018</vt:lpstr>
      <vt:lpstr>2019</vt:lpstr>
      <vt:lpstr>2020</vt:lpstr>
      <vt:lpstr>2021</vt:lpstr>
      <vt:lpstr>Sales Category </vt:lpstr>
      <vt:lpstr>Tenancy Schedule 2021</vt:lpstr>
      <vt:lpstr>Index List</vt:lpstr>
      <vt:lpstr>Tenant List </vt:lpstr>
      <vt:lpstr>'Property Snapshots'!Print_Area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Kham Chittaphong</dc:creator>
  <cp:keywords/>
  <dc:description/>
  <cp:lastModifiedBy>Binh Nguyen</cp:lastModifiedBy>
  <cp:lastPrinted>2021-05-12T00:22:21Z</cp:lastPrinted>
  <dcterms:created xsi:type="dcterms:W3CDTF">2021-01-29T00:43:38Z</dcterms:created>
  <dcterms:modified xsi:type="dcterms:W3CDTF">2021-07-09T21:58:55Z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lass" linkTarget="prop_class">
    <vt:r8>0</vt:r8>
  </property>
  <property fmtid="{D5CDD505-2E9C-101B-9397-08002B2CF9AE}" pid="3" name="no" linkTarget="prop_no">
    <vt:r8>0</vt:r8>
  </property>
  <property fmtid="{D5CDD505-2E9C-101B-9397-08002B2CF9AE}" pid="4" name="type_primary" linkTarget="prop_type_primary">
    <vt:r8>0</vt:r8>
  </property>
  <property fmtid="{D5CDD505-2E9C-101B-9397-08002B2CF9AE}" pid="5" name="type_secondary" linkTarget="prop_type_secondary">
    <vt:r8>0</vt:r8>
  </property>
  <property fmtid="{D5CDD505-2E9C-101B-9397-08002B2CF9AE}" pid="6" name="ContentTypeId">
    <vt:lpwstr>0x010100F6E3739B90F6D3458457F557F3B19AE8</vt:lpwstr>
  </property>
</Properties>
</file>