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35" windowHeight="8445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K45" i="2"/>
  <c r="K44"/>
  <c r="K43"/>
  <c r="K42"/>
  <c r="K39"/>
  <c r="K40"/>
  <c r="K41"/>
  <c r="K38"/>
  <c r="K34"/>
  <c r="K35"/>
  <c r="K36"/>
  <c r="K37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8"/>
  <c r="K3"/>
  <c r="K4"/>
  <c r="K5"/>
  <c r="K6"/>
  <c r="K7"/>
  <c r="K2"/>
  <c r="K46"/>
</calcChain>
</file>

<file path=xl/sharedStrings.xml><?xml version="1.0" encoding="utf-8"?>
<sst xmlns="http://schemas.openxmlformats.org/spreadsheetml/2006/main" count="646" uniqueCount="162">
  <si>
    <t>Species</t>
  </si>
  <si>
    <t>Sex</t>
  </si>
  <si>
    <t>Female</t>
  </si>
  <si>
    <t>Adult</t>
  </si>
  <si>
    <t>Male</t>
  </si>
  <si>
    <t>Immature</t>
  </si>
  <si>
    <t>LUNZ Accession Number</t>
  </si>
  <si>
    <t>LUNZ00012576</t>
  </si>
  <si>
    <t>LUNZ00012577</t>
  </si>
  <si>
    <t>LUNZ00012578</t>
  </si>
  <si>
    <t>LUNZ00012579</t>
  </si>
  <si>
    <t>LUNZ00012580</t>
  </si>
  <si>
    <t>LUNZ00012581</t>
  </si>
  <si>
    <t>LUNZ00012582</t>
  </si>
  <si>
    <t>LUNZ00012583</t>
  </si>
  <si>
    <t>LUNZ00012584</t>
  </si>
  <si>
    <t>LUNZ00012585</t>
  </si>
  <si>
    <t>LUNZ00012586</t>
  </si>
  <si>
    <t>LUNZ00012587</t>
  </si>
  <si>
    <t>LUNZ00012588</t>
  </si>
  <si>
    <t>LUNZ00012589</t>
  </si>
  <si>
    <t>LUNZ00012590</t>
  </si>
  <si>
    <t>LUNZ00012591</t>
  </si>
  <si>
    <t>LUNZ00012592</t>
  </si>
  <si>
    <t>LUNZ00012593</t>
  </si>
  <si>
    <t>LUNZ00012594</t>
  </si>
  <si>
    <t>LUNZ00012595</t>
  </si>
  <si>
    <t>LUNZ00012596</t>
  </si>
  <si>
    <t>LUNZ00012597</t>
  </si>
  <si>
    <t>LUNZ00012598</t>
  </si>
  <si>
    <t>LUNZ00012599</t>
  </si>
  <si>
    <t>LUNZ00012600</t>
  </si>
  <si>
    <t>LUNZ00012601</t>
  </si>
  <si>
    <t>LUNZ00012602</t>
  </si>
  <si>
    <t>LUNZ00012603</t>
  </si>
  <si>
    <t>LUNZ00012604</t>
  </si>
  <si>
    <t>LUNZ00012605</t>
  </si>
  <si>
    <t>LUNZ00012606</t>
  </si>
  <si>
    <t>LUNZ00012607</t>
  </si>
  <si>
    <t>LUNZ00012608</t>
  </si>
  <si>
    <t>LUNZ00012609</t>
  </si>
  <si>
    <t>LUNZ00012610</t>
  </si>
  <si>
    <t>LUNZ00012611</t>
  </si>
  <si>
    <t>LUNZ00012612</t>
  </si>
  <si>
    <t>LUNZ00012613</t>
  </si>
  <si>
    <t>LUNZ00012614</t>
  </si>
  <si>
    <t>LUNZ00012615</t>
  </si>
  <si>
    <t>LUNZ00012616</t>
  </si>
  <si>
    <t>LUNZ00012617</t>
  </si>
  <si>
    <t>LUNZ00012618</t>
  </si>
  <si>
    <t>LUNZ00012619</t>
  </si>
  <si>
    <t>LUNZ00012620</t>
  </si>
  <si>
    <t>Genus</t>
  </si>
  <si>
    <t>Subspecies</t>
  </si>
  <si>
    <t>Author</t>
  </si>
  <si>
    <t>Collector</t>
  </si>
  <si>
    <t>Collection date 1</t>
  </si>
  <si>
    <t>Collection date 2</t>
  </si>
  <si>
    <t>Habitat</t>
  </si>
  <si>
    <t>Label</t>
  </si>
  <si>
    <t>Location</t>
  </si>
  <si>
    <t>Region Code</t>
  </si>
  <si>
    <t>Latitude (dd.ddddd)</t>
  </si>
  <si>
    <t>Longitude (dd.ddddd)</t>
  </si>
  <si>
    <t>Altitude (metres)</t>
  </si>
  <si>
    <t>Label map reference</t>
  </si>
  <si>
    <t>Determiner</t>
  </si>
  <si>
    <t>Date determined</t>
  </si>
  <si>
    <t>Type status</t>
  </si>
  <si>
    <t>Remark</t>
  </si>
  <si>
    <t>None, lat/long estimated.</t>
  </si>
  <si>
    <t>Dolomedes</t>
  </si>
  <si>
    <t>Anoteropsis</t>
  </si>
  <si>
    <t>senica</t>
  </si>
  <si>
    <t>aquaticus</t>
  </si>
  <si>
    <t>Lattimore, D.S &amp; V.L</t>
  </si>
  <si>
    <t>Rangitata River, north branch</t>
  </si>
  <si>
    <t>S44 03.168</t>
  </si>
  <si>
    <t>E171 24.149</t>
  </si>
  <si>
    <t>Waitaki River.  By water under tram bridge</t>
  </si>
  <si>
    <t>Waianakarua River</t>
  </si>
  <si>
    <t>S45 09.347</t>
  </si>
  <si>
    <t>E170 50.636</t>
  </si>
  <si>
    <t>Waitati River</t>
  </si>
  <si>
    <t>S45 15.440</t>
  </si>
  <si>
    <t>E170 47.839</t>
  </si>
  <si>
    <t>Aparima River</t>
  </si>
  <si>
    <t>E170 33.192</t>
  </si>
  <si>
    <t>Waiau River, anglers entry</t>
  </si>
  <si>
    <t>E167 59.377</t>
  </si>
  <si>
    <t>Creek running into Waiau River</t>
  </si>
  <si>
    <t>S45 55.976</t>
  </si>
  <si>
    <t>E167 42.543</t>
  </si>
  <si>
    <t>Stream after Lake Monowai turnoff</t>
  </si>
  <si>
    <t>E167 41.364</t>
  </si>
  <si>
    <t>S45 43.589</t>
  </si>
  <si>
    <t>E167 41.373</t>
  </si>
  <si>
    <t>Upukerora River</t>
  </si>
  <si>
    <t>E167 46.919</t>
  </si>
  <si>
    <t>Upper Whitestone River</t>
  </si>
  <si>
    <t>E167 47.350</t>
  </si>
  <si>
    <t>Bridge before Mararoa River-"The Key"</t>
  </si>
  <si>
    <t>E167 47.346</t>
  </si>
  <si>
    <t>Princhester Creek- after "The Key"</t>
  </si>
  <si>
    <t>S45 32.726</t>
  </si>
  <si>
    <t>E167 55.581</t>
  </si>
  <si>
    <t>Oreti River, north of Mossburn</t>
  </si>
  <si>
    <t>E168 15.272</t>
  </si>
  <si>
    <t>Eyre Creek - S. of Athal</t>
  </si>
  <si>
    <t>Ahuriri River - Ahuriri Bridge</t>
  </si>
  <si>
    <t>E169 59.208</t>
  </si>
  <si>
    <t>Kakanui River</t>
  </si>
  <si>
    <t>S44 55.973</t>
  </si>
  <si>
    <t>E171 06.026</t>
  </si>
  <si>
    <t>Walton Bridge Reserve</t>
  </si>
  <si>
    <t>Highgate Hill, Brisbane</t>
  </si>
  <si>
    <t>Goyen, 1888</t>
  </si>
  <si>
    <t>Koch, 1876</t>
  </si>
  <si>
    <t>Koch, 1877</t>
  </si>
  <si>
    <t>minor</t>
  </si>
  <si>
    <t>Collection Method</t>
  </si>
  <si>
    <t>R.W.</t>
  </si>
  <si>
    <t>Coll. Bryant MS</t>
  </si>
  <si>
    <t>Adult with L2, L4 and R4 legs missing.</t>
  </si>
  <si>
    <t>Adult with 0 legs missing.</t>
  </si>
  <si>
    <t>Juevenile with 0 legs missing.</t>
  </si>
  <si>
    <t>Adult with L4, R3 and R4 legs missing.</t>
  </si>
  <si>
    <t>Subadult with 0 legs missing.</t>
  </si>
  <si>
    <t>Subadult with L3 legs missing.</t>
  </si>
  <si>
    <t>Adult with L1 legs missing.</t>
  </si>
  <si>
    <t>Adult with L3 and R3 legs missing.</t>
  </si>
  <si>
    <t>Lindis River (Morven Hills)</t>
  </si>
  <si>
    <t>riverbed</t>
  </si>
  <si>
    <t>lat/long GPS</t>
  </si>
  <si>
    <t>C.J. Vink &amp; V.L. Lattimore</t>
  </si>
  <si>
    <t>SC</t>
  </si>
  <si>
    <t>DN</t>
  </si>
  <si>
    <t>SL</t>
  </si>
  <si>
    <t>Whitestone R., next to rest stop area</t>
  </si>
  <si>
    <t>OL</t>
  </si>
  <si>
    <t>CO</t>
  </si>
  <si>
    <t>MK</t>
  </si>
  <si>
    <t>S27 26</t>
  </si>
  <si>
    <t>E152 58</t>
  </si>
  <si>
    <t>Qld</t>
  </si>
  <si>
    <t>S27 29</t>
  </si>
  <si>
    <t>E153 01</t>
  </si>
  <si>
    <t xml:space="preserve">S45 46.545 </t>
  </si>
  <si>
    <t xml:space="preserve">S46 07.440 </t>
  </si>
  <si>
    <t xml:space="preserve">S45 45.081 </t>
  </si>
  <si>
    <t xml:space="preserve">S45 31.062 </t>
  </si>
  <si>
    <t xml:space="preserve">S45 27.627 </t>
  </si>
  <si>
    <t>S45.535754,</t>
  </si>
  <si>
    <t xml:space="preserve">S45 32.726 </t>
  </si>
  <si>
    <t xml:space="preserve">S45 39.629 </t>
  </si>
  <si>
    <t xml:space="preserve">S45.577282, </t>
  </si>
  <si>
    <t xml:space="preserve">S44.585577, </t>
  </si>
  <si>
    <t xml:space="preserve">S44 28.147 </t>
  </si>
  <si>
    <t>E167.867231</t>
  </si>
  <si>
    <t>E168.491392</t>
  </si>
  <si>
    <t>E169.585304</t>
  </si>
  <si>
    <t>sp.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</si>
</sst>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m/d/yyyy"/>
    <numFmt numFmtId="166" formatCode="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164" fontId="2" fillId="0" borderId="0" xfId="0" applyNumberFormat="1" applyFont="1" applyFill="1" applyBorder="1"/>
    <xf numFmtId="0" fontId="3" fillId="0" borderId="0" xfId="0" applyFont="1" applyFill="1" applyBorder="1"/>
    <xf numFmtId="0" fontId="5" fillId="0" borderId="0" xfId="1" applyFont="1" applyFill="1" applyBorder="1"/>
    <xf numFmtId="0" fontId="3" fillId="0" borderId="0" xfId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Font="1"/>
    <xf numFmtId="164" fontId="3" fillId="0" borderId="0" xfId="1" applyNumberFormat="1" applyFont="1" applyFill="1" applyBorder="1"/>
    <xf numFmtId="165" fontId="0" fillId="0" borderId="0" xfId="0" applyNumberFormat="1"/>
    <xf numFmtId="165" fontId="3" fillId="0" borderId="0" xfId="0" applyNumberFormat="1" applyFont="1"/>
    <xf numFmtId="166" fontId="0" fillId="0" borderId="0" xfId="0" applyNumberFormat="1"/>
    <xf numFmtId="0" fontId="6" fillId="0" borderId="0" xfId="0" applyFont="1"/>
    <xf numFmtId="14" fontId="0" fillId="0" borderId="0" xfId="0" applyNumberFormat="1"/>
    <xf numFmtId="0" fontId="3" fillId="0" borderId="0" xfId="0" applyFont="1" applyFill="1"/>
    <xf numFmtId="0" fontId="3" fillId="0" borderId="0" xfId="0" applyFont="1" applyFill="1" applyBorder="1" applyAlignment="1">
      <alignment vertical="top" wrapText="1"/>
    </xf>
    <xf numFmtId="0" fontId="0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8"/>
  <sheetViews>
    <sheetView tabSelected="1" zoomScale="70" zoomScaleNormal="70" workbookViewId="0">
      <selection activeCell="T46" sqref="T46"/>
    </sheetView>
  </sheetViews>
  <sheetFormatPr defaultRowHeight="12.6" customHeight="1"/>
  <cols>
    <col min="1" max="1" width="15.28515625" customWidth="1"/>
    <col min="2" max="2" width="18" bestFit="1" customWidth="1"/>
    <col min="3" max="3" width="15.28515625" bestFit="1" customWidth="1"/>
    <col min="4" max="4" width="9.7109375" bestFit="1" customWidth="1"/>
    <col min="5" max="5" width="16.42578125" bestFit="1" customWidth="1"/>
    <col min="6" max="6" width="18.7109375" bestFit="1" customWidth="1"/>
    <col min="7" max="7" width="20.85546875" bestFit="1" customWidth="1"/>
    <col min="8" max="8" width="21.140625" bestFit="1" customWidth="1"/>
    <col min="9" max="9" width="21.5703125" bestFit="1" customWidth="1"/>
    <col min="10" max="10" width="12.85546875" bestFit="1" customWidth="1"/>
    <col min="11" max="11" width="95.28515625" bestFit="1" customWidth="1"/>
    <col min="12" max="12" width="46" bestFit="1" customWidth="1"/>
    <col min="13" max="13" width="15.42578125" bestFit="1" customWidth="1"/>
    <col min="14" max="14" width="22" bestFit="1" customWidth="1"/>
    <col min="15" max="15" width="24" bestFit="1" customWidth="1"/>
    <col min="16" max="16" width="19.7109375" bestFit="1" customWidth="1"/>
    <col min="17" max="17" width="23.140625" bestFit="1" customWidth="1"/>
    <col min="18" max="18" width="13.140625" bestFit="1" customWidth="1"/>
    <col min="19" max="19" width="19.140625" bestFit="1" customWidth="1"/>
    <col min="20" max="20" width="14" bestFit="1" customWidth="1"/>
    <col min="22" max="22" width="31.28515625" bestFit="1" customWidth="1"/>
  </cols>
  <sheetData>
    <row r="1" spans="1:22" ht="12.6" customHeight="1">
      <c r="A1" s="1" t="s">
        <v>6</v>
      </c>
      <c r="B1" s="1" t="s">
        <v>52</v>
      </c>
      <c r="C1" s="1" t="s">
        <v>0</v>
      </c>
      <c r="D1" s="1" t="s">
        <v>53</v>
      </c>
      <c r="E1" s="1" t="s">
        <v>54</v>
      </c>
      <c r="F1" s="2" t="s">
        <v>55</v>
      </c>
      <c r="G1" s="1" t="s">
        <v>56</v>
      </c>
      <c r="H1" s="1" t="s">
        <v>57</v>
      </c>
      <c r="I1" s="1" t="s">
        <v>120</v>
      </c>
      <c r="J1" s="4" t="s">
        <v>58</v>
      </c>
      <c r="K1" s="4" t="s">
        <v>59</v>
      </c>
      <c r="L1" s="4" t="s">
        <v>60</v>
      </c>
      <c r="M1" s="4" t="s">
        <v>61</v>
      </c>
      <c r="N1" s="5" t="s">
        <v>62</v>
      </c>
      <c r="O1" s="5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1" t="s">
        <v>1</v>
      </c>
      <c r="V1" s="1" t="s">
        <v>69</v>
      </c>
    </row>
    <row r="2" spans="1:22" ht="12.6" customHeight="1">
      <c r="A2" t="s">
        <v>7</v>
      </c>
      <c r="B2" s="17" t="s">
        <v>71</v>
      </c>
      <c r="C2" s="17" t="s">
        <v>74</v>
      </c>
      <c r="E2" t="s">
        <v>116</v>
      </c>
      <c r="F2" t="s">
        <v>75</v>
      </c>
      <c r="G2" s="16">
        <v>40263</v>
      </c>
      <c r="J2" t="s">
        <v>132</v>
      </c>
      <c r="K2" t="str">
        <f>"NEW ZEALAND, "&amp;L2&amp;", "&amp;"26/03/2010"&amp;", "&amp;", D.S &amp; V.L Lattimore."</f>
        <v>NEW ZEALAND, Rangitata River, north branch, 26/03/2010, , D.S &amp; V.L Lattimore.</v>
      </c>
      <c r="L2" s="12" t="s">
        <v>76</v>
      </c>
      <c r="M2" t="s">
        <v>135</v>
      </c>
      <c r="N2" s="19" t="s">
        <v>77</v>
      </c>
      <c r="O2" s="19" t="s">
        <v>78</v>
      </c>
      <c r="Q2" s="12" t="s">
        <v>133</v>
      </c>
      <c r="R2" s="12" t="s">
        <v>134</v>
      </c>
      <c r="S2" s="18">
        <v>40465</v>
      </c>
      <c r="T2" s="12"/>
      <c r="U2" t="s">
        <v>2</v>
      </c>
      <c r="V2" t="s">
        <v>124</v>
      </c>
    </row>
    <row r="3" spans="1:22" ht="12.6" customHeight="1">
      <c r="A3" t="s">
        <v>8</v>
      </c>
      <c r="B3" s="17" t="s">
        <v>71</v>
      </c>
      <c r="C3" s="17" t="s">
        <v>74</v>
      </c>
      <c r="E3" t="s">
        <v>116</v>
      </c>
      <c r="F3" t="s">
        <v>75</v>
      </c>
      <c r="G3" s="16">
        <v>40263</v>
      </c>
      <c r="J3" t="s">
        <v>132</v>
      </c>
      <c r="K3" t="str">
        <f t="shared" ref="K3:K7" si="0">"NEW ZEALAND, "&amp;L3&amp;", "&amp;"26/03/2010"&amp;", "&amp;", D.S &amp; V.L Lattimore."</f>
        <v>NEW ZEALAND, Waitaki River.  By water under tram bridge, 26/03/2010, , D.S &amp; V.L Lattimore.</v>
      </c>
      <c r="L3" s="12" t="s">
        <v>79</v>
      </c>
      <c r="M3" t="s">
        <v>136</v>
      </c>
      <c r="N3" s="19" t="s">
        <v>112</v>
      </c>
      <c r="O3" s="19" t="s">
        <v>113</v>
      </c>
      <c r="Q3" s="12" t="s">
        <v>133</v>
      </c>
      <c r="R3" s="12" t="s">
        <v>134</v>
      </c>
      <c r="S3" s="18">
        <v>40465</v>
      </c>
      <c r="U3" t="s">
        <v>4</v>
      </c>
      <c r="V3" t="s">
        <v>124</v>
      </c>
    </row>
    <row r="4" spans="1:22" ht="12.6" customHeight="1">
      <c r="A4" t="s">
        <v>9</v>
      </c>
      <c r="B4" s="17" t="s">
        <v>71</v>
      </c>
      <c r="C4" s="17" t="s">
        <v>74</v>
      </c>
      <c r="E4" t="s">
        <v>116</v>
      </c>
      <c r="F4" t="s">
        <v>75</v>
      </c>
      <c r="G4" s="16">
        <v>40263</v>
      </c>
      <c r="J4" t="s">
        <v>132</v>
      </c>
      <c r="K4" t="str">
        <f t="shared" si="0"/>
        <v>NEW ZEALAND, Waitaki River.  By water under tram bridge, 26/03/2010, , D.S &amp; V.L Lattimore.</v>
      </c>
      <c r="L4" s="12" t="s">
        <v>79</v>
      </c>
      <c r="M4" t="s">
        <v>136</v>
      </c>
      <c r="N4" s="19" t="s">
        <v>112</v>
      </c>
      <c r="O4" s="19" t="s">
        <v>113</v>
      </c>
      <c r="Q4" s="12" t="s">
        <v>133</v>
      </c>
      <c r="R4" s="12" t="s">
        <v>134</v>
      </c>
      <c r="S4" s="18">
        <v>40465</v>
      </c>
      <c r="U4" t="s">
        <v>2</v>
      </c>
      <c r="V4" t="s">
        <v>123</v>
      </c>
    </row>
    <row r="5" spans="1:22" ht="12.6" customHeight="1">
      <c r="A5" t="s">
        <v>10</v>
      </c>
      <c r="B5" s="17" t="s">
        <v>71</v>
      </c>
      <c r="C5" s="17" t="s">
        <v>74</v>
      </c>
      <c r="E5" t="s">
        <v>116</v>
      </c>
      <c r="F5" t="s">
        <v>75</v>
      </c>
      <c r="G5" s="16">
        <v>40263</v>
      </c>
      <c r="J5" t="s">
        <v>132</v>
      </c>
      <c r="K5" t="str">
        <f t="shared" si="0"/>
        <v>NEW ZEALAND, Waianakarua River, 26/03/2010, , D.S &amp; V.L Lattimore.</v>
      </c>
      <c r="L5" s="14" t="s">
        <v>80</v>
      </c>
      <c r="M5" t="s">
        <v>136</v>
      </c>
      <c r="N5" s="20" t="s">
        <v>84</v>
      </c>
      <c r="O5" s="20" t="s">
        <v>85</v>
      </c>
      <c r="Q5" s="12" t="s">
        <v>133</v>
      </c>
      <c r="R5" s="12" t="s">
        <v>134</v>
      </c>
      <c r="S5" s="18">
        <v>40465</v>
      </c>
      <c r="U5" t="s">
        <v>4</v>
      </c>
      <c r="V5" t="s">
        <v>124</v>
      </c>
    </row>
    <row r="6" spans="1:22" ht="12.6" customHeight="1">
      <c r="A6" t="s">
        <v>11</v>
      </c>
      <c r="B6" s="17" t="s">
        <v>71</v>
      </c>
      <c r="C6" s="17" t="s">
        <v>74</v>
      </c>
      <c r="E6" t="s">
        <v>116</v>
      </c>
      <c r="F6" t="s">
        <v>75</v>
      </c>
      <c r="G6" s="16">
        <v>40263</v>
      </c>
      <c r="J6" t="s">
        <v>132</v>
      </c>
      <c r="K6" t="str">
        <f t="shared" si="0"/>
        <v>NEW ZEALAND, Waianakarua River, 26/03/2010, , D.S &amp; V.L Lattimore.</v>
      </c>
      <c r="L6" s="14" t="s">
        <v>80</v>
      </c>
      <c r="M6" t="s">
        <v>136</v>
      </c>
      <c r="N6" s="19" t="s">
        <v>84</v>
      </c>
      <c r="O6" s="19" t="s">
        <v>85</v>
      </c>
      <c r="Q6" s="12" t="s">
        <v>133</v>
      </c>
      <c r="R6" s="12" t="s">
        <v>134</v>
      </c>
      <c r="S6" s="18">
        <v>40465</v>
      </c>
      <c r="U6" t="s">
        <v>2</v>
      </c>
      <c r="V6" t="s">
        <v>124</v>
      </c>
    </row>
    <row r="7" spans="1:22" ht="12.6" customHeight="1">
      <c r="A7" t="s">
        <v>12</v>
      </c>
      <c r="B7" s="17" t="s">
        <v>71</v>
      </c>
      <c r="C7" s="17" t="s">
        <v>74</v>
      </c>
      <c r="E7" t="s">
        <v>116</v>
      </c>
      <c r="F7" t="s">
        <v>75</v>
      </c>
      <c r="G7" s="16">
        <v>40263</v>
      </c>
      <c r="J7" t="s">
        <v>132</v>
      </c>
      <c r="K7" t="str">
        <f t="shared" si="0"/>
        <v>NEW ZEALAND, Waitati River, 26/03/2010, , D.S &amp; V.L Lattimore.</v>
      </c>
      <c r="L7" t="s">
        <v>83</v>
      </c>
      <c r="M7" t="s">
        <v>136</v>
      </c>
      <c r="N7" s="20" t="s">
        <v>147</v>
      </c>
      <c r="O7" s="20" t="s">
        <v>87</v>
      </c>
      <c r="Q7" s="12" t="s">
        <v>133</v>
      </c>
      <c r="R7" s="12" t="s">
        <v>134</v>
      </c>
      <c r="S7" s="18">
        <v>40465</v>
      </c>
      <c r="U7" t="s">
        <v>2</v>
      </c>
      <c r="V7" t="s">
        <v>124</v>
      </c>
    </row>
    <row r="8" spans="1:22" ht="12.6" customHeight="1">
      <c r="A8" t="s">
        <v>13</v>
      </c>
      <c r="B8" s="17" t="s">
        <v>71</v>
      </c>
      <c r="C8" s="17" t="s">
        <v>74</v>
      </c>
      <c r="E8" t="s">
        <v>116</v>
      </c>
      <c r="F8" t="s">
        <v>75</v>
      </c>
      <c r="G8" s="16">
        <v>40264</v>
      </c>
      <c r="J8" t="s">
        <v>132</v>
      </c>
      <c r="K8" t="str">
        <f>"NEW ZEALAND, "&amp;L8&amp;", 27/03/2010, "&amp;", D.S &amp; V.L Lattimore."</f>
        <v>NEW ZEALAND, Aparima River, 27/03/2010, , D.S &amp; V.L Lattimore.</v>
      </c>
      <c r="L8" t="s">
        <v>86</v>
      </c>
      <c r="M8" t="s">
        <v>137</v>
      </c>
      <c r="N8" s="20" t="s">
        <v>148</v>
      </c>
      <c r="O8" s="20" t="s">
        <v>89</v>
      </c>
      <c r="Q8" s="12" t="s">
        <v>133</v>
      </c>
      <c r="R8" s="12" t="s">
        <v>134</v>
      </c>
      <c r="S8" s="18">
        <v>40465</v>
      </c>
      <c r="U8" t="s">
        <v>2</v>
      </c>
      <c r="V8" t="s">
        <v>124</v>
      </c>
    </row>
    <row r="9" spans="1:22" ht="12.6" customHeight="1">
      <c r="A9" t="s">
        <v>14</v>
      </c>
      <c r="B9" s="17" t="s">
        <v>71</v>
      </c>
      <c r="C9" s="17" t="s">
        <v>74</v>
      </c>
      <c r="E9" t="s">
        <v>116</v>
      </c>
      <c r="F9" t="s">
        <v>75</v>
      </c>
      <c r="G9" s="16">
        <v>40264</v>
      </c>
      <c r="J9" t="s">
        <v>132</v>
      </c>
      <c r="K9" t="str">
        <f t="shared" ref="K9:K37" si="1">"NEW ZEALAND, "&amp;L9&amp;", 27/03/2010, "&amp;", D.S &amp; V.L Lattimore."</f>
        <v>NEW ZEALAND, Aparima River, 27/03/2010, , D.S &amp; V.L Lattimore.</v>
      </c>
      <c r="L9" t="s">
        <v>86</v>
      </c>
      <c r="M9" t="s">
        <v>137</v>
      </c>
      <c r="N9" s="20" t="s">
        <v>148</v>
      </c>
      <c r="O9" s="20" t="s">
        <v>89</v>
      </c>
      <c r="Q9" s="12" t="s">
        <v>133</v>
      </c>
      <c r="R9" s="12" t="s">
        <v>134</v>
      </c>
      <c r="S9" s="18">
        <v>40465</v>
      </c>
      <c r="U9" t="s">
        <v>5</v>
      </c>
      <c r="V9" t="s">
        <v>125</v>
      </c>
    </row>
    <row r="10" spans="1:22" ht="12.6" customHeight="1">
      <c r="A10" t="s">
        <v>15</v>
      </c>
      <c r="B10" s="17" t="s">
        <v>71</v>
      </c>
      <c r="C10" s="17" t="s">
        <v>74</v>
      </c>
      <c r="E10" t="s">
        <v>116</v>
      </c>
      <c r="F10" t="s">
        <v>75</v>
      </c>
      <c r="G10" s="16">
        <v>40264</v>
      </c>
      <c r="J10" t="s">
        <v>132</v>
      </c>
      <c r="K10" t="str">
        <f t="shared" si="1"/>
        <v>NEW ZEALAND, Aparima River, 27/03/2010, , D.S &amp; V.L Lattimore.</v>
      </c>
      <c r="L10" t="s">
        <v>86</v>
      </c>
      <c r="M10" t="s">
        <v>137</v>
      </c>
      <c r="N10" s="20" t="s">
        <v>148</v>
      </c>
      <c r="O10" s="20" t="s">
        <v>89</v>
      </c>
      <c r="Q10" s="12" t="s">
        <v>133</v>
      </c>
      <c r="R10" s="12" t="s">
        <v>134</v>
      </c>
      <c r="S10" s="18">
        <v>40465</v>
      </c>
      <c r="U10" t="s">
        <v>5</v>
      </c>
      <c r="V10" t="s">
        <v>125</v>
      </c>
    </row>
    <row r="11" spans="1:22" ht="12.6" customHeight="1">
      <c r="A11" t="s">
        <v>16</v>
      </c>
      <c r="B11" s="17" t="s">
        <v>71</v>
      </c>
      <c r="C11" s="17" t="s">
        <v>74</v>
      </c>
      <c r="E11" t="s">
        <v>116</v>
      </c>
      <c r="F11" t="s">
        <v>75</v>
      </c>
      <c r="G11" s="16">
        <v>40264</v>
      </c>
      <c r="J11" t="s">
        <v>132</v>
      </c>
      <c r="K11" t="str">
        <f t="shared" si="1"/>
        <v>NEW ZEALAND, Waiau River, anglers entry, 27/03/2010, , D.S &amp; V.L Lattimore.</v>
      </c>
      <c r="L11" s="12" t="s">
        <v>88</v>
      </c>
      <c r="M11" t="s">
        <v>137</v>
      </c>
      <c r="N11" s="20" t="s">
        <v>91</v>
      </c>
      <c r="O11" s="20" t="s">
        <v>92</v>
      </c>
      <c r="Q11" s="12" t="s">
        <v>133</v>
      </c>
      <c r="R11" s="12" t="s">
        <v>134</v>
      </c>
      <c r="S11" s="18">
        <v>40465</v>
      </c>
      <c r="U11" t="s">
        <v>5</v>
      </c>
      <c r="V11" t="s">
        <v>125</v>
      </c>
    </row>
    <row r="12" spans="1:22" ht="12.6" customHeight="1">
      <c r="A12" t="s">
        <v>17</v>
      </c>
      <c r="B12" s="17" t="s">
        <v>71</v>
      </c>
      <c r="C12" s="17" t="s">
        <v>74</v>
      </c>
      <c r="E12" t="s">
        <v>116</v>
      </c>
      <c r="F12" t="s">
        <v>75</v>
      </c>
      <c r="G12" s="16">
        <v>40264</v>
      </c>
      <c r="J12" t="s">
        <v>132</v>
      </c>
      <c r="K12" t="str">
        <f t="shared" si="1"/>
        <v>NEW ZEALAND, Waiau River, anglers entry, 27/03/2010, , D.S &amp; V.L Lattimore.</v>
      </c>
      <c r="L12" s="12" t="s">
        <v>88</v>
      </c>
      <c r="M12" t="s">
        <v>137</v>
      </c>
      <c r="N12" s="20" t="s">
        <v>91</v>
      </c>
      <c r="O12" s="20" t="s">
        <v>92</v>
      </c>
      <c r="Q12" s="12" t="s">
        <v>133</v>
      </c>
      <c r="R12" s="12" t="s">
        <v>134</v>
      </c>
      <c r="S12" s="18">
        <v>40465</v>
      </c>
      <c r="U12" t="s">
        <v>4</v>
      </c>
      <c r="V12" t="s">
        <v>126</v>
      </c>
    </row>
    <row r="13" spans="1:22" ht="12.6" customHeight="1">
      <c r="A13" t="s">
        <v>18</v>
      </c>
      <c r="B13" s="17" t="s">
        <v>71</v>
      </c>
      <c r="C13" s="17" t="s">
        <v>74</v>
      </c>
      <c r="E13" t="s">
        <v>116</v>
      </c>
      <c r="F13" t="s">
        <v>75</v>
      </c>
      <c r="G13" s="16">
        <v>40264</v>
      </c>
      <c r="J13" t="s">
        <v>132</v>
      </c>
      <c r="K13" t="str">
        <f t="shared" si="1"/>
        <v>NEW ZEALAND, Waiau River, anglers entry, 27/03/2010, , D.S &amp; V.L Lattimore.</v>
      </c>
      <c r="L13" s="12" t="s">
        <v>88</v>
      </c>
      <c r="M13" t="s">
        <v>137</v>
      </c>
      <c r="N13" s="20" t="s">
        <v>91</v>
      </c>
      <c r="O13" s="20" t="s">
        <v>92</v>
      </c>
      <c r="Q13" s="12" t="s">
        <v>133</v>
      </c>
      <c r="R13" s="12" t="s">
        <v>134</v>
      </c>
      <c r="S13" s="18">
        <v>40465</v>
      </c>
      <c r="U13" t="s">
        <v>4</v>
      </c>
      <c r="V13" t="s">
        <v>124</v>
      </c>
    </row>
    <row r="14" spans="1:22" ht="12.6" customHeight="1">
      <c r="A14" t="s">
        <v>19</v>
      </c>
      <c r="B14" s="17" t="s">
        <v>71</v>
      </c>
      <c r="C14" s="17" t="s">
        <v>74</v>
      </c>
      <c r="E14" t="s">
        <v>116</v>
      </c>
      <c r="F14" t="s">
        <v>75</v>
      </c>
      <c r="G14" s="16">
        <v>40264</v>
      </c>
      <c r="J14" t="s">
        <v>132</v>
      </c>
      <c r="K14" t="str">
        <f t="shared" si="1"/>
        <v>NEW ZEALAND, Creek running into Waiau River, 27/03/2010, , D.S &amp; V.L Lattimore.</v>
      </c>
      <c r="L14" s="12" t="s">
        <v>90</v>
      </c>
      <c r="M14" t="s">
        <v>137</v>
      </c>
      <c r="N14" s="20" t="s">
        <v>149</v>
      </c>
      <c r="O14" s="20" t="s">
        <v>94</v>
      </c>
      <c r="Q14" s="12" t="s">
        <v>133</v>
      </c>
      <c r="R14" s="12" t="s">
        <v>134</v>
      </c>
      <c r="S14" s="18">
        <v>40465</v>
      </c>
      <c r="U14" t="s">
        <v>4</v>
      </c>
      <c r="V14" t="s">
        <v>124</v>
      </c>
    </row>
    <row r="15" spans="1:22" ht="12.6" customHeight="1">
      <c r="A15" t="s">
        <v>20</v>
      </c>
      <c r="B15" s="17" t="s">
        <v>71</v>
      </c>
      <c r="C15" s="17" t="s">
        <v>74</v>
      </c>
      <c r="E15" t="s">
        <v>116</v>
      </c>
      <c r="F15" t="s">
        <v>75</v>
      </c>
      <c r="G15" s="16">
        <v>40264</v>
      </c>
      <c r="J15" t="s">
        <v>132</v>
      </c>
      <c r="K15" t="str">
        <f t="shared" si="1"/>
        <v>NEW ZEALAND, Creek running into Waiau River, 27/03/2010, , D.S &amp; V.L Lattimore.</v>
      </c>
      <c r="L15" s="12" t="s">
        <v>90</v>
      </c>
      <c r="M15" t="s">
        <v>137</v>
      </c>
      <c r="N15" s="20" t="s">
        <v>149</v>
      </c>
      <c r="O15" s="20" t="s">
        <v>94</v>
      </c>
      <c r="Q15" s="12" t="s">
        <v>133</v>
      </c>
      <c r="R15" s="12" t="s">
        <v>134</v>
      </c>
      <c r="S15" s="18">
        <v>40465</v>
      </c>
      <c r="U15" t="s">
        <v>4</v>
      </c>
      <c r="V15" t="s">
        <v>127</v>
      </c>
    </row>
    <row r="16" spans="1:22" ht="12.6" customHeight="1">
      <c r="A16" t="s">
        <v>21</v>
      </c>
      <c r="B16" s="17" t="s">
        <v>71</v>
      </c>
      <c r="C16" s="17" t="s">
        <v>74</v>
      </c>
      <c r="E16" t="s">
        <v>116</v>
      </c>
      <c r="F16" t="s">
        <v>75</v>
      </c>
      <c r="G16" s="16">
        <v>40264</v>
      </c>
      <c r="J16" t="s">
        <v>132</v>
      </c>
      <c r="K16" t="str">
        <f t="shared" si="1"/>
        <v>NEW ZEALAND, Stream after Lake Monowai turnoff, 27/03/2010, , D.S &amp; V.L Lattimore.</v>
      </c>
      <c r="L16" s="12" t="s">
        <v>93</v>
      </c>
      <c r="M16" t="s">
        <v>137</v>
      </c>
      <c r="N16" s="19" t="s">
        <v>95</v>
      </c>
      <c r="O16" s="19" t="s">
        <v>96</v>
      </c>
      <c r="Q16" s="12" t="s">
        <v>133</v>
      </c>
      <c r="R16" s="12" t="s">
        <v>134</v>
      </c>
      <c r="S16" s="18">
        <v>40465</v>
      </c>
      <c r="U16" t="s">
        <v>2</v>
      </c>
      <c r="V16" t="s">
        <v>124</v>
      </c>
    </row>
    <row r="17" spans="1:22" ht="12.6" customHeight="1">
      <c r="A17" t="s">
        <v>22</v>
      </c>
      <c r="B17" s="17" t="s">
        <v>71</v>
      </c>
      <c r="C17" s="17" t="s">
        <v>74</v>
      </c>
      <c r="E17" t="s">
        <v>116</v>
      </c>
      <c r="F17" t="s">
        <v>75</v>
      </c>
      <c r="G17" s="16">
        <v>40264</v>
      </c>
      <c r="J17" t="s">
        <v>132</v>
      </c>
      <c r="K17" t="str">
        <f t="shared" si="1"/>
        <v>NEW ZEALAND, Whitestone R., next to rest stop area, 27/03/2010, , D.S &amp; V.L Lattimore.</v>
      </c>
      <c r="L17" s="15" t="s">
        <v>138</v>
      </c>
      <c r="M17" t="s">
        <v>137</v>
      </c>
      <c r="N17" s="20" t="s">
        <v>150</v>
      </c>
      <c r="O17" s="20" t="s">
        <v>98</v>
      </c>
      <c r="Q17" s="12" t="s">
        <v>133</v>
      </c>
      <c r="R17" s="12" t="s">
        <v>134</v>
      </c>
      <c r="S17" s="18">
        <v>40465</v>
      </c>
      <c r="U17" t="s">
        <v>4</v>
      </c>
      <c r="V17" t="s">
        <v>127</v>
      </c>
    </row>
    <row r="18" spans="1:22" ht="12.6" customHeight="1">
      <c r="A18" t="s">
        <v>23</v>
      </c>
      <c r="B18" s="17" t="s">
        <v>71</v>
      </c>
      <c r="C18" s="17" t="s">
        <v>74</v>
      </c>
      <c r="E18" t="s">
        <v>116</v>
      </c>
      <c r="F18" t="s">
        <v>75</v>
      </c>
      <c r="G18" s="16">
        <v>40264</v>
      </c>
      <c r="J18" t="s">
        <v>132</v>
      </c>
      <c r="K18" t="str">
        <f t="shared" si="1"/>
        <v>NEW ZEALAND, Whitestone R., next to rest stop area, 27/03/2010, , D.S &amp; V.L Lattimore.</v>
      </c>
      <c r="L18" s="15" t="s">
        <v>138</v>
      </c>
      <c r="M18" t="s">
        <v>137</v>
      </c>
      <c r="N18" s="20" t="s">
        <v>150</v>
      </c>
      <c r="O18" s="20" t="s">
        <v>98</v>
      </c>
      <c r="Q18" s="12" t="s">
        <v>133</v>
      </c>
      <c r="R18" s="12" t="s">
        <v>134</v>
      </c>
      <c r="S18" s="18">
        <v>40465</v>
      </c>
      <c r="U18" t="s">
        <v>4</v>
      </c>
      <c r="V18" t="s">
        <v>127</v>
      </c>
    </row>
    <row r="19" spans="1:22" ht="12.6" customHeight="1">
      <c r="A19" t="s">
        <v>24</v>
      </c>
      <c r="B19" s="17" t="s">
        <v>71</v>
      </c>
      <c r="C19" s="17" t="s">
        <v>74</v>
      </c>
      <c r="E19" t="s">
        <v>116</v>
      </c>
      <c r="F19" t="s">
        <v>75</v>
      </c>
      <c r="G19" s="16">
        <v>40264</v>
      </c>
      <c r="J19" t="s">
        <v>132</v>
      </c>
      <c r="K19" t="str">
        <f t="shared" si="1"/>
        <v>NEW ZEALAND, Whitestone R., next to rest stop area, 27/03/2010, , D.S &amp; V.L Lattimore.</v>
      </c>
      <c r="L19" s="15" t="s">
        <v>138</v>
      </c>
      <c r="M19" t="s">
        <v>137</v>
      </c>
      <c r="N19" s="20" t="s">
        <v>150</v>
      </c>
      <c r="O19" s="20" t="s">
        <v>98</v>
      </c>
      <c r="Q19" s="12" t="s">
        <v>133</v>
      </c>
      <c r="R19" s="12" t="s">
        <v>134</v>
      </c>
      <c r="S19" s="18">
        <v>40465</v>
      </c>
      <c r="U19" t="s">
        <v>4</v>
      </c>
      <c r="V19" t="s">
        <v>127</v>
      </c>
    </row>
    <row r="20" spans="1:22" ht="12.6" customHeight="1">
      <c r="A20" t="s">
        <v>25</v>
      </c>
      <c r="B20" s="17" t="s">
        <v>71</v>
      </c>
      <c r="C20" s="17" t="s">
        <v>74</v>
      </c>
      <c r="E20" t="s">
        <v>116</v>
      </c>
      <c r="F20" t="s">
        <v>75</v>
      </c>
      <c r="G20" s="16">
        <v>40264</v>
      </c>
      <c r="J20" t="s">
        <v>132</v>
      </c>
      <c r="K20" t="str">
        <f t="shared" si="1"/>
        <v>NEW ZEALAND, Upukerora River, 27/03/2010, , D.S &amp; V.L Lattimore.</v>
      </c>
      <c r="L20" t="s">
        <v>97</v>
      </c>
      <c r="M20" t="s">
        <v>139</v>
      </c>
      <c r="N20" s="20" t="s">
        <v>151</v>
      </c>
      <c r="O20" s="20" t="s">
        <v>100</v>
      </c>
      <c r="Q20" s="12" t="s">
        <v>133</v>
      </c>
      <c r="R20" s="12" t="s">
        <v>134</v>
      </c>
      <c r="S20" s="18">
        <v>40465</v>
      </c>
      <c r="U20" t="s">
        <v>5</v>
      </c>
      <c r="V20" t="s">
        <v>127</v>
      </c>
    </row>
    <row r="21" spans="1:22" ht="12.6" customHeight="1">
      <c r="A21" t="s">
        <v>26</v>
      </c>
      <c r="B21" s="17" t="s">
        <v>71</v>
      </c>
      <c r="C21" s="17" t="s">
        <v>74</v>
      </c>
      <c r="E21" t="s">
        <v>116</v>
      </c>
      <c r="F21" t="s">
        <v>75</v>
      </c>
      <c r="G21" s="16">
        <v>40264</v>
      </c>
      <c r="J21" t="s">
        <v>132</v>
      </c>
      <c r="K21" t="str">
        <f t="shared" si="1"/>
        <v>NEW ZEALAND, Upukerora River, 27/03/2010, , D.S &amp; V.L Lattimore.</v>
      </c>
      <c r="L21" t="s">
        <v>97</v>
      </c>
      <c r="M21" t="s">
        <v>139</v>
      </c>
      <c r="N21" s="20" t="s">
        <v>151</v>
      </c>
      <c r="O21" s="20" t="s">
        <v>100</v>
      </c>
      <c r="Q21" s="12" t="s">
        <v>133</v>
      </c>
      <c r="R21" s="12" t="s">
        <v>134</v>
      </c>
      <c r="S21" s="18">
        <v>40465</v>
      </c>
      <c r="U21" t="s">
        <v>2</v>
      </c>
      <c r="V21" t="s">
        <v>124</v>
      </c>
    </row>
    <row r="22" spans="1:22" ht="12.6" customHeight="1">
      <c r="A22" t="s">
        <v>27</v>
      </c>
      <c r="B22" s="17" t="s">
        <v>71</v>
      </c>
      <c r="C22" s="17" t="s">
        <v>74</v>
      </c>
      <c r="E22" t="s">
        <v>116</v>
      </c>
      <c r="F22" t="s">
        <v>75</v>
      </c>
      <c r="G22" s="16">
        <v>40264</v>
      </c>
      <c r="J22" t="s">
        <v>132</v>
      </c>
      <c r="K22" t="str">
        <f t="shared" si="1"/>
        <v>NEW ZEALAND, Upukerora River, 27/03/2010, , D.S &amp; V.L Lattimore.</v>
      </c>
      <c r="L22" t="s">
        <v>97</v>
      </c>
      <c r="M22" t="s">
        <v>139</v>
      </c>
      <c r="N22" s="20" t="s">
        <v>151</v>
      </c>
      <c r="O22" s="20" t="s">
        <v>100</v>
      </c>
      <c r="Q22" s="12" t="s">
        <v>133</v>
      </c>
      <c r="R22" s="12" t="s">
        <v>134</v>
      </c>
      <c r="S22" s="18">
        <v>40465</v>
      </c>
      <c r="U22" t="s">
        <v>4</v>
      </c>
      <c r="V22" t="s">
        <v>128</v>
      </c>
    </row>
    <row r="23" spans="1:22" ht="12.6" customHeight="1">
      <c r="A23" t="s">
        <v>28</v>
      </c>
      <c r="B23" s="17" t="s">
        <v>71</v>
      </c>
      <c r="C23" s="17" t="s">
        <v>74</v>
      </c>
      <c r="E23" t="s">
        <v>116</v>
      </c>
      <c r="F23" t="s">
        <v>75</v>
      </c>
      <c r="G23" s="16">
        <v>40264</v>
      </c>
      <c r="J23" t="s">
        <v>132</v>
      </c>
      <c r="K23" t="str">
        <f t="shared" si="1"/>
        <v>NEW ZEALAND, Upukerora River, 27/03/2010, , D.S &amp; V.L Lattimore.</v>
      </c>
      <c r="L23" t="s">
        <v>97</v>
      </c>
      <c r="M23" t="s">
        <v>139</v>
      </c>
      <c r="N23" s="20" t="s">
        <v>151</v>
      </c>
      <c r="O23" s="20" t="s">
        <v>100</v>
      </c>
      <c r="Q23" s="12" t="s">
        <v>133</v>
      </c>
      <c r="R23" s="12" t="s">
        <v>134</v>
      </c>
      <c r="S23" s="18">
        <v>40465</v>
      </c>
      <c r="U23" t="s">
        <v>2</v>
      </c>
      <c r="V23" t="s">
        <v>129</v>
      </c>
    </row>
    <row r="24" spans="1:22" ht="12.6" customHeight="1">
      <c r="A24" t="s">
        <v>29</v>
      </c>
      <c r="B24" s="17" t="s">
        <v>71</v>
      </c>
      <c r="C24" s="17" t="s">
        <v>74</v>
      </c>
      <c r="E24" t="s">
        <v>116</v>
      </c>
      <c r="F24" t="s">
        <v>75</v>
      </c>
      <c r="G24" s="16">
        <v>40264</v>
      </c>
      <c r="J24" t="s">
        <v>132</v>
      </c>
      <c r="K24" t="str">
        <f t="shared" si="1"/>
        <v>NEW ZEALAND, Upper Whitestone River, 27/03/2010, , D.S &amp; V.L Lattimore.</v>
      </c>
      <c r="L24" t="s">
        <v>99</v>
      </c>
      <c r="M24" t="s">
        <v>139</v>
      </c>
      <c r="N24" s="20" t="s">
        <v>151</v>
      </c>
      <c r="O24" s="20" t="s">
        <v>102</v>
      </c>
      <c r="Q24" s="12" t="s">
        <v>133</v>
      </c>
      <c r="R24" s="12" t="s">
        <v>134</v>
      </c>
      <c r="S24" s="18">
        <v>40465</v>
      </c>
      <c r="U24" t="s">
        <v>4</v>
      </c>
      <c r="V24" t="s">
        <v>127</v>
      </c>
    </row>
    <row r="25" spans="1:22" ht="12.6" customHeight="1">
      <c r="A25" t="s">
        <v>30</v>
      </c>
      <c r="B25" s="17" t="s">
        <v>71</v>
      </c>
      <c r="C25" s="17" t="s">
        <v>74</v>
      </c>
      <c r="E25" t="s">
        <v>116</v>
      </c>
      <c r="F25" t="s">
        <v>75</v>
      </c>
      <c r="G25" s="16">
        <v>40264</v>
      </c>
      <c r="J25" t="s">
        <v>132</v>
      </c>
      <c r="K25" t="str">
        <f t="shared" si="1"/>
        <v>NEW ZEALAND, Upper Whitestone River, 27/03/2010, , D.S &amp; V.L Lattimore.</v>
      </c>
      <c r="L25" t="s">
        <v>99</v>
      </c>
      <c r="M25" t="s">
        <v>139</v>
      </c>
      <c r="N25" s="20" t="s">
        <v>151</v>
      </c>
      <c r="O25" s="20" t="s">
        <v>102</v>
      </c>
      <c r="Q25" s="12" t="s">
        <v>133</v>
      </c>
      <c r="R25" s="12" t="s">
        <v>134</v>
      </c>
      <c r="S25" s="18">
        <v>40465</v>
      </c>
      <c r="U25" t="s">
        <v>2</v>
      </c>
      <c r="V25" t="s">
        <v>124</v>
      </c>
    </row>
    <row r="26" spans="1:22" ht="12.6" customHeight="1">
      <c r="A26" t="s">
        <v>31</v>
      </c>
      <c r="B26" s="17" t="s">
        <v>71</v>
      </c>
      <c r="C26" s="17" t="s">
        <v>74</v>
      </c>
      <c r="E26" t="s">
        <v>116</v>
      </c>
      <c r="F26" t="s">
        <v>75</v>
      </c>
      <c r="G26" s="16">
        <v>40264</v>
      </c>
      <c r="J26" t="s">
        <v>132</v>
      </c>
      <c r="K26" t="str">
        <f t="shared" si="1"/>
        <v>NEW ZEALAND, Upper Whitestone River, 27/03/2010, , D.S &amp; V.L Lattimore.</v>
      </c>
      <c r="L26" t="s">
        <v>99</v>
      </c>
      <c r="M26" t="s">
        <v>139</v>
      </c>
      <c r="N26" s="20" t="s">
        <v>151</v>
      </c>
      <c r="O26" s="20" t="s">
        <v>102</v>
      </c>
      <c r="Q26" s="12" t="s">
        <v>133</v>
      </c>
      <c r="R26" s="12" t="s">
        <v>134</v>
      </c>
      <c r="S26" s="18">
        <v>40465</v>
      </c>
      <c r="U26" t="s">
        <v>4</v>
      </c>
      <c r="V26" t="s">
        <v>124</v>
      </c>
    </row>
    <row r="27" spans="1:22" ht="12.6" customHeight="1">
      <c r="A27" t="s">
        <v>32</v>
      </c>
      <c r="B27" s="17" t="s">
        <v>71</v>
      </c>
      <c r="C27" s="17" t="s">
        <v>74</v>
      </c>
      <c r="E27" t="s">
        <v>116</v>
      </c>
      <c r="F27" t="s">
        <v>75</v>
      </c>
      <c r="G27" s="16">
        <v>40264</v>
      </c>
      <c r="J27" t="s">
        <v>132</v>
      </c>
      <c r="K27" t="str">
        <f t="shared" si="1"/>
        <v>NEW ZEALAND, Bridge before Mararoa River-"The Key", 27/03/2010, , D.S &amp; V.L Lattimore.</v>
      </c>
      <c r="L27" s="12" t="s">
        <v>101</v>
      </c>
      <c r="M27" t="s">
        <v>139</v>
      </c>
      <c r="N27" s="20" t="s">
        <v>152</v>
      </c>
      <c r="O27" s="20" t="s">
        <v>158</v>
      </c>
      <c r="Q27" s="12" t="s">
        <v>133</v>
      </c>
      <c r="R27" s="12" t="s">
        <v>134</v>
      </c>
      <c r="S27" s="18">
        <v>40465</v>
      </c>
      <c r="U27" t="s">
        <v>2</v>
      </c>
      <c r="V27" t="s">
        <v>124</v>
      </c>
    </row>
    <row r="28" spans="1:22" ht="12.6" customHeight="1">
      <c r="A28" t="s">
        <v>33</v>
      </c>
      <c r="B28" s="17" t="s">
        <v>71</v>
      </c>
      <c r="C28" s="17" t="s">
        <v>74</v>
      </c>
      <c r="E28" t="s">
        <v>116</v>
      </c>
      <c r="F28" t="s">
        <v>75</v>
      </c>
      <c r="G28" s="16">
        <v>40264</v>
      </c>
      <c r="J28" t="s">
        <v>132</v>
      </c>
      <c r="K28" t="str">
        <f t="shared" si="1"/>
        <v>NEW ZEALAND, Bridge before Mararoa River-"The Key", 27/03/2010, , D.S &amp; V.L Lattimore.</v>
      </c>
      <c r="L28" s="12" t="s">
        <v>101</v>
      </c>
      <c r="M28" t="s">
        <v>139</v>
      </c>
      <c r="N28" s="20" t="s">
        <v>152</v>
      </c>
      <c r="O28" s="20" t="s">
        <v>158</v>
      </c>
      <c r="Q28" s="12" t="s">
        <v>133</v>
      </c>
      <c r="R28" s="12" t="s">
        <v>134</v>
      </c>
      <c r="S28" s="18">
        <v>40465</v>
      </c>
      <c r="U28" t="s">
        <v>4</v>
      </c>
      <c r="V28" t="s">
        <v>124</v>
      </c>
    </row>
    <row r="29" spans="1:22" ht="12.6" customHeight="1">
      <c r="A29" t="s">
        <v>34</v>
      </c>
      <c r="B29" s="17" t="s">
        <v>71</v>
      </c>
      <c r="C29" s="17" t="s">
        <v>74</v>
      </c>
      <c r="E29" t="s">
        <v>116</v>
      </c>
      <c r="F29" t="s">
        <v>75</v>
      </c>
      <c r="G29" s="16">
        <v>40264</v>
      </c>
      <c r="J29" t="s">
        <v>132</v>
      </c>
      <c r="K29" t="str">
        <f t="shared" si="1"/>
        <v>NEW ZEALAND, Bridge before Mararoa River-"The Key", 27/03/2010, , D.S &amp; V.L Lattimore.</v>
      </c>
      <c r="L29" s="12" t="s">
        <v>101</v>
      </c>
      <c r="M29" t="s">
        <v>139</v>
      </c>
      <c r="N29" s="20" t="s">
        <v>152</v>
      </c>
      <c r="O29" s="20" t="s">
        <v>158</v>
      </c>
      <c r="Q29" s="12" t="s">
        <v>133</v>
      </c>
      <c r="R29" s="12" t="s">
        <v>134</v>
      </c>
      <c r="S29" s="18">
        <v>40465</v>
      </c>
      <c r="U29" t="s">
        <v>5</v>
      </c>
      <c r="V29" t="s">
        <v>125</v>
      </c>
    </row>
    <row r="30" spans="1:22" ht="12.6" customHeight="1">
      <c r="A30" t="s">
        <v>35</v>
      </c>
      <c r="B30" s="17" t="s">
        <v>71</v>
      </c>
      <c r="C30" s="17" t="s">
        <v>74</v>
      </c>
      <c r="E30" t="s">
        <v>116</v>
      </c>
      <c r="F30" t="s">
        <v>75</v>
      </c>
      <c r="G30" s="16">
        <v>40264</v>
      </c>
      <c r="J30" t="s">
        <v>132</v>
      </c>
      <c r="K30" t="str">
        <f t="shared" si="1"/>
        <v>NEW ZEALAND, Princhester Creek- after "The Key", 27/03/2010, , D.S &amp; V.L Lattimore.</v>
      </c>
      <c r="L30" t="s">
        <v>103</v>
      </c>
      <c r="M30" t="s">
        <v>139</v>
      </c>
      <c r="N30" s="20" t="s">
        <v>153</v>
      </c>
      <c r="O30" s="20" t="s">
        <v>105</v>
      </c>
      <c r="Q30" s="12" t="s">
        <v>133</v>
      </c>
      <c r="R30" s="12" t="s">
        <v>134</v>
      </c>
      <c r="S30" s="18">
        <v>40465</v>
      </c>
      <c r="U30" t="s">
        <v>5</v>
      </c>
      <c r="V30" t="s">
        <v>125</v>
      </c>
    </row>
    <row r="31" spans="1:22" ht="12.6" customHeight="1">
      <c r="A31" t="s">
        <v>36</v>
      </c>
      <c r="B31" s="17" t="s">
        <v>71</v>
      </c>
      <c r="C31" s="17" t="s">
        <v>74</v>
      </c>
      <c r="E31" t="s">
        <v>116</v>
      </c>
      <c r="F31" t="s">
        <v>75</v>
      </c>
      <c r="G31" s="16">
        <v>40264</v>
      </c>
      <c r="J31" t="s">
        <v>132</v>
      </c>
      <c r="K31" t="str">
        <f t="shared" si="1"/>
        <v>NEW ZEALAND, Princhester Creek- after "The Key", 27/03/2010, , D.S &amp; V.L Lattimore.</v>
      </c>
      <c r="L31" t="s">
        <v>103</v>
      </c>
      <c r="M31" t="s">
        <v>139</v>
      </c>
      <c r="N31" s="19" t="s">
        <v>104</v>
      </c>
      <c r="O31" s="19" t="s">
        <v>105</v>
      </c>
      <c r="Q31" s="12" t="s">
        <v>133</v>
      </c>
      <c r="R31" s="12" t="s">
        <v>134</v>
      </c>
      <c r="S31" s="18">
        <v>40465</v>
      </c>
      <c r="U31" t="s">
        <v>2</v>
      </c>
      <c r="V31" t="s">
        <v>124</v>
      </c>
    </row>
    <row r="32" spans="1:22" ht="12.6" customHeight="1">
      <c r="A32" t="s">
        <v>37</v>
      </c>
      <c r="B32" s="17" t="s">
        <v>71</v>
      </c>
      <c r="C32" s="17" t="s">
        <v>74</v>
      </c>
      <c r="E32" t="s">
        <v>116</v>
      </c>
      <c r="F32" t="s">
        <v>75</v>
      </c>
      <c r="G32" s="16">
        <v>40264</v>
      </c>
      <c r="J32" t="s">
        <v>132</v>
      </c>
      <c r="K32" t="str">
        <f t="shared" si="1"/>
        <v>NEW ZEALAND, Princhester Creek- after "The Key", 27/03/2010, , D.S &amp; V.L Lattimore.</v>
      </c>
      <c r="L32" t="s">
        <v>103</v>
      </c>
      <c r="M32" t="s">
        <v>139</v>
      </c>
      <c r="N32" s="19" t="s">
        <v>104</v>
      </c>
      <c r="O32" s="19" t="s">
        <v>105</v>
      </c>
      <c r="Q32" s="12" t="s">
        <v>133</v>
      </c>
      <c r="R32" s="12" t="s">
        <v>134</v>
      </c>
      <c r="S32" s="18">
        <v>40465</v>
      </c>
      <c r="U32" t="s">
        <v>5</v>
      </c>
      <c r="V32" t="s">
        <v>125</v>
      </c>
    </row>
    <row r="33" spans="1:22" ht="12.6" customHeight="1">
      <c r="A33" t="s">
        <v>38</v>
      </c>
      <c r="B33" s="17" t="s">
        <v>71</v>
      </c>
      <c r="C33" s="17" t="s">
        <v>74</v>
      </c>
      <c r="E33" t="s">
        <v>116</v>
      </c>
      <c r="F33" t="s">
        <v>75</v>
      </c>
      <c r="G33" s="16">
        <v>40264</v>
      </c>
      <c r="J33" t="s">
        <v>132</v>
      </c>
      <c r="K33" t="str">
        <f t="shared" si="1"/>
        <v>NEW ZEALAND, Princhester Creek- after "The Key", 27/03/2010, , D.S &amp; V.L Lattimore.</v>
      </c>
      <c r="L33" t="s">
        <v>103</v>
      </c>
      <c r="M33" t="s">
        <v>139</v>
      </c>
      <c r="N33" s="19" t="s">
        <v>104</v>
      </c>
      <c r="O33" s="19" t="s">
        <v>105</v>
      </c>
      <c r="Q33" s="12" t="s">
        <v>133</v>
      </c>
      <c r="R33" s="12" t="s">
        <v>134</v>
      </c>
      <c r="S33" s="18">
        <v>40465</v>
      </c>
      <c r="U33" t="s">
        <v>5</v>
      </c>
      <c r="V33" t="s">
        <v>125</v>
      </c>
    </row>
    <row r="34" spans="1:22" ht="12.6" customHeight="1">
      <c r="A34" t="s">
        <v>39</v>
      </c>
      <c r="B34" s="17" t="s">
        <v>71</v>
      </c>
      <c r="C34" s="17" t="s">
        <v>74</v>
      </c>
      <c r="E34" t="s">
        <v>116</v>
      </c>
      <c r="F34" t="s">
        <v>75</v>
      </c>
      <c r="G34" s="16">
        <v>40264</v>
      </c>
      <c r="J34" t="s">
        <v>132</v>
      </c>
      <c r="K34" t="str">
        <f>"NEW ZEALAND, "&amp;L34&amp;", 27/03/2010, "&amp;", D.S &amp; V.L Lattimore."</f>
        <v>NEW ZEALAND, Oreti River, north of Mossburn, 27/03/2010, , D.S &amp; V.L Lattimore.</v>
      </c>
      <c r="L34" s="12" t="s">
        <v>106</v>
      </c>
      <c r="M34" t="s">
        <v>139</v>
      </c>
      <c r="N34" s="20" t="s">
        <v>154</v>
      </c>
      <c r="O34" s="20" t="s">
        <v>107</v>
      </c>
      <c r="Q34" s="12" t="s">
        <v>133</v>
      </c>
      <c r="R34" s="12" t="s">
        <v>134</v>
      </c>
      <c r="S34" s="18">
        <v>40465</v>
      </c>
      <c r="U34" t="s">
        <v>4</v>
      </c>
      <c r="V34" t="s">
        <v>124</v>
      </c>
    </row>
    <row r="35" spans="1:22" ht="12.6" customHeight="1">
      <c r="A35" t="s">
        <v>40</v>
      </c>
      <c r="B35" s="17" t="s">
        <v>71</v>
      </c>
      <c r="C35" s="17" t="s">
        <v>74</v>
      </c>
      <c r="E35" t="s">
        <v>116</v>
      </c>
      <c r="F35" t="s">
        <v>75</v>
      </c>
      <c r="G35" s="16">
        <v>40264</v>
      </c>
      <c r="J35" t="s">
        <v>132</v>
      </c>
      <c r="K35" t="str">
        <f t="shared" si="1"/>
        <v>NEW ZEALAND, Oreti River, north of Mossburn, 27/03/2010, , D.S &amp; V.L Lattimore.</v>
      </c>
      <c r="L35" s="12" t="s">
        <v>106</v>
      </c>
      <c r="M35" t="s">
        <v>139</v>
      </c>
      <c r="N35" s="20" t="s">
        <v>154</v>
      </c>
      <c r="O35" s="20" t="s">
        <v>107</v>
      </c>
      <c r="Q35" s="12" t="s">
        <v>133</v>
      </c>
      <c r="R35" s="12" t="s">
        <v>134</v>
      </c>
      <c r="S35" s="18">
        <v>40465</v>
      </c>
      <c r="U35" t="s">
        <v>2</v>
      </c>
      <c r="V35" t="s">
        <v>127</v>
      </c>
    </row>
    <row r="36" spans="1:22" ht="12.6" customHeight="1">
      <c r="A36" t="s">
        <v>41</v>
      </c>
      <c r="B36" s="17" t="s">
        <v>71</v>
      </c>
      <c r="C36" s="17" t="s">
        <v>74</v>
      </c>
      <c r="E36" t="s">
        <v>116</v>
      </c>
      <c r="F36" t="s">
        <v>75</v>
      </c>
      <c r="G36" s="16">
        <v>40264</v>
      </c>
      <c r="J36" t="s">
        <v>132</v>
      </c>
      <c r="K36" t="str">
        <f t="shared" si="1"/>
        <v>NEW ZEALAND, Oreti River, north of Mossburn, 27/03/2010, , D.S &amp; V.L Lattimore.</v>
      </c>
      <c r="L36" s="12" t="s">
        <v>106</v>
      </c>
      <c r="M36" t="s">
        <v>139</v>
      </c>
      <c r="N36" s="20" t="s">
        <v>154</v>
      </c>
      <c r="O36" s="20" t="s">
        <v>107</v>
      </c>
      <c r="Q36" s="12" t="s">
        <v>133</v>
      </c>
      <c r="R36" s="12" t="s">
        <v>134</v>
      </c>
      <c r="S36" s="18">
        <v>40465</v>
      </c>
      <c r="U36" t="s">
        <v>2</v>
      </c>
      <c r="V36" t="s">
        <v>130</v>
      </c>
    </row>
    <row r="37" spans="1:22" ht="12.6" customHeight="1">
      <c r="A37" t="s">
        <v>42</v>
      </c>
      <c r="B37" s="17" t="s">
        <v>71</v>
      </c>
      <c r="C37" s="17" t="s">
        <v>74</v>
      </c>
      <c r="E37" t="s">
        <v>116</v>
      </c>
      <c r="F37" t="s">
        <v>75</v>
      </c>
      <c r="G37" s="16">
        <v>40264</v>
      </c>
      <c r="J37" t="s">
        <v>132</v>
      </c>
      <c r="K37" t="str">
        <f t="shared" si="1"/>
        <v>NEW ZEALAND, Eyre Creek - S. of Athal, 27/03/2010, , D.S &amp; V.L Lattimore.</v>
      </c>
      <c r="L37" t="s">
        <v>108</v>
      </c>
      <c r="M37" s="12" t="s">
        <v>140</v>
      </c>
      <c r="N37" s="20" t="s">
        <v>155</v>
      </c>
      <c r="O37" s="20" t="s">
        <v>159</v>
      </c>
      <c r="Q37" s="12" t="s">
        <v>133</v>
      </c>
      <c r="R37" s="12" t="s">
        <v>134</v>
      </c>
      <c r="S37" s="18">
        <v>40465</v>
      </c>
      <c r="U37" t="s">
        <v>4</v>
      </c>
      <c r="V37" t="s">
        <v>127</v>
      </c>
    </row>
    <row r="38" spans="1:22" ht="12.6" customHeight="1">
      <c r="A38" t="s">
        <v>43</v>
      </c>
      <c r="B38" s="17" t="s">
        <v>71</v>
      </c>
      <c r="C38" s="17" t="s">
        <v>74</v>
      </c>
      <c r="E38" t="s">
        <v>116</v>
      </c>
      <c r="F38" t="s">
        <v>75</v>
      </c>
      <c r="G38" s="16">
        <v>40265</v>
      </c>
      <c r="J38" t="s">
        <v>132</v>
      </c>
      <c r="K38" t="str">
        <f>"NEW ZEALAND, "&amp;L38&amp;", 28/03/2010, "&amp;", D.S &amp; V.L Lattimore."</f>
        <v>NEW ZEALAND, Lindis River (Morven Hills), 28/03/2010, , D.S &amp; V.L Lattimore.</v>
      </c>
      <c r="L38" t="s">
        <v>131</v>
      </c>
      <c r="M38" t="s">
        <v>140</v>
      </c>
      <c r="N38" s="20" t="s">
        <v>156</v>
      </c>
      <c r="O38" s="20" t="s">
        <v>160</v>
      </c>
      <c r="Q38" s="12" t="s">
        <v>133</v>
      </c>
      <c r="R38" s="12" t="s">
        <v>134</v>
      </c>
      <c r="S38" s="18">
        <v>40465</v>
      </c>
      <c r="U38" t="s">
        <v>2</v>
      </c>
      <c r="V38" t="s">
        <v>124</v>
      </c>
    </row>
    <row r="39" spans="1:22" ht="12.6" customHeight="1">
      <c r="A39" t="s">
        <v>44</v>
      </c>
      <c r="B39" s="17" t="s">
        <v>71</v>
      </c>
      <c r="C39" s="17" t="s">
        <v>74</v>
      </c>
      <c r="E39" t="s">
        <v>116</v>
      </c>
      <c r="F39" t="s">
        <v>75</v>
      </c>
      <c r="G39" s="16">
        <v>40265</v>
      </c>
      <c r="J39" t="s">
        <v>132</v>
      </c>
      <c r="K39" t="str">
        <f t="shared" ref="K39:K41" si="2">"NEW ZEALAND, "&amp;L39&amp;", 28/03/2010, "&amp;", D.S &amp; V.L Lattimore."</f>
        <v>NEW ZEALAND, Lindis River (Morven Hills), 28/03/2010, , D.S &amp; V.L Lattimore.</v>
      </c>
      <c r="L39" t="s">
        <v>131</v>
      </c>
      <c r="M39" t="s">
        <v>140</v>
      </c>
      <c r="N39" s="20" t="s">
        <v>156</v>
      </c>
      <c r="O39" s="20" t="s">
        <v>160</v>
      </c>
      <c r="Q39" s="12" t="s">
        <v>133</v>
      </c>
      <c r="R39" s="12" t="s">
        <v>134</v>
      </c>
      <c r="S39" s="18">
        <v>40465</v>
      </c>
      <c r="U39" t="s">
        <v>5</v>
      </c>
      <c r="V39" t="s">
        <v>127</v>
      </c>
    </row>
    <row r="40" spans="1:22" ht="12.6" customHeight="1">
      <c r="A40" t="s">
        <v>45</v>
      </c>
      <c r="B40" s="17" t="s">
        <v>71</v>
      </c>
      <c r="C40" s="17" t="s">
        <v>74</v>
      </c>
      <c r="E40" t="s">
        <v>116</v>
      </c>
      <c r="F40" t="s">
        <v>75</v>
      </c>
      <c r="G40" s="16">
        <v>40265</v>
      </c>
      <c r="J40" t="s">
        <v>132</v>
      </c>
      <c r="K40" t="str">
        <f t="shared" si="2"/>
        <v>NEW ZEALAND, Ahuriri River - Ahuriri Bridge, 28/03/2010, , D.S &amp; V.L Lattimore.</v>
      </c>
      <c r="L40" t="s">
        <v>109</v>
      </c>
      <c r="M40" t="s">
        <v>141</v>
      </c>
      <c r="N40" s="20" t="s">
        <v>157</v>
      </c>
      <c r="O40" s="20" t="s">
        <v>110</v>
      </c>
      <c r="Q40" s="12" t="s">
        <v>133</v>
      </c>
      <c r="R40" s="12" t="s">
        <v>134</v>
      </c>
      <c r="S40" s="18">
        <v>40465</v>
      </c>
      <c r="U40" t="s">
        <v>4</v>
      </c>
      <c r="V40" t="s">
        <v>127</v>
      </c>
    </row>
    <row r="41" spans="1:22" ht="12.6" customHeight="1">
      <c r="A41" t="s">
        <v>46</v>
      </c>
      <c r="B41" s="17" t="s">
        <v>71</v>
      </c>
      <c r="C41" s="17" t="s">
        <v>119</v>
      </c>
      <c r="E41" t="s">
        <v>117</v>
      </c>
      <c r="F41" t="s">
        <v>75</v>
      </c>
      <c r="G41" s="16">
        <v>40265</v>
      </c>
      <c r="J41" t="s">
        <v>132</v>
      </c>
      <c r="K41" t="str">
        <f t="shared" si="2"/>
        <v>NEW ZEALAND, Lindis River (Morven Hills), 28/03/2010, , D.S &amp; V.L Lattimore.</v>
      </c>
      <c r="L41" t="s">
        <v>131</v>
      </c>
      <c r="M41" t="s">
        <v>140</v>
      </c>
      <c r="N41" s="20" t="s">
        <v>156</v>
      </c>
      <c r="O41" s="20" t="s">
        <v>160</v>
      </c>
      <c r="Q41" s="12" t="s">
        <v>133</v>
      </c>
      <c r="R41" s="12" t="s">
        <v>134</v>
      </c>
      <c r="S41" s="18">
        <v>40465</v>
      </c>
      <c r="U41" t="s">
        <v>4</v>
      </c>
      <c r="V41" t="s">
        <v>127</v>
      </c>
    </row>
    <row r="42" spans="1:22" ht="12.6" customHeight="1">
      <c r="A42" t="s">
        <v>47</v>
      </c>
      <c r="B42" s="17" t="s">
        <v>72</v>
      </c>
      <c r="C42" s="17" t="s">
        <v>73</v>
      </c>
      <c r="E42" t="s">
        <v>118</v>
      </c>
      <c r="F42" t="s">
        <v>75</v>
      </c>
      <c r="G42" s="16">
        <v>40263</v>
      </c>
      <c r="J42" t="s">
        <v>132</v>
      </c>
      <c r="K42" t="str">
        <f>"NEW ZEALAND, "&amp;L42&amp;", 26/03/2010, "&amp;", D.S &amp; V.L Lattimore."</f>
        <v>NEW ZEALAND, Kakanui River, 26/03/2010, , D.S &amp; V.L Lattimore.</v>
      </c>
      <c r="L42" t="s">
        <v>111</v>
      </c>
      <c r="M42" t="s">
        <v>136</v>
      </c>
      <c r="N42" s="19" t="s">
        <v>81</v>
      </c>
      <c r="O42" s="19" t="s">
        <v>82</v>
      </c>
      <c r="Q42" s="12" t="s">
        <v>133</v>
      </c>
      <c r="R42" s="12" t="s">
        <v>134</v>
      </c>
      <c r="S42" s="18">
        <v>40465</v>
      </c>
      <c r="U42" t="s">
        <v>4</v>
      </c>
      <c r="V42" t="s">
        <v>3</v>
      </c>
    </row>
    <row r="43" spans="1:22" ht="12.6" customHeight="1">
      <c r="A43" t="s">
        <v>48</v>
      </c>
      <c r="B43" s="17" t="s">
        <v>72</v>
      </c>
      <c r="C43" s="17" t="s">
        <v>73</v>
      </c>
      <c r="E43" t="s">
        <v>118</v>
      </c>
      <c r="F43" t="s">
        <v>75</v>
      </c>
      <c r="G43" s="16">
        <v>40263</v>
      </c>
      <c r="J43" t="s">
        <v>132</v>
      </c>
      <c r="K43" t="str">
        <f>"NEW ZEALAND, "&amp;L43&amp;", 26/03/2010, "&amp;", D.S &amp; V.L Lattimore."</f>
        <v>NEW ZEALAND, Waianakarua River, 26/03/2010, , D.S &amp; V.L Lattimore.</v>
      </c>
      <c r="L43" s="14" t="s">
        <v>80</v>
      </c>
      <c r="M43" t="s">
        <v>136</v>
      </c>
      <c r="N43" s="20" t="s">
        <v>84</v>
      </c>
      <c r="O43" s="20" t="s">
        <v>85</v>
      </c>
      <c r="Q43" s="12" t="s">
        <v>133</v>
      </c>
      <c r="R43" s="12" t="s">
        <v>134</v>
      </c>
      <c r="S43" s="18">
        <v>40465</v>
      </c>
      <c r="U43" t="s">
        <v>2</v>
      </c>
      <c r="V43" t="s">
        <v>3</v>
      </c>
    </row>
    <row r="44" spans="1:22" ht="12.6" customHeight="1">
      <c r="A44" t="s">
        <v>49</v>
      </c>
      <c r="B44" s="17" t="s">
        <v>72</v>
      </c>
      <c r="C44" s="17" t="s">
        <v>73</v>
      </c>
      <c r="E44" t="s">
        <v>118</v>
      </c>
      <c r="F44" t="s">
        <v>75</v>
      </c>
      <c r="G44" s="16">
        <v>40263</v>
      </c>
      <c r="J44" t="s">
        <v>132</v>
      </c>
      <c r="K44" t="str">
        <f>"NEW ZEALAND, "&amp;L44&amp;", 26/03/2010, "&amp;", D.S &amp; V.L Lattimore."</f>
        <v>NEW ZEALAND, Waitati River, 26/03/2010, , D.S &amp; V.L Lattimore.</v>
      </c>
      <c r="L44" t="s">
        <v>83</v>
      </c>
      <c r="M44" t="s">
        <v>136</v>
      </c>
      <c r="N44" s="20" t="s">
        <v>147</v>
      </c>
      <c r="O44" s="20" t="s">
        <v>87</v>
      </c>
      <c r="Q44" s="12" t="s">
        <v>133</v>
      </c>
      <c r="R44" s="12" t="s">
        <v>134</v>
      </c>
      <c r="S44" s="18">
        <v>40465</v>
      </c>
      <c r="U44" t="s">
        <v>2</v>
      </c>
      <c r="V44" t="s">
        <v>3</v>
      </c>
    </row>
    <row r="45" spans="1:22" ht="12.6" customHeight="1">
      <c r="A45" t="s">
        <v>50</v>
      </c>
      <c r="B45" s="17" t="s">
        <v>71</v>
      </c>
      <c r="C45" s="21" t="s">
        <v>161</v>
      </c>
      <c r="F45" t="s">
        <v>121</v>
      </c>
      <c r="G45" s="16">
        <v>40140</v>
      </c>
      <c r="J45" t="s">
        <v>132</v>
      </c>
      <c r="K45" t="str">
        <f>"AUSTRALIA, "&amp;L45&amp;", 23/11/2009, "&amp;", "&amp;F45</f>
        <v>AUSTRALIA, Walton Bridge Reserve, 23/11/2009, , R.W.</v>
      </c>
      <c r="L45" t="s">
        <v>114</v>
      </c>
      <c r="M45" t="s">
        <v>144</v>
      </c>
      <c r="N45" s="19" t="s">
        <v>142</v>
      </c>
      <c r="O45" s="19" t="s">
        <v>143</v>
      </c>
      <c r="Q45" s="6" t="s">
        <v>70</v>
      </c>
      <c r="U45" t="s">
        <v>5</v>
      </c>
    </row>
    <row r="46" spans="1:22" ht="12.6" customHeight="1">
      <c r="A46" t="s">
        <v>51</v>
      </c>
      <c r="B46" s="17" t="s">
        <v>71</v>
      </c>
      <c r="C46" s="21" t="s">
        <v>161</v>
      </c>
      <c r="F46" s="12" t="s">
        <v>122</v>
      </c>
      <c r="G46" s="16">
        <v>40193</v>
      </c>
      <c r="J46" t="s">
        <v>132</v>
      </c>
      <c r="K46" t="str">
        <f>"AUSTRALIA, "&amp;L46&amp;", 15/01/2010, "&amp;", "&amp;F46&amp;"."</f>
        <v>AUSTRALIA, Highgate Hill, Brisbane, 15/01/2010, , Coll. Bryant MS.</v>
      </c>
      <c r="L46" t="s">
        <v>115</v>
      </c>
      <c r="M46" t="s">
        <v>144</v>
      </c>
      <c r="N46" s="19" t="s">
        <v>145</v>
      </c>
      <c r="O46" s="19" t="s">
        <v>146</v>
      </c>
      <c r="Q46" s="6" t="s">
        <v>70</v>
      </c>
      <c r="U46" t="s">
        <v>5</v>
      </c>
    </row>
    <row r="49" spans="1:21" s="4" customFormat="1" ht="12.6" customHeight="1">
      <c r="A49" s="3"/>
      <c r="C49" s="3"/>
      <c r="D49" s="3"/>
      <c r="I49" s="3"/>
      <c r="N49" s="5"/>
      <c r="O49" s="5"/>
    </row>
    <row r="50" spans="1:21" s="12" customFormat="1" ht="12.6" customHeight="1">
      <c r="A50" s="6"/>
      <c r="B50" s="7"/>
      <c r="C50" s="7"/>
      <c r="D50" s="7"/>
      <c r="E50" s="8"/>
      <c r="F50" s="6"/>
      <c r="G50" s="9"/>
      <c r="H50" s="6"/>
      <c r="I50" s="6"/>
      <c r="J50" s="6"/>
      <c r="K50" s="6"/>
      <c r="L50" s="8"/>
      <c r="M50" s="8"/>
      <c r="N50" s="10"/>
      <c r="O50" s="10"/>
      <c r="P50" s="11"/>
      <c r="Q50" s="6"/>
      <c r="R50" s="8"/>
      <c r="U50" s="6"/>
    </row>
    <row r="51" spans="1:21" s="12" customFormat="1" ht="12.6" customHeight="1">
      <c r="A51" s="6"/>
      <c r="B51" s="7"/>
      <c r="C51" s="7"/>
      <c r="D51" s="7"/>
      <c r="E51" s="8"/>
      <c r="F51" s="6"/>
      <c r="G51" s="9"/>
      <c r="H51" s="6"/>
      <c r="I51" s="6"/>
      <c r="J51" s="6"/>
      <c r="K51" s="6"/>
      <c r="L51" s="8"/>
      <c r="M51" s="8"/>
      <c r="N51" s="10"/>
      <c r="O51" s="10"/>
      <c r="P51" s="11"/>
      <c r="Q51" s="6"/>
      <c r="R51" s="8"/>
      <c r="U51" s="6"/>
    </row>
    <row r="52" spans="1:21" s="12" customFormat="1" ht="12.6" customHeight="1">
      <c r="A52" s="6"/>
      <c r="B52" s="7"/>
      <c r="C52" s="7"/>
      <c r="D52" s="7"/>
      <c r="E52" s="8"/>
      <c r="F52" s="6"/>
      <c r="G52" s="9"/>
      <c r="H52" s="6"/>
      <c r="I52" s="6"/>
      <c r="J52" s="6"/>
      <c r="K52" s="6"/>
      <c r="L52" s="8"/>
      <c r="M52" s="8"/>
      <c r="N52" s="10"/>
      <c r="O52" s="10"/>
      <c r="P52" s="11"/>
      <c r="Q52" s="6"/>
      <c r="R52" s="8"/>
      <c r="U52" s="6"/>
    </row>
    <row r="53" spans="1:21" s="12" customFormat="1" ht="12.6" customHeight="1">
      <c r="A53" s="6"/>
      <c r="B53" s="7"/>
      <c r="C53" s="7"/>
      <c r="D53" s="7"/>
      <c r="E53" s="8"/>
      <c r="F53" s="6"/>
      <c r="G53" s="9"/>
      <c r="H53" s="6"/>
      <c r="I53" s="6"/>
      <c r="J53" s="6"/>
      <c r="K53" s="6"/>
      <c r="L53" s="8"/>
      <c r="M53" s="6"/>
      <c r="N53" s="10"/>
      <c r="O53" s="10"/>
      <c r="P53" s="11"/>
      <c r="Q53" s="6"/>
      <c r="R53" s="8"/>
      <c r="U53" s="6"/>
    </row>
    <row r="54" spans="1:21" s="12" customFormat="1" ht="12.6" customHeight="1">
      <c r="A54" s="6"/>
      <c r="B54" s="7"/>
      <c r="C54" s="7"/>
      <c r="D54" s="7"/>
      <c r="E54" s="8"/>
      <c r="F54" s="6"/>
      <c r="G54" s="9"/>
      <c r="H54" s="6"/>
      <c r="I54" s="6"/>
      <c r="J54" s="6"/>
      <c r="K54" s="6"/>
      <c r="L54" s="8"/>
      <c r="M54" s="6"/>
      <c r="N54" s="10"/>
      <c r="O54" s="10"/>
      <c r="P54" s="11"/>
      <c r="Q54" s="6"/>
      <c r="R54" s="8"/>
      <c r="U54" s="6"/>
    </row>
    <row r="55" spans="1:21" s="12" customFormat="1" ht="12.6" customHeight="1">
      <c r="A55" s="6"/>
      <c r="B55" s="7"/>
      <c r="C55" s="7"/>
      <c r="E55" s="8"/>
      <c r="F55" s="6"/>
      <c r="G55" s="9"/>
      <c r="J55" s="6"/>
      <c r="K55" s="6"/>
      <c r="L55" s="8"/>
      <c r="M55" s="6"/>
      <c r="N55" s="10"/>
      <c r="O55" s="10"/>
      <c r="P55" s="11"/>
      <c r="Q55" s="6"/>
      <c r="U55" s="6"/>
    </row>
    <row r="56" spans="1:21" s="6" customFormat="1" ht="12.6" customHeight="1">
      <c r="B56" s="7"/>
      <c r="C56" s="7"/>
      <c r="D56" s="7"/>
      <c r="E56" s="8"/>
      <c r="G56" s="9"/>
      <c r="L56" s="8"/>
      <c r="N56" s="10"/>
      <c r="O56" s="10"/>
      <c r="P56" s="8"/>
      <c r="R56" s="8"/>
      <c r="S56" s="8"/>
      <c r="T56" s="8"/>
    </row>
    <row r="57" spans="1:21" s="6" customFormat="1" ht="12.6" customHeight="1">
      <c r="B57" s="7"/>
      <c r="C57" s="7"/>
      <c r="D57" s="7"/>
      <c r="E57" s="8"/>
      <c r="G57" s="9"/>
      <c r="N57" s="10"/>
      <c r="O57" s="10"/>
      <c r="P57" s="11"/>
      <c r="R57" s="8"/>
      <c r="S57" s="8"/>
      <c r="T57" s="8"/>
    </row>
    <row r="58" spans="1:21" s="6" customFormat="1" ht="12.6" customHeight="1">
      <c r="B58" s="7"/>
      <c r="C58" s="7"/>
      <c r="D58" s="7"/>
      <c r="E58" s="8"/>
      <c r="G58" s="9"/>
      <c r="M58" s="8"/>
      <c r="N58" s="10"/>
      <c r="O58" s="13"/>
      <c r="P58" s="11"/>
      <c r="R58" s="8"/>
      <c r="S58" s="8"/>
      <c r="T5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Lattimore</dc:creator>
  <cp:lastModifiedBy>Cor</cp:lastModifiedBy>
  <dcterms:created xsi:type="dcterms:W3CDTF">2010-11-03T00:10:59Z</dcterms:created>
  <dcterms:modified xsi:type="dcterms:W3CDTF">2010-11-05T01:55:04Z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