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clem\OneDrive\Documents\Formation\Stage\WAIKATO\Final paper\"/>
    </mc:Choice>
  </mc:AlternateContent>
  <xr:revisionPtr revIDLastSave="0" documentId="13_ncr:1_{B3E21065-96B3-4674-A0B7-F06C07B056D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2" l="1"/>
  <c r="H16" i="2"/>
  <c r="L29" i="1"/>
  <c r="K29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19" i="1"/>
  <c r="K19" i="1"/>
  <c r="L18" i="1"/>
  <c r="K18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D17" i="1"/>
  <c r="H17" i="1"/>
  <c r="I17" i="1" s="1"/>
  <c r="D18" i="1"/>
  <c r="H18" i="1"/>
  <c r="I18" i="1"/>
  <c r="D19" i="1"/>
  <c r="H19" i="1"/>
  <c r="I19" i="1" s="1"/>
  <c r="D20" i="1"/>
  <c r="H20" i="1"/>
  <c r="I20" i="1"/>
  <c r="D21" i="1"/>
  <c r="H21" i="1"/>
  <c r="I21" i="1"/>
  <c r="D22" i="1"/>
  <c r="H22" i="1"/>
  <c r="I22" i="1" s="1"/>
  <c r="D23" i="1"/>
  <c r="H23" i="1"/>
  <c r="I23" i="1" s="1"/>
  <c r="D24" i="1"/>
  <c r="H24" i="1"/>
  <c r="I24" i="1"/>
  <c r="D25" i="1"/>
  <c r="H25" i="1"/>
  <c r="I25" i="1" s="1"/>
  <c r="D26" i="1"/>
  <c r="H26" i="1"/>
  <c r="I26" i="1"/>
  <c r="D27" i="1"/>
  <c r="H27" i="1"/>
  <c r="I27" i="1" s="1"/>
  <c r="D28" i="1"/>
  <c r="H28" i="1"/>
  <c r="I28" i="1"/>
  <c r="D29" i="1"/>
  <c r="H29" i="1"/>
  <c r="I29" i="1"/>
  <c r="D30" i="1"/>
  <c r="H30" i="1"/>
  <c r="I30" i="1" s="1"/>
  <c r="D31" i="1"/>
  <c r="H31" i="1"/>
  <c r="I31" i="1"/>
  <c r="D14" i="1"/>
  <c r="D13" i="1"/>
  <c r="D7" i="1"/>
  <c r="D8" i="1"/>
  <c r="D5" i="1"/>
  <c r="D11" i="1"/>
  <c r="D12" i="1"/>
  <c r="D9" i="1"/>
  <c r="D2" i="1"/>
  <c r="D4" i="1"/>
  <c r="D10" i="1"/>
  <c r="D6" i="1"/>
  <c r="D16" i="1"/>
  <c r="D3" i="1"/>
  <c r="D15" i="1"/>
  <c r="H14" i="1"/>
  <c r="I14" i="1" s="1"/>
  <c r="H13" i="1"/>
  <c r="I13" i="1" s="1"/>
  <c r="H7" i="1"/>
  <c r="I7" i="1" s="1"/>
  <c r="H8" i="1"/>
  <c r="I8" i="1" s="1"/>
  <c r="H5" i="1"/>
  <c r="I5" i="1" s="1"/>
  <c r="H11" i="1"/>
  <c r="I11" i="1" s="1"/>
  <c r="H12" i="1"/>
  <c r="I12" i="1" s="1"/>
  <c r="H9" i="1"/>
  <c r="I9" i="1" s="1"/>
  <c r="H2" i="1"/>
  <c r="I2" i="1" s="1"/>
  <c r="H4" i="1"/>
  <c r="I4" i="1" s="1"/>
  <c r="H10" i="1"/>
  <c r="I10" i="1" s="1"/>
  <c r="H6" i="1"/>
  <c r="I6" i="1" s="1"/>
  <c r="H16" i="1"/>
  <c r="I16" i="1" s="1"/>
  <c r="H3" i="1"/>
  <c r="I3" i="1" s="1"/>
  <c r="H15" i="1"/>
  <c r="I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069137-19A5-47E1-9C12-2EDE9AA3B403}" keepAlive="1" name="Query - subset1_Bastien_original_weight" description="Connection to the 'subset1_Bastien_original_weight' query in the workbook." type="5" refreshedVersion="0" background="1">
    <dbPr connection="Provider=Microsoft.Mashup.OleDb.1;Data Source=$Workbook$;Location=subset1_Bastien_original_weight;Extended Properties=&quot;&quot;" command="SELECT * FROM [subset1_Bastien_original_weight]"/>
  </connection>
  <connection id="2" xr16:uid="{F6DFE300-8DEB-46A1-B8DB-510B17443762}" keepAlive="1" name="Query - subset2_Bastien_original_weight" description="Connection to the 'subset2_Bastien_original_weight' query in the workbook." type="5" refreshedVersion="8" background="1" saveData="1">
    <dbPr connection="Provider=Microsoft.Mashup.OleDb.1;Data Source=$Workbook$;Location=subset2_Bastien_original_weight;Extended Properties=&quot;&quot;" command="SELECT * FROM [subset2_Bastien_original_weight]"/>
  </connection>
</connections>
</file>

<file path=xl/sharedStrings.xml><?xml version="1.0" encoding="utf-8"?>
<sst xmlns="http://schemas.openxmlformats.org/spreadsheetml/2006/main" count="118" uniqueCount="86">
  <si>
    <t>Female</t>
  </si>
  <si>
    <t>Male</t>
  </si>
  <si>
    <t>number.of.attacks</t>
  </si>
  <si>
    <t>latency.to.mount</t>
  </si>
  <si>
    <t>Set #01 Focals J191 x J68</t>
  </si>
  <si>
    <t>J191</t>
  </si>
  <si>
    <t>J68</t>
  </si>
  <si>
    <t>NA</t>
  </si>
  <si>
    <t>Set #02 Focals J190 x J42</t>
  </si>
  <si>
    <t>J190</t>
  </si>
  <si>
    <t>J42</t>
  </si>
  <si>
    <t>Set #03 Focals J189 x J112</t>
  </si>
  <si>
    <t>J189</t>
  </si>
  <si>
    <t>J112</t>
  </si>
  <si>
    <t>Set #04 Focals J101 x J204</t>
  </si>
  <si>
    <t>J101</t>
  </si>
  <si>
    <t>J204</t>
  </si>
  <si>
    <t>Set #05 Focals J102 x J206</t>
  </si>
  <si>
    <t>J102</t>
  </si>
  <si>
    <t>J206</t>
  </si>
  <si>
    <t>Set #06 Focals H45 x H65</t>
  </si>
  <si>
    <t>H45</t>
  </si>
  <si>
    <t>H65</t>
  </si>
  <si>
    <t>Set #07 Focals J144 x G39</t>
  </si>
  <si>
    <t>J144</t>
  </si>
  <si>
    <t>G39</t>
  </si>
  <si>
    <t>Set #08 Focals J183 x H26</t>
  </si>
  <si>
    <t>J183</t>
  </si>
  <si>
    <t>H26</t>
  </si>
  <si>
    <t>Set #09 Focals J110 x H67</t>
  </si>
  <si>
    <t>J110</t>
  </si>
  <si>
    <t>H67</t>
  </si>
  <si>
    <t>Set #10 Focals G26 x J203</t>
  </si>
  <si>
    <t>G26</t>
  </si>
  <si>
    <t>J203</t>
  </si>
  <si>
    <t>Set #11 Focals H30 x H71</t>
  </si>
  <si>
    <t>H30</t>
  </si>
  <si>
    <t>H71</t>
  </si>
  <si>
    <t>Set #12 Focals J124 x G42</t>
  </si>
  <si>
    <t>J124</t>
  </si>
  <si>
    <t>G42</t>
  </si>
  <si>
    <t>Set #13 Focals H62 x J132</t>
  </si>
  <si>
    <t>H62</t>
  </si>
  <si>
    <t>J132</t>
  </si>
  <si>
    <t>Set #15 Focals J201 x G43</t>
  </si>
  <si>
    <t>J201</t>
  </si>
  <si>
    <t>G43</t>
  </si>
  <si>
    <t>Set #14 Focals G30 x J210</t>
  </si>
  <si>
    <t>G30</t>
  </si>
  <si>
    <t>J210</t>
  </si>
  <si>
    <t>Experiment</t>
  </si>
  <si>
    <t>ID</t>
  </si>
  <si>
    <t>attacks.per.hour</t>
  </si>
  <si>
    <t>female.mated.before</t>
  </si>
  <si>
    <t>trial.duration.h</t>
  </si>
  <si>
    <t>trial.duration.s</t>
  </si>
  <si>
    <t>first.courtship.duration</t>
  </si>
  <si>
    <t>first.mounting.duration</t>
  </si>
  <si>
    <t>Set #01 Focal J191 x Non-focal G16</t>
  </si>
  <si>
    <t>G16</t>
  </si>
  <si>
    <t>Set #03 Focal J189 x Non-focal H37</t>
  </si>
  <si>
    <t>H37</t>
  </si>
  <si>
    <t>Set #05 Focal J102 x Non-focal J161</t>
  </si>
  <si>
    <t>J161</t>
  </si>
  <si>
    <t>Set #02 Focal J190 x Non-focal J212</t>
  </si>
  <si>
    <t>J212</t>
  </si>
  <si>
    <t>Set #04 Focal J101 x Non-focal H76</t>
  </si>
  <si>
    <t>H76</t>
  </si>
  <si>
    <t>Set #06 Focal H45 x Non-focal H67</t>
  </si>
  <si>
    <t>Set #07 Focal J144 x Non-focal G38</t>
  </si>
  <si>
    <t>G38</t>
  </si>
  <si>
    <t>Set #08 Focal J183 x Non-focal G35</t>
  </si>
  <si>
    <t>G35</t>
  </si>
  <si>
    <t>Set #09 Focal J110 x Non-focal J140</t>
  </si>
  <si>
    <t>J140</t>
  </si>
  <si>
    <t>Set #10 Focal G26 x Non-focal H73</t>
  </si>
  <si>
    <t>H73</t>
  </si>
  <si>
    <t>Set #11 Focal H30 x Non-focal G38</t>
  </si>
  <si>
    <t>Set #12 Focal J124 x Non-focal G32</t>
  </si>
  <si>
    <t>G32</t>
  </si>
  <si>
    <t>Set #13 Focal H62 x Non-focal G33 2</t>
  </si>
  <si>
    <t>G33</t>
  </si>
  <si>
    <t>Set #14 Focal G30 x Non-focal H52</t>
  </si>
  <si>
    <t>H52</t>
  </si>
  <si>
    <t>Set #15 Focal J201 x Non-focal G32</t>
  </si>
  <si>
    <t>nb.mount.bc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</si>
</sst>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>
      <selection sqref="A1:A1048576"/>
    </sheetView>
  </sheetViews>
  <sheetFormatPr defaultRowHeight="14.4"/>
  <cols>
    <col min="1" max="1" width="31.109375" bestFit="1" customWidth="1"/>
    <col min="5" max="5" width="18.6640625" bestFit="1" customWidth="1"/>
    <col min="6" max="6" width="16.6640625" bestFit="1" customWidth="1"/>
    <col min="7" max="7" width="13.44140625" bestFit="1" customWidth="1"/>
    <col min="8" max="8" width="13.77734375" bestFit="1" customWidth="1"/>
    <col min="9" max="9" width="15" bestFit="1" customWidth="1"/>
    <col min="10" max="10" width="15.77734375" bestFit="1" customWidth="1"/>
    <col min="11" max="11" width="20.6640625" bestFit="1" customWidth="1"/>
    <col min="12" max="12" width="21" bestFit="1" customWidth="1"/>
    <col min="13" max="13" width="12" bestFit="1" customWidth="1"/>
  </cols>
  <sheetData>
    <row r="1" spans="1:17">
      <c r="A1" s="1" t="s">
        <v>50</v>
      </c>
      <c r="B1" s="1" t="s">
        <v>0</v>
      </c>
      <c r="C1" s="1" t="s">
        <v>1</v>
      </c>
      <c r="D1" s="1" t="s">
        <v>51</v>
      </c>
      <c r="E1" s="1" t="s">
        <v>53</v>
      </c>
      <c r="F1" s="1" t="s">
        <v>2</v>
      </c>
      <c r="G1" s="1" t="s">
        <v>55</v>
      </c>
      <c r="H1" s="1" t="s">
        <v>54</v>
      </c>
      <c r="I1" s="1" t="s">
        <v>52</v>
      </c>
      <c r="J1" s="1" t="s">
        <v>3</v>
      </c>
      <c r="K1" s="1" t="s">
        <v>56</v>
      </c>
      <c r="L1" s="1" t="s">
        <v>57</v>
      </c>
      <c r="M1" s="1" t="s">
        <v>85</v>
      </c>
      <c r="N1" s="1"/>
      <c r="O1" s="1"/>
      <c r="P1" s="1"/>
      <c r="Q1" s="1"/>
    </row>
    <row r="2" spans="1:17">
      <c r="A2" t="s">
        <v>32</v>
      </c>
      <c r="B2" t="s">
        <v>33</v>
      </c>
      <c r="C2" t="s">
        <v>34</v>
      </c>
      <c r="D2" t="str">
        <f t="shared" ref="D2:D31" si="0">_xlfn.CONCAT(B2,"x",C2)</f>
        <v>G26xJ203</v>
      </c>
      <c r="E2" t="b">
        <v>0</v>
      </c>
      <c r="F2">
        <v>2</v>
      </c>
      <c r="G2">
        <v>14423.52</v>
      </c>
      <c r="H2">
        <f t="shared" ref="H2:H31" si="1">G2/3600</f>
        <v>4.0065333333333335</v>
      </c>
      <c r="I2">
        <f t="shared" ref="I2:I31" si="2">F2/H2</f>
        <v>0.49918466504708975</v>
      </c>
      <c r="J2">
        <v>8697.4030000000002</v>
      </c>
      <c r="K2">
        <f>8799-7872</f>
        <v>927</v>
      </c>
      <c r="L2">
        <f>8799-8721</f>
        <v>78</v>
      </c>
    </row>
    <row r="3" spans="1:17">
      <c r="A3" t="s">
        <v>47</v>
      </c>
      <c r="B3" t="s">
        <v>48</v>
      </c>
      <c r="C3" t="s">
        <v>49</v>
      </c>
      <c r="D3" t="str">
        <f t="shared" si="0"/>
        <v>G30xJ210</v>
      </c>
      <c r="E3" t="b">
        <v>0</v>
      </c>
      <c r="F3">
        <v>1</v>
      </c>
      <c r="G3">
        <v>14469.6</v>
      </c>
      <c r="H3">
        <f t="shared" si="1"/>
        <v>4.0193333333333339</v>
      </c>
      <c r="I3">
        <f t="shared" si="2"/>
        <v>0.24879747885221426</v>
      </c>
      <c r="J3">
        <v>4238.2539999999999</v>
      </c>
      <c r="K3">
        <f>6681-3760</f>
        <v>2921</v>
      </c>
      <c r="L3">
        <f>6681-4258</f>
        <v>2423</v>
      </c>
    </row>
    <row r="4" spans="1:17">
      <c r="A4" t="s">
        <v>35</v>
      </c>
      <c r="B4" t="s">
        <v>36</v>
      </c>
      <c r="C4" t="s">
        <v>37</v>
      </c>
      <c r="D4" t="str">
        <f t="shared" si="0"/>
        <v>H30xH71</v>
      </c>
      <c r="E4" t="b">
        <v>0</v>
      </c>
      <c r="F4">
        <v>2</v>
      </c>
      <c r="G4">
        <v>14488.8</v>
      </c>
      <c r="H4">
        <f t="shared" si="1"/>
        <v>4.0246666666666666</v>
      </c>
      <c r="I4">
        <f t="shared" si="2"/>
        <v>0.49693556402186517</v>
      </c>
      <c r="J4">
        <v>6618.9229999999998</v>
      </c>
      <c r="K4">
        <f>6866-5228</f>
        <v>1638</v>
      </c>
      <c r="L4">
        <f>6866-6642</f>
        <v>224</v>
      </c>
    </row>
    <row r="5" spans="1:17">
      <c r="A5" t="s">
        <v>20</v>
      </c>
      <c r="B5" t="s">
        <v>21</v>
      </c>
      <c r="C5" t="s">
        <v>22</v>
      </c>
      <c r="D5" t="str">
        <f t="shared" si="0"/>
        <v>H45xH65</v>
      </c>
      <c r="E5" t="b">
        <v>0</v>
      </c>
      <c r="F5">
        <v>0</v>
      </c>
      <c r="G5">
        <v>14425.44</v>
      </c>
      <c r="H5">
        <f t="shared" si="1"/>
        <v>4.0070666666666668</v>
      </c>
      <c r="I5">
        <f t="shared" si="2"/>
        <v>0</v>
      </c>
      <c r="J5">
        <v>5601.232</v>
      </c>
      <c r="K5">
        <f>5643-4291</f>
        <v>1352</v>
      </c>
      <c r="L5">
        <f>5643-5627</f>
        <v>16</v>
      </c>
    </row>
    <row r="6" spans="1:17">
      <c r="A6" t="s">
        <v>41</v>
      </c>
      <c r="B6" t="s">
        <v>42</v>
      </c>
      <c r="C6" t="s">
        <v>43</v>
      </c>
      <c r="D6" t="str">
        <f t="shared" si="0"/>
        <v>H62xJ132</v>
      </c>
      <c r="E6" t="b">
        <v>0</v>
      </c>
      <c r="F6">
        <v>2</v>
      </c>
      <c r="G6">
        <v>14599.2</v>
      </c>
      <c r="H6">
        <f t="shared" si="1"/>
        <v>4.0553333333333335</v>
      </c>
      <c r="I6">
        <f t="shared" si="2"/>
        <v>0.49317770836758179</v>
      </c>
      <c r="J6">
        <v>6007.9629999999997</v>
      </c>
      <c r="K6">
        <f>6342-5570</f>
        <v>772</v>
      </c>
      <c r="L6">
        <f>6342-6038</f>
        <v>304</v>
      </c>
    </row>
    <row r="7" spans="1:17">
      <c r="A7" t="s">
        <v>14</v>
      </c>
      <c r="B7" t="s">
        <v>15</v>
      </c>
      <c r="C7" t="s">
        <v>16</v>
      </c>
      <c r="D7" t="str">
        <f t="shared" si="0"/>
        <v>J101xJ204</v>
      </c>
      <c r="E7" t="b">
        <v>0</v>
      </c>
      <c r="F7">
        <v>1</v>
      </c>
      <c r="G7">
        <v>11919.36</v>
      </c>
      <c r="H7">
        <f t="shared" si="1"/>
        <v>3.3109333333333333</v>
      </c>
      <c r="I7">
        <f t="shared" si="2"/>
        <v>0.30202963917525771</v>
      </c>
      <c r="J7">
        <v>1614.5350000000001</v>
      </c>
      <c r="K7">
        <f>4090-1463</f>
        <v>2627</v>
      </c>
      <c r="L7">
        <f>4090-1664</f>
        <v>2426</v>
      </c>
    </row>
    <row r="8" spans="1:17">
      <c r="A8" t="s">
        <v>17</v>
      </c>
      <c r="B8" t="s">
        <v>18</v>
      </c>
      <c r="C8" t="s">
        <v>19</v>
      </c>
      <c r="D8" t="str">
        <f t="shared" si="0"/>
        <v>J102xJ206</v>
      </c>
      <c r="E8" t="b">
        <v>0</v>
      </c>
      <c r="F8">
        <v>1</v>
      </c>
      <c r="G8">
        <v>14452.8</v>
      </c>
      <c r="H8">
        <f t="shared" si="1"/>
        <v>4.0146666666666668</v>
      </c>
      <c r="I8">
        <f t="shared" si="2"/>
        <v>0.24908668216539354</v>
      </c>
      <c r="J8">
        <v>3225.23</v>
      </c>
      <c r="K8">
        <f>3553-2907</f>
        <v>646</v>
      </c>
      <c r="L8">
        <f>3553-3282</f>
        <v>271</v>
      </c>
    </row>
    <row r="9" spans="1:17">
      <c r="A9" t="s">
        <v>29</v>
      </c>
      <c r="B9" t="s">
        <v>30</v>
      </c>
      <c r="C9" t="s">
        <v>31</v>
      </c>
      <c r="D9" t="str">
        <f t="shared" si="0"/>
        <v>J110xH67</v>
      </c>
      <c r="E9" t="b">
        <v>0</v>
      </c>
      <c r="F9">
        <v>0</v>
      </c>
      <c r="G9">
        <v>14486.88</v>
      </c>
      <c r="H9">
        <f t="shared" si="1"/>
        <v>4.0241333333333333</v>
      </c>
      <c r="I9">
        <f t="shared" si="2"/>
        <v>0</v>
      </c>
      <c r="J9">
        <v>3618.7310000000002</v>
      </c>
      <c r="K9">
        <f>4171-3069</f>
        <v>1102</v>
      </c>
      <c r="L9">
        <f>4171-3662</f>
        <v>509</v>
      </c>
    </row>
    <row r="10" spans="1:17">
      <c r="A10" t="s">
        <v>38</v>
      </c>
      <c r="B10" t="s">
        <v>39</v>
      </c>
      <c r="C10" t="s">
        <v>40</v>
      </c>
      <c r="D10" t="str">
        <f t="shared" si="0"/>
        <v>J124xG42</v>
      </c>
      <c r="E10" t="b">
        <v>0</v>
      </c>
      <c r="F10">
        <v>2</v>
      </c>
      <c r="G10">
        <v>14429.28</v>
      </c>
      <c r="H10">
        <f t="shared" si="1"/>
        <v>4.0081333333333333</v>
      </c>
      <c r="I10">
        <f t="shared" si="2"/>
        <v>0.49898539636073319</v>
      </c>
      <c r="J10">
        <v>3542.1060000000002</v>
      </c>
      <c r="K10">
        <f>4658-2863</f>
        <v>1795</v>
      </c>
      <c r="L10">
        <f>4658-3584</f>
        <v>1074</v>
      </c>
    </row>
    <row r="11" spans="1:17">
      <c r="A11" t="s">
        <v>23</v>
      </c>
      <c r="B11" t="s">
        <v>24</v>
      </c>
      <c r="C11" t="s">
        <v>25</v>
      </c>
      <c r="D11" t="str">
        <f t="shared" si="0"/>
        <v>J144xG39</v>
      </c>
      <c r="E11" t="b">
        <v>0</v>
      </c>
      <c r="F11">
        <v>1</v>
      </c>
      <c r="G11">
        <v>14483.04</v>
      </c>
      <c r="H11">
        <f t="shared" si="1"/>
        <v>4.0230666666666668</v>
      </c>
      <c r="I11">
        <f t="shared" si="2"/>
        <v>0.24856659927749974</v>
      </c>
      <c r="J11">
        <v>3464.4459999999999</v>
      </c>
      <c r="K11">
        <f>4754-2941</f>
        <v>1813</v>
      </c>
      <c r="L11">
        <f>4754-3495</f>
        <v>1259</v>
      </c>
    </row>
    <row r="12" spans="1:17">
      <c r="A12" t="s">
        <v>26</v>
      </c>
      <c r="B12" t="s">
        <v>27</v>
      </c>
      <c r="C12" t="s">
        <v>28</v>
      </c>
      <c r="D12" t="str">
        <f t="shared" si="0"/>
        <v>J183xH26</v>
      </c>
      <c r="E12" t="b">
        <v>0</v>
      </c>
      <c r="F12">
        <v>0</v>
      </c>
      <c r="G12">
        <v>14465.28</v>
      </c>
      <c r="H12">
        <f t="shared" si="1"/>
        <v>4.0181333333333331</v>
      </c>
      <c r="I12">
        <f t="shared" si="2"/>
        <v>0</v>
      </c>
      <c r="J12">
        <v>3247.4259999999999</v>
      </c>
      <c r="K12">
        <f>3978-1416</f>
        <v>2562</v>
      </c>
      <c r="L12">
        <f>3979-3276</f>
        <v>703</v>
      </c>
    </row>
    <row r="13" spans="1:17">
      <c r="A13" t="s">
        <v>11</v>
      </c>
      <c r="B13" t="s">
        <v>12</v>
      </c>
      <c r="C13" t="s">
        <v>13</v>
      </c>
      <c r="D13" t="str">
        <f t="shared" si="0"/>
        <v>J189xJ112</v>
      </c>
      <c r="E13" t="b">
        <v>0</v>
      </c>
      <c r="F13">
        <v>1</v>
      </c>
      <c r="G13">
        <v>14428.8</v>
      </c>
      <c r="H13">
        <f t="shared" si="1"/>
        <v>4.008</v>
      </c>
      <c r="I13">
        <f t="shared" si="2"/>
        <v>0.249500998003992</v>
      </c>
      <c r="J13">
        <v>3918.12</v>
      </c>
      <c r="K13">
        <f>4142-2766</f>
        <v>1376</v>
      </c>
      <c r="L13">
        <f>4142-3958</f>
        <v>184</v>
      </c>
    </row>
    <row r="14" spans="1:17">
      <c r="A14" t="s">
        <v>8</v>
      </c>
      <c r="B14" t="s">
        <v>9</v>
      </c>
      <c r="C14" t="s">
        <v>10</v>
      </c>
      <c r="D14" t="str">
        <f t="shared" si="0"/>
        <v>J190xJ42</v>
      </c>
      <c r="E14" t="b">
        <v>0</v>
      </c>
      <c r="F14">
        <v>2</v>
      </c>
      <c r="G14">
        <v>5024.6400000000003</v>
      </c>
      <c r="H14">
        <f t="shared" si="1"/>
        <v>1.3957333333333335</v>
      </c>
      <c r="I14">
        <f t="shared" si="2"/>
        <v>1.4329384791746274</v>
      </c>
      <c r="J14">
        <v>1059.066</v>
      </c>
      <c r="K14">
        <f>1695-741</f>
        <v>954</v>
      </c>
      <c r="L14">
        <f>1695-1136</f>
        <v>559</v>
      </c>
    </row>
    <row r="15" spans="1:17">
      <c r="A15" t="s">
        <v>4</v>
      </c>
      <c r="B15" t="s">
        <v>5</v>
      </c>
      <c r="C15" t="s">
        <v>6</v>
      </c>
      <c r="D15" t="str">
        <f t="shared" si="0"/>
        <v>J191xJ68</v>
      </c>
      <c r="E15" t="b">
        <v>0</v>
      </c>
      <c r="F15">
        <v>1</v>
      </c>
      <c r="G15">
        <v>14460</v>
      </c>
      <c r="H15">
        <f t="shared" si="1"/>
        <v>4.0166666666666666</v>
      </c>
      <c r="I15">
        <f t="shared" si="2"/>
        <v>0.24896265560165975</v>
      </c>
      <c r="J15">
        <v>3255.6849999999999</v>
      </c>
      <c r="K15">
        <f>3334-2978</f>
        <v>356</v>
      </c>
      <c r="L15">
        <f>3334-3325</f>
        <v>9</v>
      </c>
    </row>
    <row r="16" spans="1:17">
      <c r="A16" t="s">
        <v>44</v>
      </c>
      <c r="B16" t="s">
        <v>45</v>
      </c>
      <c r="C16" t="s">
        <v>46</v>
      </c>
      <c r="D16" t="str">
        <f t="shared" si="0"/>
        <v>J201xG43</v>
      </c>
      <c r="E16" t="b">
        <v>0</v>
      </c>
      <c r="F16">
        <v>3</v>
      </c>
      <c r="G16">
        <v>14432.64</v>
      </c>
      <c r="H16">
        <f t="shared" si="1"/>
        <v>4.0090666666666666</v>
      </c>
      <c r="I16">
        <f t="shared" si="2"/>
        <v>0.7483038446188639</v>
      </c>
      <c r="J16">
        <v>8048.3969999999999</v>
      </c>
      <c r="K16">
        <f>8105-6002</f>
        <v>2103</v>
      </c>
      <c r="L16">
        <f>8105-8070</f>
        <v>35</v>
      </c>
    </row>
    <row r="17" spans="1:12">
      <c r="A17" t="s">
        <v>75</v>
      </c>
      <c r="B17" t="s">
        <v>33</v>
      </c>
      <c r="C17" t="s">
        <v>76</v>
      </c>
      <c r="D17" t="str">
        <f t="shared" si="0"/>
        <v>G26xH73</v>
      </c>
      <c r="E17" t="b">
        <v>1</v>
      </c>
      <c r="F17">
        <v>1</v>
      </c>
      <c r="G17">
        <v>14489.28</v>
      </c>
      <c r="H17">
        <f t="shared" si="1"/>
        <v>4.0247999999999999</v>
      </c>
      <c r="I17">
        <f t="shared" si="2"/>
        <v>0.24845955078513218</v>
      </c>
      <c r="J17" t="s">
        <v>7</v>
      </c>
      <c r="K17" t="s">
        <v>7</v>
      </c>
      <c r="L17" t="s">
        <v>7</v>
      </c>
    </row>
    <row r="18" spans="1:12">
      <c r="A18" t="s">
        <v>82</v>
      </c>
      <c r="B18" t="s">
        <v>48</v>
      </c>
      <c r="C18" t="s">
        <v>83</v>
      </c>
      <c r="D18" t="str">
        <f t="shared" si="0"/>
        <v>G30xH52</v>
      </c>
      <c r="E18" t="b">
        <v>1</v>
      </c>
      <c r="F18">
        <v>0</v>
      </c>
      <c r="G18">
        <v>14631.84</v>
      </c>
      <c r="H18">
        <f t="shared" si="1"/>
        <v>4.0644</v>
      </c>
      <c r="I18">
        <f t="shared" si="2"/>
        <v>0</v>
      </c>
      <c r="J18">
        <v>11688.243</v>
      </c>
      <c r="K18">
        <f>14605-10273</f>
        <v>4332</v>
      </c>
      <c r="L18">
        <f>14605-11715</f>
        <v>2890</v>
      </c>
    </row>
    <row r="19" spans="1:12">
      <c r="A19" t="s">
        <v>77</v>
      </c>
      <c r="B19" t="s">
        <v>36</v>
      </c>
      <c r="C19" t="s">
        <v>70</v>
      </c>
      <c r="D19" t="str">
        <f t="shared" si="0"/>
        <v>H30xG38</v>
      </c>
      <c r="E19" t="b">
        <v>1</v>
      </c>
      <c r="F19">
        <v>0</v>
      </c>
      <c r="G19">
        <v>14557.92</v>
      </c>
      <c r="H19">
        <f t="shared" si="1"/>
        <v>4.0438666666666663</v>
      </c>
      <c r="I19">
        <f t="shared" si="2"/>
        <v>0</v>
      </c>
      <c r="J19">
        <v>9761.0239999999994</v>
      </c>
      <c r="K19">
        <f>9831-6195</f>
        <v>3636</v>
      </c>
      <c r="L19">
        <f>9831-9790</f>
        <v>41</v>
      </c>
    </row>
    <row r="20" spans="1:12">
      <c r="A20" t="s">
        <v>68</v>
      </c>
      <c r="B20" t="s">
        <v>21</v>
      </c>
      <c r="C20" t="s">
        <v>31</v>
      </c>
      <c r="D20" t="str">
        <f t="shared" si="0"/>
        <v>H45xH67</v>
      </c>
      <c r="E20" t="b">
        <v>1</v>
      </c>
      <c r="F20">
        <v>17</v>
      </c>
      <c r="G20">
        <v>14532.48</v>
      </c>
      <c r="H20">
        <f t="shared" si="1"/>
        <v>4.0367999999999995</v>
      </c>
      <c r="I20">
        <f t="shared" si="2"/>
        <v>4.2112564407451449</v>
      </c>
      <c r="J20" t="s">
        <v>7</v>
      </c>
      <c r="K20" t="s">
        <v>7</v>
      </c>
      <c r="L20" t="s">
        <v>7</v>
      </c>
    </row>
    <row r="21" spans="1:12">
      <c r="A21" t="s">
        <v>80</v>
      </c>
      <c r="B21" t="s">
        <v>42</v>
      </c>
      <c r="C21" t="s">
        <v>81</v>
      </c>
      <c r="D21" t="str">
        <f t="shared" si="0"/>
        <v>H62xG33</v>
      </c>
      <c r="E21" t="b">
        <v>1</v>
      </c>
      <c r="F21">
        <v>1</v>
      </c>
      <c r="G21">
        <v>14528.64</v>
      </c>
      <c r="H21">
        <f t="shared" si="1"/>
        <v>4.035733333333333</v>
      </c>
      <c r="I21">
        <f t="shared" si="2"/>
        <v>0.24778644112594161</v>
      </c>
      <c r="J21">
        <v>9943.7469999999994</v>
      </c>
      <c r="K21">
        <f>12101-10827</f>
        <v>1274</v>
      </c>
      <c r="L21">
        <f>12101-12001</f>
        <v>100</v>
      </c>
    </row>
    <row r="22" spans="1:12">
      <c r="A22" t="s">
        <v>66</v>
      </c>
      <c r="B22" t="s">
        <v>15</v>
      </c>
      <c r="C22" t="s">
        <v>67</v>
      </c>
      <c r="D22" t="str">
        <f t="shared" si="0"/>
        <v>J101xH76</v>
      </c>
      <c r="E22" t="b">
        <v>1</v>
      </c>
      <c r="F22">
        <v>3</v>
      </c>
      <c r="G22">
        <v>14474.4</v>
      </c>
      <c r="H22">
        <f t="shared" si="1"/>
        <v>4.0206666666666662</v>
      </c>
      <c r="I22">
        <f t="shared" si="2"/>
        <v>0.74614491792405913</v>
      </c>
      <c r="J22">
        <v>3787.4769999999999</v>
      </c>
      <c r="K22">
        <f>3863-3364</f>
        <v>499</v>
      </c>
      <c r="L22">
        <f>3863-3815</f>
        <v>48</v>
      </c>
    </row>
    <row r="23" spans="1:12">
      <c r="A23" t="s">
        <v>62</v>
      </c>
      <c r="B23" t="s">
        <v>18</v>
      </c>
      <c r="C23" t="s">
        <v>63</v>
      </c>
      <c r="D23" t="str">
        <f t="shared" si="0"/>
        <v>J102xJ161</v>
      </c>
      <c r="E23" t="b">
        <v>1</v>
      </c>
      <c r="F23">
        <v>3</v>
      </c>
      <c r="G23">
        <v>14478.72</v>
      </c>
      <c r="H23">
        <f t="shared" si="1"/>
        <v>4.0218666666666669</v>
      </c>
      <c r="I23">
        <f t="shared" si="2"/>
        <v>0.74592229147327938</v>
      </c>
      <c r="J23">
        <v>4787.29</v>
      </c>
      <c r="K23">
        <f>5243-4314</f>
        <v>929</v>
      </c>
      <c r="L23">
        <f>5243-4818</f>
        <v>425</v>
      </c>
    </row>
    <row r="24" spans="1:12">
      <c r="A24" t="s">
        <v>73</v>
      </c>
      <c r="B24" t="s">
        <v>30</v>
      </c>
      <c r="C24" t="s">
        <v>74</v>
      </c>
      <c r="D24" t="str">
        <f t="shared" si="0"/>
        <v>J110xJ140</v>
      </c>
      <c r="E24" t="b">
        <v>1</v>
      </c>
      <c r="F24">
        <v>0</v>
      </c>
      <c r="G24">
        <v>7969.92</v>
      </c>
      <c r="H24">
        <f t="shared" si="1"/>
        <v>2.2138666666666666</v>
      </c>
      <c r="I24">
        <f t="shared" si="2"/>
        <v>0</v>
      </c>
      <c r="J24">
        <v>3150.9189999999999</v>
      </c>
      <c r="K24">
        <f>4201-1359</f>
        <v>2842</v>
      </c>
      <c r="L24">
        <f>4201-3174</f>
        <v>1027</v>
      </c>
    </row>
    <row r="25" spans="1:12">
      <c r="A25" t="s">
        <v>78</v>
      </c>
      <c r="B25" t="s">
        <v>39</v>
      </c>
      <c r="C25" t="s">
        <v>79</v>
      </c>
      <c r="D25" t="str">
        <f t="shared" si="0"/>
        <v>J124xG32</v>
      </c>
      <c r="E25" t="b">
        <v>1</v>
      </c>
      <c r="F25">
        <v>1</v>
      </c>
      <c r="G25">
        <v>14533.44</v>
      </c>
      <c r="H25">
        <f t="shared" si="1"/>
        <v>4.037066666666667</v>
      </c>
      <c r="I25">
        <f t="shared" si="2"/>
        <v>0.24770460400290639</v>
      </c>
      <c r="J25">
        <v>11695.611999999999</v>
      </c>
      <c r="K25">
        <f>12828-11188</f>
        <v>1640</v>
      </c>
      <c r="L25">
        <f>12828-11717</f>
        <v>1111</v>
      </c>
    </row>
    <row r="26" spans="1:12">
      <c r="A26" t="s">
        <v>69</v>
      </c>
      <c r="B26" t="s">
        <v>24</v>
      </c>
      <c r="C26" t="s">
        <v>70</v>
      </c>
      <c r="D26" t="str">
        <f t="shared" si="0"/>
        <v>J144xG38</v>
      </c>
      <c r="E26" t="b">
        <v>1</v>
      </c>
      <c r="F26">
        <v>0</v>
      </c>
      <c r="G26">
        <v>14485.92</v>
      </c>
      <c r="H26">
        <f t="shared" si="1"/>
        <v>4.0238666666666667</v>
      </c>
      <c r="I26">
        <f t="shared" si="2"/>
        <v>0</v>
      </c>
      <c r="J26">
        <v>2895.5810000000001</v>
      </c>
      <c r="K26">
        <f>3015-2552</f>
        <v>463</v>
      </c>
      <c r="L26">
        <f>3015-2938</f>
        <v>77</v>
      </c>
    </row>
    <row r="27" spans="1:12">
      <c r="A27" t="s">
        <v>71</v>
      </c>
      <c r="B27" t="s">
        <v>27</v>
      </c>
      <c r="C27" t="s">
        <v>72</v>
      </c>
      <c r="D27" t="str">
        <f t="shared" si="0"/>
        <v>J183xG35</v>
      </c>
      <c r="E27" t="b">
        <v>1</v>
      </c>
      <c r="F27">
        <v>2</v>
      </c>
      <c r="G27">
        <v>14469.12</v>
      </c>
      <c r="H27">
        <f t="shared" si="1"/>
        <v>4.0192000000000005</v>
      </c>
      <c r="I27">
        <f t="shared" si="2"/>
        <v>0.49761146496815278</v>
      </c>
      <c r="J27">
        <v>3834.61</v>
      </c>
      <c r="K27">
        <f>3915-1966</f>
        <v>1949</v>
      </c>
      <c r="L27">
        <f>3915-3860</f>
        <v>55</v>
      </c>
    </row>
    <row r="28" spans="1:12">
      <c r="A28" t="s">
        <v>60</v>
      </c>
      <c r="B28" t="s">
        <v>12</v>
      </c>
      <c r="C28" t="s">
        <v>61</v>
      </c>
      <c r="D28" t="str">
        <f t="shared" si="0"/>
        <v>J189xH37</v>
      </c>
      <c r="E28" t="b">
        <v>1</v>
      </c>
      <c r="F28">
        <v>0</v>
      </c>
      <c r="G28">
        <v>14456.64</v>
      </c>
      <c r="H28">
        <f t="shared" si="1"/>
        <v>4.0157333333333334</v>
      </c>
      <c r="I28">
        <f t="shared" si="2"/>
        <v>0</v>
      </c>
      <c r="J28" t="s">
        <v>7</v>
      </c>
      <c r="K28" t="s">
        <v>7</v>
      </c>
      <c r="L28" t="s">
        <v>7</v>
      </c>
    </row>
    <row r="29" spans="1:12">
      <c r="A29" t="s">
        <v>64</v>
      </c>
      <c r="B29" t="s">
        <v>9</v>
      </c>
      <c r="C29" t="s">
        <v>65</v>
      </c>
      <c r="D29" t="str">
        <f t="shared" si="0"/>
        <v>J190xJ212</v>
      </c>
      <c r="E29" t="b">
        <v>1</v>
      </c>
      <c r="F29">
        <v>0</v>
      </c>
      <c r="G29">
        <v>14458.56</v>
      </c>
      <c r="H29">
        <f t="shared" si="1"/>
        <v>4.0162666666666667</v>
      </c>
      <c r="I29">
        <f t="shared" si="2"/>
        <v>0</v>
      </c>
      <c r="J29">
        <v>5327.8860000000004</v>
      </c>
      <c r="K29">
        <f>6190-4869</f>
        <v>1321</v>
      </c>
      <c r="L29">
        <f>6190-5362</f>
        <v>828</v>
      </c>
    </row>
    <row r="30" spans="1:12">
      <c r="A30" t="s">
        <v>58</v>
      </c>
      <c r="B30" t="s">
        <v>5</v>
      </c>
      <c r="C30" t="s">
        <v>59</v>
      </c>
      <c r="D30" t="str">
        <f t="shared" si="0"/>
        <v>J191xG16</v>
      </c>
      <c r="E30" t="b">
        <v>1</v>
      </c>
      <c r="F30">
        <v>1</v>
      </c>
      <c r="G30">
        <v>14554.56</v>
      </c>
      <c r="H30">
        <f t="shared" si="1"/>
        <v>4.042933333333333</v>
      </c>
      <c r="I30">
        <f t="shared" si="2"/>
        <v>0.24734516192863271</v>
      </c>
      <c r="J30" t="s">
        <v>7</v>
      </c>
      <c r="K30" t="s">
        <v>7</v>
      </c>
      <c r="L30" t="s">
        <v>7</v>
      </c>
    </row>
    <row r="31" spans="1:12">
      <c r="A31" t="s">
        <v>84</v>
      </c>
      <c r="B31" t="s">
        <v>45</v>
      </c>
      <c r="C31" t="s">
        <v>79</v>
      </c>
      <c r="D31" t="str">
        <f t="shared" si="0"/>
        <v>J201xG32</v>
      </c>
      <c r="E31" t="b">
        <v>1</v>
      </c>
      <c r="F31">
        <v>1</v>
      </c>
      <c r="G31">
        <v>14582.4</v>
      </c>
      <c r="H31">
        <f t="shared" si="1"/>
        <v>4.0506666666666664</v>
      </c>
      <c r="I31">
        <f t="shared" si="2"/>
        <v>0.2468729427254773</v>
      </c>
      <c r="J31" t="s">
        <v>7</v>
      </c>
      <c r="K31" t="s">
        <v>7</v>
      </c>
      <c r="L31" t="s">
        <v>7</v>
      </c>
    </row>
  </sheetData>
  <sortState xmlns:xlrd2="http://schemas.microsoft.com/office/spreadsheetml/2017/richdata2" ref="A2:L16">
    <sortCondition ref="B2:B1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F1C0-8DCB-4224-8003-0F479920E7FD}">
  <dimension ref="F1:H17"/>
  <sheetViews>
    <sheetView tabSelected="1" workbookViewId="0">
      <selection activeCell="L12" sqref="L12"/>
    </sheetView>
  </sheetViews>
  <sheetFormatPr defaultRowHeight="14.4"/>
  <sheetData>
    <row r="1" spans="6:8">
      <c r="F1">
        <v>4</v>
      </c>
    </row>
    <row r="2" spans="6:8">
      <c r="F2">
        <v>1</v>
      </c>
    </row>
    <row r="3" spans="6:8">
      <c r="F3">
        <v>13</v>
      </c>
    </row>
    <row r="4" spans="6:8">
      <c r="F4">
        <v>4</v>
      </c>
    </row>
    <row r="5" spans="6:8">
      <c r="F5">
        <v>15</v>
      </c>
    </row>
    <row r="6" spans="6:8">
      <c r="F6">
        <v>7</v>
      </c>
    </row>
    <row r="7" spans="6:8">
      <c r="F7">
        <v>3</v>
      </c>
    </row>
    <row r="8" spans="6:8">
      <c r="F8">
        <v>9</v>
      </c>
    </row>
    <row r="9" spans="6:8">
      <c r="F9">
        <v>2</v>
      </c>
    </row>
    <row r="10" spans="6:8">
      <c r="F10">
        <v>9</v>
      </c>
    </row>
    <row r="11" spans="6:8">
      <c r="F11">
        <v>10</v>
      </c>
    </row>
    <row r="12" spans="6:8">
      <c r="F12">
        <v>1</v>
      </c>
    </row>
    <row r="13" spans="6:8">
      <c r="F13">
        <v>2</v>
      </c>
    </row>
    <row r="14" spans="6:8">
      <c r="F14">
        <v>3</v>
      </c>
    </row>
    <row r="15" spans="6:8">
      <c r="F15">
        <v>5</v>
      </c>
    </row>
    <row r="16" spans="6:8">
      <c r="H16">
        <f>AVERAGE(F1:F15)</f>
        <v>5.8666666666666663</v>
      </c>
    </row>
    <row r="17" spans="8:8">
      <c r="H17" s="2">
        <f>STDEV(F1:F15)/SQRT(COUNT(F1:F15))</f>
        <v>1.1417057692295609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Q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M g C 0 T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z M 2 M 9 I z s N G H C d r 4 Z u Y h F B g B H Q y S R R K 0 c S 7 N K S k t S r V L K 9 J 1 C 7 L R h 3 F t 9 K F + s A M A A A D / / w M A U E s D B B Q A A g A I A A A A I Q B a A L D k Q w M A A K 8 S A A A T A A A A R m 9 y b X V s Y X M v U 2 V j d G l v b j E u b e x W 3 2 v b M B B + L + x / M N l L C + a g Z d v D R h 7 a Z G F l r P u R j A 3 q U R T 5 Y o v K k p H O 2 U L Z / 7 5 z 7 D R p 5 S R l 7 G W Q v M S + + / z p u 9 P p d B 4 l K W u i c f N / + u b o y O f C Y R r 5 a u q R T m 8 u h C e F 5 s Y 6 l S k j 9 M 1 P V F l O U T / S S M + O I v 6 N b e U k s m X g 5 z C 0 s i r Q 0 P F I a Y S B N c Q v / r g 3 e J 1 8 9 e h 8 M p U a i + S j w a F T c 0 x W e J + M r C t E r S I Z k 8 g w + X Z + + f 5 8 8 j E Z C h L J E A p l r I t q h M k i h 9 K 6 1 C d 7 V I L 0 8 9 5 J f D 1 E r Q p F 6 P q 9 u B d H A 6 u r w v j + y 1 d x 9 N Z I m z J l / / T s 5 V k c f a 4 s 4 Z g W G v v r R 7 i y B n + c x E 2 4 z 3 u f n C 3 Y l 0 b v U K Q c U 4 9 j n 4 g p A 1 t P a z 9 u M h N H 1 6 3 9 X O u x F F o 4 3 y d X b V I O c m E y Z p w s S l z T T Z w w f s Z 5 a R T X T n / c s X 5 8 d 9 f 7 D q c c 2 q W h V y + g B v 6 O o 7 s e / i r R q T q / 7 C O 2 R o S / a O k a Y S E 0 B u Y P X c Y G C 7 5 E q d B 3 f r P V O W 7 s I J 3 1 o Z c 3 9 3 6 5 l J + X x i v h 3 L I S 4 H I Y x v T 2 P i Z A k 2 I K K J x e A E x g B C s q b T P F i V 7 i v 6 D w T N W g + I t A w x X n s i M o 9 D m k 6 F V m A t / k p 4 W B K N A J v 3 3 d N m k a Z w R 2 j s 7 U F R l Q X Q h 5 y z F U J b D G r 4 a P h P O K F s B n h R + 7 e D 8 J X c K F s 7 c Y C v u W K 5 n D L s S s V c U H B g p b a Q q y 3 y J S s f D g l Z G P w I 9 2 Y x / b i u s J V N 9 D k x Y Z 1 L t t U 0 i r p i a C i E x V T N G B n Y E g 4 m z 6 k G Y N q R u H 0 j s h M 4 2 4 E y D 5 V J P P V d m B I k t C r x H b V R c o z A Z O o 8 k o 3 x E b 5 4 y b 5 L Y F l 9 4 9 i z W Y L Q t J W 1 b 6 w c e b J b f 2 8 m 6 k q u T 6 8 l B 5 D M / S S k I t e V n 5 I X E n 1 j X t e j u Y 9 x a L k p s e 7 J b a 4 v b p L B 2 u i K x b w K 3 S u o u t t J 6 e g p P C G D U V W v m i y 7 0 Z K T k l d K B n a Q V Z E f j c O u o i Y Q l o 5 A L I t o U e k G w g l p u 9 C 0 C 2 k v k u Q B t 1 e B l U B u f c f G d V d y Z s U f J k g F 2 + u h f w B Y 7 p F P l S 6 4 Q 0 z W c P a L T q U N Q 2 l O a 2 D 3 r P a K P X P Y Q 8 v L q 2 E T 1 E b Q P 8 P n l 2 p E z n R f 5 4 n D r 7 L 8 a p s 8 M 4 d R i n D u P U Y Z w 6 j F O H c e o w T h 3 G q X 8 0 T t 0 T / f U 4 9 Q c A A P / / A w B Q S w E C L Q A U A A Y A C A A A A C E A K t 2 q Q N I A A A A 3 A Q A A E w A A A A A A A A A A A A A A A A A A A A A A W 0 N v b n R l b n R f V H l w Z X N d L n h t b F B L A Q I t A B Q A A g A I A A A A I Q A y A L R P r Q A A A P c A A A A S A A A A A A A A A A A A A A A A A A s D A A B D b 2 5 m a W c v U G F j a 2 F n Z S 5 4 b W x Q S w E C L Q A U A A I A C A A A A C E A W g C w 5 E M D A A C v E g A A E w A A A A A A A A A A A A A A A A D o A w A A R m 9 y b X V s Y X M v U 2 V j d G l v b j E u b V B L B Q Y A A A A A A w A D A M I A A A B c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8 A A A A A A A B G b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N 1 Y n N l d D F f Q m F z d G l l b l 9 v c m l n a W 5 h b F 9 3 Z W l n a H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y 0 w N F Q w O T o 1 M D o 1 N C 4 0 O D I 5 N z M y W i I v P j x F b n R y e S B U e X B l P S J G a W x s Q 2 9 s d W 1 u V H l w Z X M i I F Z h b H V l P S J z Q X d Z R 0 J n W U d C Z 2 t E Q V F Z R 0 J n R U d B U V l H Q 1 F N S k F 3 T U d B d 0 1 E Q X d Z R 0 F 3 W U d B U V l H Q m d F R 0 F R R U J C Z 0 V H Q m d Z R 0 F R R U J B U W t H Q m d Z P S I v P j x F b n R y e S B U e X B l P S J G a W x s Q 2 9 s d W 1 u T m F t Z X M i I F Z h b H V l P S J z W y Z x d W 9 0 O 1 g u M S Z x d W 9 0 O y w m c X V v d D t l e H B l c m l t Z W 5 0 J n F 1 b 3 Q 7 L C Z x d W 9 0 O 0 Z l b W F s Z S Z x d W 9 0 O y w m c X V v d D t N Y W x l J n F 1 b 3 Q 7 L C Z x d W 9 0 O 0 Z l b W F s Z S 5 z c G V j a W V z J n F 1 b 3 Q 7 L C Z x d W 9 0 O 0 1 h b G U u c 3 B l Y 2 l l c y Z x d W 9 0 O y w m c X V v d D t T c G V j a W V z L m N y b 3 N z J n F 1 b 3 Q 7 L C Z x d W 9 0 O 0 R h d G U m c X V v d D s s J n F 1 b 3 Q 7 T m F y c m F 0 a W 9 u L k l E J n F 1 b 3 Q 7 L C Z x d W 9 0 O 0 V 4 c G V y a W 1 l b n Q u Z W 5 k Z W Q u Z W F y b H k u L l Q u R i 4 m c X V v d D s s J n F 1 b 3 Q 7 U m V h c 2 9 u L m V h c m x 5 L m V u Z C Z x d W 9 0 O y w m c X V v d D t O b 3 R l c y Z x d W 9 0 O y w m c X V v d D t N Z X N o L m R l c 2 l n b i Z x d W 9 0 O y w m c X V v d D t U d 2 8 u Q 2 F t Z X J h c y 4 u V C 5 G L i Z x d W 9 0 O y w m c X V v d D t G Z W 1 h b G U u b G V m d C 5 v d m V y b m l n a H Q m c X V v d D s s J n F 1 b 3 Q 7 Q m F j a 2 V k L n V w L m 9 u L l V u a X Z l c n N p d H k u c 2 V y d m V y J n F 1 b 3 Q 7 L C Z x d W 9 0 O 1 B h b H A u Q n J v a 2 V u J n F 1 b 3 Q 7 L C Z x d W 9 0 O 1 d o a W N o L l B h b H A u Q n J v a 2 V u J n F 1 b 3 Q 7 L C Z x d W 9 0 O 2 Z l b W F s Z S 5 s Y X N 0 L m 1 v d W x 0 J n F 1 b 3 Q 7 L C Z x d W 9 0 O 2 Z l b W F s Z S 5 k Y X l z L n N p b m N l L m x h c 3 Q u b W 9 1 b H Q m c X V v d D s s J n F 1 b 3 Q 7 b W F s Z S 5 s Y X N 0 L m 1 v d W x 0 J n F 1 b 3 Q 7 L C Z x d W 9 0 O 2 1 h b G U u Z G F 5 L n N p b m N l L m x h c 3 Q u b W 9 1 b H Q m c X V v d D s s J n F 1 b 3 Q 7 W C Z x d W 9 0 O y w m c X V v d D t s Y W c u c G V y a W 9 k L m R 1 c m F 0 a W 9 u J n F 1 b 3 Q 7 L C Z x d W 9 0 O 2 5 1 b W J l c i 5 v Z i 5 h d H R h Y 2 t z J n F 1 b 3 Q 7 L C Z x d W 9 0 O 2 5 1 b W J l c i 5 v Z i 5 y Z W N v a W x z J n F 1 b 3 Q 7 L C Z x d W 9 0 O 2 5 1 b W J l c i 5 v Z i 5 m b G V l c y Z x d W 9 0 O y w m c X V v d D t u d W 1 i Z X I u b 2 Y u Y 2 9 1 c n R z a G l w c y Z x d W 9 0 O y w m c X V v d D t 0 b 3 R h b C 5 j b 3 V y d H N o a X A u Z H V y Y X R p b 2 4 m c X V v d D s s J n F 1 b 3 Q 7 b W V h b i 5 j b 3 V y d H N o a X A u b G V u Z 3 R o J n F 1 b 3 Q 7 L C Z x d W 9 0 O 2 5 1 b W J l c i 5 v Z i 5 t b 3 V u d H M m c X V v d D s s J n F 1 b 3 Q 7 d G 9 0 Y W w u b W 9 1 b n Q u Z H V y Y X R p b 2 4 m c X V v d D s s J n F 1 b 3 Q 7 b W V h b i 5 t b 3 V u d C 5 s Z W 5 n d G g m c X V v d D s s J n F 1 b 3 Q 7 Y 2 9 w d W x h d G l v b i Z x d W 9 0 O y w m c X V v d D t j b 3 B 1 b G F 0 a W 9 u L n B l Z G l w Y W x w c y 5 1 c 2 V k J n F 1 b 3 Q 7 L C Z x d W 9 0 O 2 R 1 c m F 0 a W 9 u L m 9 m L m x l Z n Q u Y 2 9 w d W x h d G l v b i Z x d W 9 0 O y w m c X V v d D t k d X J h d G l v b i 5 v Z i 5 y a W d o d C 5 j b 3 B 1 b G F 0 a W 9 u J n F 1 b 3 Q 7 L C Z x d W 9 0 O 2 F 0 d G V t c H R l Z C 5 j b 3 B 1 b G F 0 a W 9 u J n F 1 b 3 Q 7 L C Z x d W 9 0 O 2 F 0 d G V t c H Q u c G V k a X B h b H B z L n V z Z W Q m c X V v d D s s J n F 1 b 3 Q 7 c H J l L m N v c H V s Y X R v c n k u a 2 l s b C Z x d W 9 0 O y w m c X V v d D t w b 3 N 0 L m N v c H V s Y X R v c n k u a 2 l s b C Z x d W 9 0 O y w m c X V v d D t j Y W 5 u a W J h b G l z b S Z x d W 9 0 O y w m c X V v d D t k d X J h d G l v b i 5 v Z i 5 0 c m l h b C Z x d W 9 0 O y w m c X V v d D t 0 c m l h b C 5 j d X Q u c 2 h v c n Q m c X V v d D s s J n F 1 b 3 Q 7 b G F 0 Z W 5 j e S 5 0 b y 5 h d H R h Y 2 s m c X V v d D s s J n F 1 b 3 Q 7 b G F 0 Z W 5 j e S 5 0 b y 5 t b 3 V u d C Z x d W 9 0 O y w m c X V v d D t s Y X R l b m N 5 L n R v L n R v d W N o J n F 1 b 3 Q 7 L C Z x d W 9 0 O 2 x h d G V u Y 3 k u d G 8 u Y 2 9 w d W x h d G U m c X V v d D s s J n F 1 b 3 Q 7 d W 5 l d m V u d G Z 1 b C Z x d W 9 0 O y w m c X V v d D t j b 2 1 w b G V 0 Z S Z x d W 9 0 O y w m c X V v d D t t Y W x l b W F 0 Z W R i Z W Z v c m U m c X V v d D s s J n F 1 b 3 Q 7 Z m V t Y W x l b W F 0 Z W R i Z W Z v c m U m c X V v d D s s J n F 1 b 3 Q 7 R m V t Y W x l L m R h d G U u b G F z d C 5 3 Z W l n a H Q m c X V v d D s s J n F 1 b 3 Q 7 R m V t Y W x l L m x h c 3 Q u d 2 V p Z 2 h 0 J n F 1 b 3 Q 7 L C Z x d W 9 0 O 0 1 h b G U u Z G F 0 Z S 5 s Y X N 0 L n d l a W d o d C Z x d W 9 0 O y w m c X V v d D t N Y W x l L m x h c 3 Q u d 2 V p Z 2 h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n N l d D F f Q m F z d G l l b l 9 v c m l n a W 5 h b F 9 3 Z W l n a H Q v Q X V 0 b 1 J l b W 9 2 Z W R D b 2 x 1 b W 5 z M S 5 7 W C 4 x L D B 9 J n F 1 b 3 Q 7 L C Z x d W 9 0 O 1 N l Y 3 R p b 2 4 x L 3 N 1 Y n N l d D F f Q m F z d G l l b l 9 v c m l n a W 5 h b F 9 3 Z W l n a H Q v Q X V 0 b 1 J l b W 9 2 Z W R D b 2 x 1 b W 5 z M S 5 7 Z X h w Z X J p b W V u d C w x f S Z x d W 9 0 O y w m c X V v d D t T Z W N 0 a W 9 u M S 9 z d W J z Z X Q x X 0 J h c 3 R p Z W 5 f b 3 J p Z 2 l u Y W x f d 2 V p Z 2 h 0 L 0 F 1 d G 9 S Z W 1 v d m V k Q 2 9 s d W 1 u c z E u e 0 Z l b W F s Z S w y f S Z x d W 9 0 O y w m c X V v d D t T Z W N 0 a W 9 u M S 9 z d W J z Z X Q x X 0 J h c 3 R p Z W 5 f b 3 J p Z 2 l u Y W x f d 2 V p Z 2 h 0 L 0 F 1 d G 9 S Z W 1 v d m V k Q 2 9 s d W 1 u c z E u e 0 1 h b G U s M 3 0 m c X V v d D s s J n F 1 b 3 Q 7 U 2 V j d G l v b j E v c 3 V i c 2 V 0 M V 9 C Y X N 0 a W V u X 2 9 y a W d p b m F s X 3 d l a W d o d C 9 B d X R v U m V t b 3 Z l Z E N v b H V t b n M x L n t G Z W 1 h b G U u c 3 B l Y 2 l l c y w 0 f S Z x d W 9 0 O y w m c X V v d D t T Z W N 0 a W 9 u M S 9 z d W J z Z X Q x X 0 J h c 3 R p Z W 5 f b 3 J p Z 2 l u Y W x f d 2 V p Z 2 h 0 L 0 F 1 d G 9 S Z W 1 v d m V k Q 2 9 s d W 1 u c z E u e 0 1 h b G U u c 3 B l Y 2 l l c y w 1 f S Z x d W 9 0 O y w m c X V v d D t T Z W N 0 a W 9 u M S 9 z d W J z Z X Q x X 0 J h c 3 R p Z W 5 f b 3 J p Z 2 l u Y W x f d 2 V p Z 2 h 0 L 0 F 1 d G 9 S Z W 1 v d m V k Q 2 9 s d W 1 u c z E u e 1 N w Z W N p Z X M u Y 3 J v c 3 M s N n 0 m c X V v d D s s J n F 1 b 3 Q 7 U 2 V j d G l v b j E v c 3 V i c 2 V 0 M V 9 C Y X N 0 a W V u X 2 9 y a W d p b m F s X 3 d l a W d o d C 9 B d X R v U m V t b 3 Z l Z E N v b H V t b n M x L n t E Y X R l L D d 9 J n F 1 b 3 Q 7 L C Z x d W 9 0 O 1 N l Y 3 R p b 2 4 x L 3 N 1 Y n N l d D F f Q m F z d G l l b l 9 v c m l n a W 5 h b F 9 3 Z W l n a H Q v Q X V 0 b 1 J l b W 9 2 Z W R D b 2 x 1 b W 5 z M S 5 7 T m F y c m F 0 a W 9 u L k l E L D h 9 J n F 1 b 3 Q 7 L C Z x d W 9 0 O 1 N l Y 3 R p b 2 4 x L 3 N 1 Y n N l d D F f Q m F z d G l l b l 9 v c m l n a W 5 h b F 9 3 Z W l n a H Q v Q X V 0 b 1 J l b W 9 2 Z W R D b 2 x 1 b W 5 z M S 5 7 R X h w Z X J p b W V u d C 5 l b m R l Z C 5 l Y X J s e S 4 u V C 5 G L i w 5 f S Z x d W 9 0 O y w m c X V v d D t T Z W N 0 a W 9 u M S 9 z d W J z Z X Q x X 0 J h c 3 R p Z W 5 f b 3 J p Z 2 l u Y W x f d 2 V p Z 2 h 0 L 0 F 1 d G 9 S Z W 1 v d m V k Q 2 9 s d W 1 u c z E u e 1 J l Y X N v b i 5 l Y X J s e S 5 l b m Q s M T B 9 J n F 1 b 3 Q 7 L C Z x d W 9 0 O 1 N l Y 3 R p b 2 4 x L 3 N 1 Y n N l d D F f Q m F z d G l l b l 9 v c m l n a W 5 h b F 9 3 Z W l n a H Q v Q X V 0 b 1 J l b W 9 2 Z W R D b 2 x 1 b W 5 z M S 5 7 T m 9 0 Z X M s M T F 9 J n F 1 b 3 Q 7 L C Z x d W 9 0 O 1 N l Y 3 R p b 2 4 x L 3 N 1 Y n N l d D F f Q m F z d G l l b l 9 v c m l n a W 5 h b F 9 3 Z W l n a H Q v Q X V 0 b 1 J l b W 9 2 Z W R D b 2 x 1 b W 5 z M S 5 7 T W V z a C 5 k Z X N p Z 2 4 s M T J 9 J n F 1 b 3 Q 7 L C Z x d W 9 0 O 1 N l Y 3 R p b 2 4 x L 3 N 1 Y n N l d D F f Q m F z d G l l b l 9 v c m l n a W 5 h b F 9 3 Z W l n a H Q v Q X V 0 b 1 J l b W 9 2 Z W R D b 2 x 1 b W 5 z M S 5 7 V H d v L k N h b W V y Y X M u L l Q u R i 4 s M T N 9 J n F 1 b 3 Q 7 L C Z x d W 9 0 O 1 N l Y 3 R p b 2 4 x L 3 N 1 Y n N l d D F f Q m F z d G l l b l 9 v c m l n a W 5 h b F 9 3 Z W l n a H Q v Q X V 0 b 1 J l b W 9 2 Z W R D b 2 x 1 b W 5 z M S 5 7 R m V t Y W x l L m x l Z n Q u b 3 Z l c m 5 p Z 2 h 0 L D E 0 f S Z x d W 9 0 O y w m c X V v d D t T Z W N 0 a W 9 u M S 9 z d W J z Z X Q x X 0 J h c 3 R p Z W 5 f b 3 J p Z 2 l u Y W x f d 2 V p Z 2 h 0 L 0 F 1 d G 9 S Z W 1 v d m V k Q 2 9 s d W 1 u c z E u e 0 J h Y 2 t l Z C 5 1 c C 5 v b i 5 V b m l 2 Z X J z a X R 5 L n N l c n Z l c i w x N X 0 m c X V v d D s s J n F 1 b 3 Q 7 U 2 V j d G l v b j E v c 3 V i c 2 V 0 M V 9 C Y X N 0 a W V u X 2 9 y a W d p b m F s X 3 d l a W d o d C 9 B d X R v U m V t b 3 Z l Z E N v b H V t b n M x L n t Q Y W x w L k J y b 2 t l b i w x N n 0 m c X V v d D s s J n F 1 b 3 Q 7 U 2 V j d G l v b j E v c 3 V i c 2 V 0 M V 9 C Y X N 0 a W V u X 2 9 y a W d p b m F s X 3 d l a W d o d C 9 B d X R v U m V t b 3 Z l Z E N v b H V t b n M x L n t X a G l j a C 5 Q Y W x w L k J y b 2 t l b i w x N 3 0 m c X V v d D s s J n F 1 b 3 Q 7 U 2 V j d G l v b j E v c 3 V i c 2 V 0 M V 9 C Y X N 0 a W V u X 2 9 y a W d p b m F s X 3 d l a W d o d C 9 B d X R v U m V t b 3 Z l Z E N v b H V t b n M x L n t m Z W 1 h b G U u b G F z d C 5 t b 3 V s d C w x O H 0 m c X V v d D s s J n F 1 b 3 Q 7 U 2 V j d G l v b j E v c 3 V i c 2 V 0 M V 9 C Y X N 0 a W V u X 2 9 y a W d p b m F s X 3 d l a W d o d C 9 B d X R v U m V t b 3 Z l Z E N v b H V t b n M x L n t m Z W 1 h b G U u Z G F 5 c y 5 z a W 5 j Z S 5 s Y X N 0 L m 1 v d W x 0 L D E 5 f S Z x d W 9 0 O y w m c X V v d D t T Z W N 0 a W 9 u M S 9 z d W J z Z X Q x X 0 J h c 3 R p Z W 5 f b 3 J p Z 2 l u Y W x f d 2 V p Z 2 h 0 L 0 F 1 d G 9 S Z W 1 v d m V k Q 2 9 s d W 1 u c z E u e 2 1 h b G U u b G F z d C 5 t b 3 V s d C w y M H 0 m c X V v d D s s J n F 1 b 3 Q 7 U 2 V j d G l v b j E v c 3 V i c 2 V 0 M V 9 C Y X N 0 a W V u X 2 9 y a W d p b m F s X 3 d l a W d o d C 9 B d X R v U m V t b 3 Z l Z E N v b H V t b n M x L n t t Y W x l L m R h e S 5 z a W 5 j Z S 5 s Y X N 0 L m 1 v d W x 0 L D I x f S Z x d W 9 0 O y w m c X V v d D t T Z W N 0 a W 9 u M S 9 z d W J z Z X Q x X 0 J h c 3 R p Z W 5 f b 3 J p Z 2 l u Y W x f d 2 V p Z 2 h 0 L 0 F 1 d G 9 S Z W 1 v d m V k Q 2 9 s d W 1 u c z E u e 1 g s M j J 9 J n F 1 b 3 Q 7 L C Z x d W 9 0 O 1 N l Y 3 R p b 2 4 x L 3 N 1 Y n N l d D F f Q m F z d G l l b l 9 v c m l n a W 5 h b F 9 3 Z W l n a H Q v Q X V 0 b 1 J l b W 9 2 Z W R D b 2 x 1 b W 5 z M S 5 7 b G F n L n B l c m l v Z C 5 k d X J h d G l v b i w y M 3 0 m c X V v d D s s J n F 1 b 3 Q 7 U 2 V j d G l v b j E v c 3 V i c 2 V 0 M V 9 C Y X N 0 a W V u X 2 9 y a W d p b m F s X 3 d l a W d o d C 9 B d X R v U m V t b 3 Z l Z E N v b H V t b n M x L n t u d W 1 i Z X I u b 2 Y u Y X R 0 Y W N r c y w y N H 0 m c X V v d D s s J n F 1 b 3 Q 7 U 2 V j d G l v b j E v c 3 V i c 2 V 0 M V 9 C Y X N 0 a W V u X 2 9 y a W d p b m F s X 3 d l a W d o d C 9 B d X R v U m V t b 3 Z l Z E N v b H V t b n M x L n t u d W 1 i Z X I u b 2 Y u c m V j b 2 l s c y w y N X 0 m c X V v d D s s J n F 1 b 3 Q 7 U 2 V j d G l v b j E v c 3 V i c 2 V 0 M V 9 C Y X N 0 a W V u X 2 9 y a W d p b m F s X 3 d l a W d o d C 9 B d X R v U m V t b 3 Z l Z E N v b H V t b n M x L n t u d W 1 i Z X I u b 2 Y u Z m x l Z X M s M j Z 9 J n F 1 b 3 Q 7 L C Z x d W 9 0 O 1 N l Y 3 R p b 2 4 x L 3 N 1 Y n N l d D F f Q m F z d G l l b l 9 v c m l n a W 5 h b F 9 3 Z W l n a H Q v Q X V 0 b 1 J l b W 9 2 Z W R D b 2 x 1 b W 5 z M S 5 7 b n V t Y m V y L m 9 m L m N v d X J 0 c 2 h p c H M s M j d 9 J n F 1 b 3 Q 7 L C Z x d W 9 0 O 1 N l Y 3 R p b 2 4 x L 3 N 1 Y n N l d D F f Q m F z d G l l b l 9 v c m l n a W 5 h b F 9 3 Z W l n a H Q v Q X V 0 b 1 J l b W 9 2 Z W R D b 2 x 1 b W 5 z M S 5 7 d G 9 0 Y W w u Y 2 9 1 c n R z a G l w L m R 1 c m F 0 a W 9 u L D I 4 f S Z x d W 9 0 O y w m c X V v d D t T Z W N 0 a W 9 u M S 9 z d W J z Z X Q x X 0 J h c 3 R p Z W 5 f b 3 J p Z 2 l u Y W x f d 2 V p Z 2 h 0 L 0 F 1 d G 9 S Z W 1 v d m V k Q 2 9 s d W 1 u c z E u e 2 1 l Y W 4 u Y 2 9 1 c n R z a G l w L m x l b m d 0 a C w y O X 0 m c X V v d D s s J n F 1 b 3 Q 7 U 2 V j d G l v b j E v c 3 V i c 2 V 0 M V 9 C Y X N 0 a W V u X 2 9 y a W d p b m F s X 3 d l a W d o d C 9 B d X R v U m V t b 3 Z l Z E N v b H V t b n M x L n t u d W 1 i Z X I u b 2 Y u b W 9 1 b n R z L D M w f S Z x d W 9 0 O y w m c X V v d D t T Z W N 0 a W 9 u M S 9 z d W J z Z X Q x X 0 J h c 3 R p Z W 5 f b 3 J p Z 2 l u Y W x f d 2 V p Z 2 h 0 L 0 F 1 d G 9 S Z W 1 v d m V k Q 2 9 s d W 1 u c z E u e 3 R v d G F s L m 1 v d W 5 0 L m R 1 c m F 0 a W 9 u L D M x f S Z x d W 9 0 O y w m c X V v d D t T Z W N 0 a W 9 u M S 9 z d W J z Z X Q x X 0 J h c 3 R p Z W 5 f b 3 J p Z 2 l u Y W x f d 2 V p Z 2 h 0 L 0 F 1 d G 9 S Z W 1 v d m V k Q 2 9 s d W 1 u c z E u e 2 1 l Y W 4 u b W 9 1 b n Q u b G V u Z 3 R o L D M y f S Z x d W 9 0 O y w m c X V v d D t T Z W N 0 a W 9 u M S 9 z d W J z Z X Q x X 0 J h c 3 R p Z W 5 f b 3 J p Z 2 l u Y W x f d 2 V p Z 2 h 0 L 0 F 1 d G 9 S Z W 1 v d m V k Q 2 9 s d W 1 u c z E u e 2 N v c H V s Y X R p b 2 4 s M z N 9 J n F 1 b 3 Q 7 L C Z x d W 9 0 O 1 N l Y 3 R p b 2 4 x L 3 N 1 Y n N l d D F f Q m F z d G l l b l 9 v c m l n a W 5 h b F 9 3 Z W l n a H Q v Q X V 0 b 1 J l b W 9 2 Z W R D b 2 x 1 b W 5 z M S 5 7 Y 2 9 w d W x h d G l v b i 5 w Z W R p c G F s c H M u d X N l Z C w z N H 0 m c X V v d D s s J n F 1 b 3 Q 7 U 2 V j d G l v b j E v c 3 V i c 2 V 0 M V 9 C Y X N 0 a W V u X 2 9 y a W d p b m F s X 3 d l a W d o d C 9 B d X R v U m V t b 3 Z l Z E N v b H V t b n M x L n t k d X J h d G l v b i 5 v Z i 5 s Z W Z 0 L m N v c H V s Y X R p b 2 4 s M z V 9 J n F 1 b 3 Q 7 L C Z x d W 9 0 O 1 N l Y 3 R p b 2 4 x L 3 N 1 Y n N l d D F f Q m F z d G l l b l 9 v c m l n a W 5 h b F 9 3 Z W l n a H Q v Q X V 0 b 1 J l b W 9 2 Z W R D b 2 x 1 b W 5 z M S 5 7 Z H V y Y X R p b 2 4 u b 2 Y u c m l n a H Q u Y 2 9 w d W x h d G l v b i w z N n 0 m c X V v d D s s J n F 1 b 3 Q 7 U 2 V j d G l v b j E v c 3 V i c 2 V 0 M V 9 C Y X N 0 a W V u X 2 9 y a W d p b m F s X 3 d l a W d o d C 9 B d X R v U m V t b 3 Z l Z E N v b H V t b n M x L n t h d H R l b X B 0 Z W Q u Y 2 9 w d W x h d G l v b i w z N 3 0 m c X V v d D s s J n F 1 b 3 Q 7 U 2 V j d G l v b j E v c 3 V i c 2 V 0 M V 9 C Y X N 0 a W V u X 2 9 y a W d p b m F s X 3 d l a W d o d C 9 B d X R v U m V t b 3 Z l Z E N v b H V t b n M x L n t h d H R l b X B 0 L n B l Z G l w Y W x w c y 5 1 c 2 V k L D M 4 f S Z x d W 9 0 O y w m c X V v d D t T Z W N 0 a W 9 u M S 9 z d W J z Z X Q x X 0 J h c 3 R p Z W 5 f b 3 J p Z 2 l u Y W x f d 2 V p Z 2 h 0 L 0 F 1 d G 9 S Z W 1 v d m V k Q 2 9 s d W 1 u c z E u e 3 B y Z S 5 j b 3 B 1 b G F 0 b 3 J 5 L m t p b G w s M z l 9 J n F 1 b 3 Q 7 L C Z x d W 9 0 O 1 N l Y 3 R p b 2 4 x L 3 N 1 Y n N l d D F f Q m F z d G l l b l 9 v c m l n a W 5 h b F 9 3 Z W l n a H Q v Q X V 0 b 1 J l b W 9 2 Z W R D b 2 x 1 b W 5 z M S 5 7 c G 9 z d C 5 j b 3 B 1 b G F 0 b 3 J 5 L m t p b G w s N D B 9 J n F 1 b 3 Q 7 L C Z x d W 9 0 O 1 N l Y 3 R p b 2 4 x L 3 N 1 Y n N l d D F f Q m F z d G l l b l 9 v c m l n a W 5 h b F 9 3 Z W l n a H Q v Q X V 0 b 1 J l b W 9 2 Z W R D b 2 x 1 b W 5 z M S 5 7 Y 2 F u b m l i Y W x p c 2 0 s N D F 9 J n F 1 b 3 Q 7 L C Z x d W 9 0 O 1 N l Y 3 R p b 2 4 x L 3 N 1 Y n N l d D F f Q m F z d G l l b l 9 v c m l n a W 5 h b F 9 3 Z W l n a H Q v Q X V 0 b 1 J l b W 9 2 Z W R D b 2 x 1 b W 5 z M S 5 7 Z H V y Y X R p b 2 4 u b 2 Y u d H J p Y W w s N D J 9 J n F 1 b 3 Q 7 L C Z x d W 9 0 O 1 N l Y 3 R p b 2 4 x L 3 N 1 Y n N l d D F f Q m F z d G l l b l 9 v c m l n a W 5 h b F 9 3 Z W l n a H Q v Q X V 0 b 1 J l b W 9 2 Z W R D b 2 x 1 b W 5 z M S 5 7 d H J p Y W w u Y 3 V 0 L n N o b 3 J 0 L D Q z f S Z x d W 9 0 O y w m c X V v d D t T Z W N 0 a W 9 u M S 9 z d W J z Z X Q x X 0 J h c 3 R p Z W 5 f b 3 J p Z 2 l u Y W x f d 2 V p Z 2 h 0 L 0 F 1 d G 9 S Z W 1 v d m V k Q 2 9 s d W 1 u c z E u e 2 x h d G V u Y 3 k u d G 8 u Y X R 0 Y W N r L D Q 0 f S Z x d W 9 0 O y w m c X V v d D t T Z W N 0 a W 9 u M S 9 z d W J z Z X Q x X 0 J h c 3 R p Z W 5 f b 3 J p Z 2 l u Y W x f d 2 V p Z 2 h 0 L 0 F 1 d G 9 S Z W 1 v d m V k Q 2 9 s d W 1 u c z E u e 2 x h d G V u Y 3 k u d G 8 u b W 9 1 b n Q s N D V 9 J n F 1 b 3 Q 7 L C Z x d W 9 0 O 1 N l Y 3 R p b 2 4 x L 3 N 1 Y n N l d D F f Q m F z d G l l b l 9 v c m l n a W 5 h b F 9 3 Z W l n a H Q v Q X V 0 b 1 J l b W 9 2 Z W R D b 2 x 1 b W 5 z M S 5 7 b G F 0 Z W 5 j e S 5 0 b y 5 0 b 3 V j a C w 0 N n 0 m c X V v d D s s J n F 1 b 3 Q 7 U 2 V j d G l v b j E v c 3 V i c 2 V 0 M V 9 C Y X N 0 a W V u X 2 9 y a W d p b m F s X 3 d l a W d o d C 9 B d X R v U m V t b 3 Z l Z E N v b H V t b n M x L n t s Y X R l b m N 5 L n R v L m N v c H V s Y X R l L D Q 3 f S Z x d W 9 0 O y w m c X V v d D t T Z W N 0 a W 9 u M S 9 z d W J z Z X Q x X 0 J h c 3 R p Z W 5 f b 3 J p Z 2 l u Y W x f d 2 V p Z 2 h 0 L 0 F 1 d G 9 S Z W 1 v d m V k Q 2 9 s d W 1 u c z E u e 3 V u Z X Z l b n R m d W w s N D h 9 J n F 1 b 3 Q 7 L C Z x d W 9 0 O 1 N l Y 3 R p b 2 4 x L 3 N 1 Y n N l d D F f Q m F z d G l l b l 9 v c m l n a W 5 h b F 9 3 Z W l n a H Q v Q X V 0 b 1 J l b W 9 2 Z W R D b 2 x 1 b W 5 z M S 5 7 Y 2 9 t c G x l d G U s N D l 9 J n F 1 b 3 Q 7 L C Z x d W 9 0 O 1 N l Y 3 R p b 2 4 x L 3 N 1 Y n N l d D F f Q m F z d G l l b l 9 v c m l n a W 5 h b F 9 3 Z W l n a H Q v Q X V 0 b 1 J l b W 9 2 Z W R D b 2 x 1 b W 5 z M S 5 7 b W F s Z W 1 h d G V k Y m V m b 3 J l L D U w f S Z x d W 9 0 O y w m c X V v d D t T Z W N 0 a W 9 u M S 9 z d W J z Z X Q x X 0 J h c 3 R p Z W 5 f b 3 J p Z 2 l u Y W x f d 2 V p Z 2 h 0 L 0 F 1 d G 9 S Z W 1 v d m V k Q 2 9 s d W 1 u c z E u e 2 Z l b W F s Z W 1 h d G V k Y m V m b 3 J l L D U x f S Z x d W 9 0 O y w m c X V v d D t T Z W N 0 a W 9 u M S 9 z d W J z Z X Q x X 0 J h c 3 R p Z W 5 f b 3 J p Z 2 l u Y W x f d 2 V p Z 2 h 0 L 0 F 1 d G 9 S Z W 1 v d m V k Q 2 9 s d W 1 u c z E u e 0 Z l b W F s Z S 5 k Y X R l L m x h c 3 Q u d 2 V p Z 2 h 0 L D U y f S Z x d W 9 0 O y w m c X V v d D t T Z W N 0 a W 9 u M S 9 z d W J z Z X Q x X 0 J h c 3 R p Z W 5 f b 3 J p Z 2 l u Y W x f d 2 V p Z 2 h 0 L 0 F 1 d G 9 S Z W 1 v d m V k Q 2 9 s d W 1 u c z E u e 0 Z l b W F s Z S 5 s Y X N 0 L n d l a W d o d C w 1 M 3 0 m c X V v d D s s J n F 1 b 3 Q 7 U 2 V j d G l v b j E v c 3 V i c 2 V 0 M V 9 C Y X N 0 a W V u X 2 9 y a W d p b m F s X 3 d l a W d o d C 9 B d X R v U m V t b 3 Z l Z E N v b H V t b n M x L n t N Y W x l L m R h d G U u b G F z d C 5 3 Z W l n a H Q s N T R 9 J n F 1 b 3 Q 7 L C Z x d W 9 0 O 1 N l Y 3 R p b 2 4 x L 3 N 1 Y n N l d D F f Q m F z d G l l b l 9 v c m l n a W 5 h b F 9 3 Z W l n a H Q v Q X V 0 b 1 J l b W 9 2 Z W R D b 2 x 1 b W 5 z M S 5 7 T W F s Z S 5 s Y X N 0 L n d l a W d o d C w 1 N X 0 m c X V v d D t d L C Z x d W 9 0 O 0 N v b H V t b k N v d W 5 0 J n F 1 b 3 Q 7 O j U 2 L C Z x d W 9 0 O 0 t l e U N v b H V t b k 5 h b W V z J n F 1 b 3 Q 7 O l t d L C Z x d W 9 0 O 0 N v b H V t b k l k Z W 5 0 a X R p Z X M m c X V v d D s 6 W y Z x d W 9 0 O 1 N l Y 3 R p b 2 4 x L 3 N 1 Y n N l d D F f Q m F z d G l l b l 9 v c m l n a W 5 h b F 9 3 Z W l n a H Q v Q X V 0 b 1 J l b W 9 2 Z W R D b 2 x 1 b W 5 z M S 5 7 W C 4 x L D B 9 J n F 1 b 3 Q 7 L C Z x d W 9 0 O 1 N l Y 3 R p b 2 4 x L 3 N 1 Y n N l d D F f Q m F z d G l l b l 9 v c m l n a W 5 h b F 9 3 Z W l n a H Q v Q X V 0 b 1 J l b W 9 2 Z W R D b 2 x 1 b W 5 z M S 5 7 Z X h w Z X J p b W V u d C w x f S Z x d W 9 0 O y w m c X V v d D t T Z W N 0 a W 9 u M S 9 z d W J z Z X Q x X 0 J h c 3 R p Z W 5 f b 3 J p Z 2 l u Y W x f d 2 V p Z 2 h 0 L 0 F 1 d G 9 S Z W 1 v d m V k Q 2 9 s d W 1 u c z E u e 0 Z l b W F s Z S w y f S Z x d W 9 0 O y w m c X V v d D t T Z W N 0 a W 9 u M S 9 z d W J z Z X Q x X 0 J h c 3 R p Z W 5 f b 3 J p Z 2 l u Y W x f d 2 V p Z 2 h 0 L 0 F 1 d G 9 S Z W 1 v d m V k Q 2 9 s d W 1 u c z E u e 0 1 h b G U s M 3 0 m c X V v d D s s J n F 1 b 3 Q 7 U 2 V j d G l v b j E v c 3 V i c 2 V 0 M V 9 C Y X N 0 a W V u X 2 9 y a W d p b m F s X 3 d l a W d o d C 9 B d X R v U m V t b 3 Z l Z E N v b H V t b n M x L n t G Z W 1 h b G U u c 3 B l Y 2 l l c y w 0 f S Z x d W 9 0 O y w m c X V v d D t T Z W N 0 a W 9 u M S 9 z d W J z Z X Q x X 0 J h c 3 R p Z W 5 f b 3 J p Z 2 l u Y W x f d 2 V p Z 2 h 0 L 0 F 1 d G 9 S Z W 1 v d m V k Q 2 9 s d W 1 u c z E u e 0 1 h b G U u c 3 B l Y 2 l l c y w 1 f S Z x d W 9 0 O y w m c X V v d D t T Z W N 0 a W 9 u M S 9 z d W J z Z X Q x X 0 J h c 3 R p Z W 5 f b 3 J p Z 2 l u Y W x f d 2 V p Z 2 h 0 L 0 F 1 d G 9 S Z W 1 v d m V k Q 2 9 s d W 1 u c z E u e 1 N w Z W N p Z X M u Y 3 J v c 3 M s N n 0 m c X V v d D s s J n F 1 b 3 Q 7 U 2 V j d G l v b j E v c 3 V i c 2 V 0 M V 9 C Y X N 0 a W V u X 2 9 y a W d p b m F s X 3 d l a W d o d C 9 B d X R v U m V t b 3 Z l Z E N v b H V t b n M x L n t E Y X R l L D d 9 J n F 1 b 3 Q 7 L C Z x d W 9 0 O 1 N l Y 3 R p b 2 4 x L 3 N 1 Y n N l d D F f Q m F z d G l l b l 9 v c m l n a W 5 h b F 9 3 Z W l n a H Q v Q X V 0 b 1 J l b W 9 2 Z W R D b 2 x 1 b W 5 z M S 5 7 T m F y c m F 0 a W 9 u L k l E L D h 9 J n F 1 b 3 Q 7 L C Z x d W 9 0 O 1 N l Y 3 R p b 2 4 x L 3 N 1 Y n N l d D F f Q m F z d G l l b l 9 v c m l n a W 5 h b F 9 3 Z W l n a H Q v Q X V 0 b 1 J l b W 9 2 Z W R D b 2 x 1 b W 5 z M S 5 7 R X h w Z X J p b W V u d C 5 l b m R l Z C 5 l Y X J s e S 4 u V C 5 G L i w 5 f S Z x d W 9 0 O y w m c X V v d D t T Z W N 0 a W 9 u M S 9 z d W J z Z X Q x X 0 J h c 3 R p Z W 5 f b 3 J p Z 2 l u Y W x f d 2 V p Z 2 h 0 L 0 F 1 d G 9 S Z W 1 v d m V k Q 2 9 s d W 1 u c z E u e 1 J l Y X N v b i 5 l Y X J s e S 5 l b m Q s M T B 9 J n F 1 b 3 Q 7 L C Z x d W 9 0 O 1 N l Y 3 R p b 2 4 x L 3 N 1 Y n N l d D F f Q m F z d G l l b l 9 v c m l n a W 5 h b F 9 3 Z W l n a H Q v Q X V 0 b 1 J l b W 9 2 Z W R D b 2 x 1 b W 5 z M S 5 7 T m 9 0 Z X M s M T F 9 J n F 1 b 3 Q 7 L C Z x d W 9 0 O 1 N l Y 3 R p b 2 4 x L 3 N 1 Y n N l d D F f Q m F z d G l l b l 9 v c m l n a W 5 h b F 9 3 Z W l n a H Q v Q X V 0 b 1 J l b W 9 2 Z W R D b 2 x 1 b W 5 z M S 5 7 T W V z a C 5 k Z X N p Z 2 4 s M T J 9 J n F 1 b 3 Q 7 L C Z x d W 9 0 O 1 N l Y 3 R p b 2 4 x L 3 N 1 Y n N l d D F f Q m F z d G l l b l 9 v c m l n a W 5 h b F 9 3 Z W l n a H Q v Q X V 0 b 1 J l b W 9 2 Z W R D b 2 x 1 b W 5 z M S 5 7 V H d v L k N h b W V y Y X M u L l Q u R i 4 s M T N 9 J n F 1 b 3 Q 7 L C Z x d W 9 0 O 1 N l Y 3 R p b 2 4 x L 3 N 1 Y n N l d D F f Q m F z d G l l b l 9 v c m l n a W 5 h b F 9 3 Z W l n a H Q v Q X V 0 b 1 J l b W 9 2 Z W R D b 2 x 1 b W 5 z M S 5 7 R m V t Y W x l L m x l Z n Q u b 3 Z l c m 5 p Z 2 h 0 L D E 0 f S Z x d W 9 0 O y w m c X V v d D t T Z W N 0 a W 9 u M S 9 z d W J z Z X Q x X 0 J h c 3 R p Z W 5 f b 3 J p Z 2 l u Y W x f d 2 V p Z 2 h 0 L 0 F 1 d G 9 S Z W 1 v d m V k Q 2 9 s d W 1 u c z E u e 0 J h Y 2 t l Z C 5 1 c C 5 v b i 5 V b m l 2 Z X J z a X R 5 L n N l c n Z l c i w x N X 0 m c X V v d D s s J n F 1 b 3 Q 7 U 2 V j d G l v b j E v c 3 V i c 2 V 0 M V 9 C Y X N 0 a W V u X 2 9 y a W d p b m F s X 3 d l a W d o d C 9 B d X R v U m V t b 3 Z l Z E N v b H V t b n M x L n t Q Y W x w L k J y b 2 t l b i w x N n 0 m c X V v d D s s J n F 1 b 3 Q 7 U 2 V j d G l v b j E v c 3 V i c 2 V 0 M V 9 C Y X N 0 a W V u X 2 9 y a W d p b m F s X 3 d l a W d o d C 9 B d X R v U m V t b 3 Z l Z E N v b H V t b n M x L n t X a G l j a C 5 Q Y W x w L k J y b 2 t l b i w x N 3 0 m c X V v d D s s J n F 1 b 3 Q 7 U 2 V j d G l v b j E v c 3 V i c 2 V 0 M V 9 C Y X N 0 a W V u X 2 9 y a W d p b m F s X 3 d l a W d o d C 9 B d X R v U m V t b 3 Z l Z E N v b H V t b n M x L n t m Z W 1 h b G U u b G F z d C 5 t b 3 V s d C w x O H 0 m c X V v d D s s J n F 1 b 3 Q 7 U 2 V j d G l v b j E v c 3 V i c 2 V 0 M V 9 C Y X N 0 a W V u X 2 9 y a W d p b m F s X 3 d l a W d o d C 9 B d X R v U m V t b 3 Z l Z E N v b H V t b n M x L n t m Z W 1 h b G U u Z G F 5 c y 5 z a W 5 j Z S 5 s Y X N 0 L m 1 v d W x 0 L D E 5 f S Z x d W 9 0 O y w m c X V v d D t T Z W N 0 a W 9 u M S 9 z d W J z Z X Q x X 0 J h c 3 R p Z W 5 f b 3 J p Z 2 l u Y W x f d 2 V p Z 2 h 0 L 0 F 1 d G 9 S Z W 1 v d m V k Q 2 9 s d W 1 u c z E u e 2 1 h b G U u b G F z d C 5 t b 3 V s d C w y M H 0 m c X V v d D s s J n F 1 b 3 Q 7 U 2 V j d G l v b j E v c 3 V i c 2 V 0 M V 9 C Y X N 0 a W V u X 2 9 y a W d p b m F s X 3 d l a W d o d C 9 B d X R v U m V t b 3 Z l Z E N v b H V t b n M x L n t t Y W x l L m R h e S 5 z a W 5 j Z S 5 s Y X N 0 L m 1 v d W x 0 L D I x f S Z x d W 9 0 O y w m c X V v d D t T Z W N 0 a W 9 u M S 9 z d W J z Z X Q x X 0 J h c 3 R p Z W 5 f b 3 J p Z 2 l u Y W x f d 2 V p Z 2 h 0 L 0 F 1 d G 9 S Z W 1 v d m V k Q 2 9 s d W 1 u c z E u e 1 g s M j J 9 J n F 1 b 3 Q 7 L C Z x d W 9 0 O 1 N l Y 3 R p b 2 4 x L 3 N 1 Y n N l d D F f Q m F z d G l l b l 9 v c m l n a W 5 h b F 9 3 Z W l n a H Q v Q X V 0 b 1 J l b W 9 2 Z W R D b 2 x 1 b W 5 z M S 5 7 b G F n L n B l c m l v Z C 5 k d X J h d G l v b i w y M 3 0 m c X V v d D s s J n F 1 b 3 Q 7 U 2 V j d G l v b j E v c 3 V i c 2 V 0 M V 9 C Y X N 0 a W V u X 2 9 y a W d p b m F s X 3 d l a W d o d C 9 B d X R v U m V t b 3 Z l Z E N v b H V t b n M x L n t u d W 1 i Z X I u b 2 Y u Y X R 0 Y W N r c y w y N H 0 m c X V v d D s s J n F 1 b 3 Q 7 U 2 V j d G l v b j E v c 3 V i c 2 V 0 M V 9 C Y X N 0 a W V u X 2 9 y a W d p b m F s X 3 d l a W d o d C 9 B d X R v U m V t b 3 Z l Z E N v b H V t b n M x L n t u d W 1 i Z X I u b 2 Y u c m V j b 2 l s c y w y N X 0 m c X V v d D s s J n F 1 b 3 Q 7 U 2 V j d G l v b j E v c 3 V i c 2 V 0 M V 9 C Y X N 0 a W V u X 2 9 y a W d p b m F s X 3 d l a W d o d C 9 B d X R v U m V t b 3 Z l Z E N v b H V t b n M x L n t u d W 1 i Z X I u b 2 Y u Z m x l Z X M s M j Z 9 J n F 1 b 3 Q 7 L C Z x d W 9 0 O 1 N l Y 3 R p b 2 4 x L 3 N 1 Y n N l d D F f Q m F z d G l l b l 9 v c m l n a W 5 h b F 9 3 Z W l n a H Q v Q X V 0 b 1 J l b W 9 2 Z W R D b 2 x 1 b W 5 z M S 5 7 b n V t Y m V y L m 9 m L m N v d X J 0 c 2 h p c H M s M j d 9 J n F 1 b 3 Q 7 L C Z x d W 9 0 O 1 N l Y 3 R p b 2 4 x L 3 N 1 Y n N l d D F f Q m F z d G l l b l 9 v c m l n a W 5 h b F 9 3 Z W l n a H Q v Q X V 0 b 1 J l b W 9 2 Z W R D b 2 x 1 b W 5 z M S 5 7 d G 9 0 Y W w u Y 2 9 1 c n R z a G l w L m R 1 c m F 0 a W 9 u L D I 4 f S Z x d W 9 0 O y w m c X V v d D t T Z W N 0 a W 9 u M S 9 z d W J z Z X Q x X 0 J h c 3 R p Z W 5 f b 3 J p Z 2 l u Y W x f d 2 V p Z 2 h 0 L 0 F 1 d G 9 S Z W 1 v d m V k Q 2 9 s d W 1 u c z E u e 2 1 l Y W 4 u Y 2 9 1 c n R z a G l w L m x l b m d 0 a C w y O X 0 m c X V v d D s s J n F 1 b 3 Q 7 U 2 V j d G l v b j E v c 3 V i c 2 V 0 M V 9 C Y X N 0 a W V u X 2 9 y a W d p b m F s X 3 d l a W d o d C 9 B d X R v U m V t b 3 Z l Z E N v b H V t b n M x L n t u d W 1 i Z X I u b 2 Y u b W 9 1 b n R z L D M w f S Z x d W 9 0 O y w m c X V v d D t T Z W N 0 a W 9 u M S 9 z d W J z Z X Q x X 0 J h c 3 R p Z W 5 f b 3 J p Z 2 l u Y W x f d 2 V p Z 2 h 0 L 0 F 1 d G 9 S Z W 1 v d m V k Q 2 9 s d W 1 u c z E u e 3 R v d G F s L m 1 v d W 5 0 L m R 1 c m F 0 a W 9 u L D M x f S Z x d W 9 0 O y w m c X V v d D t T Z W N 0 a W 9 u M S 9 z d W J z Z X Q x X 0 J h c 3 R p Z W 5 f b 3 J p Z 2 l u Y W x f d 2 V p Z 2 h 0 L 0 F 1 d G 9 S Z W 1 v d m V k Q 2 9 s d W 1 u c z E u e 2 1 l Y W 4 u b W 9 1 b n Q u b G V u Z 3 R o L D M y f S Z x d W 9 0 O y w m c X V v d D t T Z W N 0 a W 9 u M S 9 z d W J z Z X Q x X 0 J h c 3 R p Z W 5 f b 3 J p Z 2 l u Y W x f d 2 V p Z 2 h 0 L 0 F 1 d G 9 S Z W 1 v d m V k Q 2 9 s d W 1 u c z E u e 2 N v c H V s Y X R p b 2 4 s M z N 9 J n F 1 b 3 Q 7 L C Z x d W 9 0 O 1 N l Y 3 R p b 2 4 x L 3 N 1 Y n N l d D F f Q m F z d G l l b l 9 v c m l n a W 5 h b F 9 3 Z W l n a H Q v Q X V 0 b 1 J l b W 9 2 Z W R D b 2 x 1 b W 5 z M S 5 7 Y 2 9 w d W x h d G l v b i 5 w Z W R p c G F s c H M u d X N l Z C w z N H 0 m c X V v d D s s J n F 1 b 3 Q 7 U 2 V j d G l v b j E v c 3 V i c 2 V 0 M V 9 C Y X N 0 a W V u X 2 9 y a W d p b m F s X 3 d l a W d o d C 9 B d X R v U m V t b 3 Z l Z E N v b H V t b n M x L n t k d X J h d G l v b i 5 v Z i 5 s Z W Z 0 L m N v c H V s Y X R p b 2 4 s M z V 9 J n F 1 b 3 Q 7 L C Z x d W 9 0 O 1 N l Y 3 R p b 2 4 x L 3 N 1 Y n N l d D F f Q m F z d G l l b l 9 v c m l n a W 5 h b F 9 3 Z W l n a H Q v Q X V 0 b 1 J l b W 9 2 Z W R D b 2 x 1 b W 5 z M S 5 7 Z H V y Y X R p b 2 4 u b 2 Y u c m l n a H Q u Y 2 9 w d W x h d G l v b i w z N n 0 m c X V v d D s s J n F 1 b 3 Q 7 U 2 V j d G l v b j E v c 3 V i c 2 V 0 M V 9 C Y X N 0 a W V u X 2 9 y a W d p b m F s X 3 d l a W d o d C 9 B d X R v U m V t b 3 Z l Z E N v b H V t b n M x L n t h d H R l b X B 0 Z W Q u Y 2 9 w d W x h d G l v b i w z N 3 0 m c X V v d D s s J n F 1 b 3 Q 7 U 2 V j d G l v b j E v c 3 V i c 2 V 0 M V 9 C Y X N 0 a W V u X 2 9 y a W d p b m F s X 3 d l a W d o d C 9 B d X R v U m V t b 3 Z l Z E N v b H V t b n M x L n t h d H R l b X B 0 L n B l Z G l w Y W x w c y 5 1 c 2 V k L D M 4 f S Z x d W 9 0 O y w m c X V v d D t T Z W N 0 a W 9 u M S 9 z d W J z Z X Q x X 0 J h c 3 R p Z W 5 f b 3 J p Z 2 l u Y W x f d 2 V p Z 2 h 0 L 0 F 1 d G 9 S Z W 1 v d m V k Q 2 9 s d W 1 u c z E u e 3 B y Z S 5 j b 3 B 1 b G F 0 b 3 J 5 L m t p b G w s M z l 9 J n F 1 b 3 Q 7 L C Z x d W 9 0 O 1 N l Y 3 R p b 2 4 x L 3 N 1 Y n N l d D F f Q m F z d G l l b l 9 v c m l n a W 5 h b F 9 3 Z W l n a H Q v Q X V 0 b 1 J l b W 9 2 Z W R D b 2 x 1 b W 5 z M S 5 7 c G 9 z d C 5 j b 3 B 1 b G F 0 b 3 J 5 L m t p b G w s N D B 9 J n F 1 b 3 Q 7 L C Z x d W 9 0 O 1 N l Y 3 R p b 2 4 x L 3 N 1 Y n N l d D F f Q m F z d G l l b l 9 v c m l n a W 5 h b F 9 3 Z W l n a H Q v Q X V 0 b 1 J l b W 9 2 Z W R D b 2 x 1 b W 5 z M S 5 7 Y 2 F u b m l i Y W x p c 2 0 s N D F 9 J n F 1 b 3 Q 7 L C Z x d W 9 0 O 1 N l Y 3 R p b 2 4 x L 3 N 1 Y n N l d D F f Q m F z d G l l b l 9 v c m l n a W 5 h b F 9 3 Z W l n a H Q v Q X V 0 b 1 J l b W 9 2 Z W R D b 2 x 1 b W 5 z M S 5 7 Z H V y Y X R p b 2 4 u b 2 Y u d H J p Y W w s N D J 9 J n F 1 b 3 Q 7 L C Z x d W 9 0 O 1 N l Y 3 R p b 2 4 x L 3 N 1 Y n N l d D F f Q m F z d G l l b l 9 v c m l n a W 5 h b F 9 3 Z W l n a H Q v Q X V 0 b 1 J l b W 9 2 Z W R D b 2 x 1 b W 5 z M S 5 7 d H J p Y W w u Y 3 V 0 L n N o b 3 J 0 L D Q z f S Z x d W 9 0 O y w m c X V v d D t T Z W N 0 a W 9 u M S 9 z d W J z Z X Q x X 0 J h c 3 R p Z W 5 f b 3 J p Z 2 l u Y W x f d 2 V p Z 2 h 0 L 0 F 1 d G 9 S Z W 1 v d m V k Q 2 9 s d W 1 u c z E u e 2 x h d G V u Y 3 k u d G 8 u Y X R 0 Y W N r L D Q 0 f S Z x d W 9 0 O y w m c X V v d D t T Z W N 0 a W 9 u M S 9 z d W J z Z X Q x X 0 J h c 3 R p Z W 5 f b 3 J p Z 2 l u Y W x f d 2 V p Z 2 h 0 L 0 F 1 d G 9 S Z W 1 v d m V k Q 2 9 s d W 1 u c z E u e 2 x h d G V u Y 3 k u d G 8 u b W 9 1 b n Q s N D V 9 J n F 1 b 3 Q 7 L C Z x d W 9 0 O 1 N l Y 3 R p b 2 4 x L 3 N 1 Y n N l d D F f Q m F z d G l l b l 9 v c m l n a W 5 h b F 9 3 Z W l n a H Q v Q X V 0 b 1 J l b W 9 2 Z W R D b 2 x 1 b W 5 z M S 5 7 b G F 0 Z W 5 j e S 5 0 b y 5 0 b 3 V j a C w 0 N n 0 m c X V v d D s s J n F 1 b 3 Q 7 U 2 V j d G l v b j E v c 3 V i c 2 V 0 M V 9 C Y X N 0 a W V u X 2 9 y a W d p b m F s X 3 d l a W d o d C 9 B d X R v U m V t b 3 Z l Z E N v b H V t b n M x L n t s Y X R l b m N 5 L n R v L m N v c H V s Y X R l L D Q 3 f S Z x d W 9 0 O y w m c X V v d D t T Z W N 0 a W 9 u M S 9 z d W J z Z X Q x X 0 J h c 3 R p Z W 5 f b 3 J p Z 2 l u Y W x f d 2 V p Z 2 h 0 L 0 F 1 d G 9 S Z W 1 v d m V k Q 2 9 s d W 1 u c z E u e 3 V u Z X Z l b n R m d W w s N D h 9 J n F 1 b 3 Q 7 L C Z x d W 9 0 O 1 N l Y 3 R p b 2 4 x L 3 N 1 Y n N l d D F f Q m F z d G l l b l 9 v c m l n a W 5 h b F 9 3 Z W l n a H Q v Q X V 0 b 1 J l b W 9 2 Z W R D b 2 x 1 b W 5 z M S 5 7 Y 2 9 t c G x l d G U s N D l 9 J n F 1 b 3 Q 7 L C Z x d W 9 0 O 1 N l Y 3 R p b 2 4 x L 3 N 1 Y n N l d D F f Q m F z d G l l b l 9 v c m l n a W 5 h b F 9 3 Z W l n a H Q v Q X V 0 b 1 J l b W 9 2 Z W R D b 2 x 1 b W 5 z M S 5 7 b W F s Z W 1 h d G V k Y m V m b 3 J l L D U w f S Z x d W 9 0 O y w m c X V v d D t T Z W N 0 a W 9 u M S 9 z d W J z Z X Q x X 0 J h c 3 R p Z W 5 f b 3 J p Z 2 l u Y W x f d 2 V p Z 2 h 0 L 0 F 1 d G 9 S Z W 1 v d m V k Q 2 9 s d W 1 u c z E u e 2 Z l b W F s Z W 1 h d G V k Y m V m b 3 J l L D U x f S Z x d W 9 0 O y w m c X V v d D t T Z W N 0 a W 9 u M S 9 z d W J z Z X Q x X 0 J h c 3 R p Z W 5 f b 3 J p Z 2 l u Y W x f d 2 V p Z 2 h 0 L 0 F 1 d G 9 S Z W 1 v d m V k Q 2 9 s d W 1 u c z E u e 0 Z l b W F s Z S 5 k Y X R l L m x h c 3 Q u d 2 V p Z 2 h 0 L D U y f S Z x d W 9 0 O y w m c X V v d D t T Z W N 0 a W 9 u M S 9 z d W J z Z X Q x X 0 J h c 3 R p Z W 5 f b 3 J p Z 2 l u Y W x f d 2 V p Z 2 h 0 L 0 F 1 d G 9 S Z W 1 v d m V k Q 2 9 s d W 1 u c z E u e 0 Z l b W F s Z S 5 s Y X N 0 L n d l a W d o d C w 1 M 3 0 m c X V v d D s s J n F 1 b 3 Q 7 U 2 V j d G l v b j E v c 3 V i c 2 V 0 M V 9 C Y X N 0 a W V u X 2 9 y a W d p b m F s X 3 d l a W d o d C 9 B d X R v U m V t b 3 Z l Z E N v b H V t b n M x L n t N Y W x l L m R h d G U u b G F z d C 5 3 Z W l n a H Q s N T R 9 J n F 1 b 3 Q 7 L C Z x d W 9 0 O 1 N l Y 3 R p b 2 4 x L 3 N 1 Y n N l d D F f Q m F z d G l l b l 9 v c m l n a W 5 h b F 9 3 Z W l n a H Q v Q X V 0 b 1 J l b W 9 2 Z W R D b 2 x 1 b W 5 z M S 5 7 T W F s Z S 5 s Y X N 0 L n d l a W d o d C w 1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1 Y n N l d D J f Q m F z d G l l b l 9 v c m l n a W 5 h b F 9 3 Z W l n a H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3 L T A 0 V D E w O j A y O j Q w L j g 3 N D U 3 M j V a I i 8 + P E V u d H J 5 I F R 5 c G U 9 I k Z p b G x D b 2 x 1 b W 5 U e X B l c y I g V m F s d W U 9 I n N B d 1 l H Q m d Z R 0 J n a 0 R B U V l H Q m d F R 0 F R W U d D U U 1 K Q X d N R 0 F 3 T U R B d 1 l H Q X d Z R 0 F R W U d C Z 0 V H Q V F F Q k J n R U d C Z 1 l H Q V F F Q k F R a 0 d D U V k 9 I i 8 + P E V u d H J 5 I F R 5 c G U 9 I k Z p b G x D b 2 x 1 b W 5 O Y W 1 l c y I g V m F s d W U 9 I n N b J n F 1 b 3 Q 7 W C 4 x J n F 1 b 3 Q 7 L C Z x d W 9 0 O 2 V 4 c G V y a W 1 l b n Q m c X V v d D s s J n F 1 b 3 Q 7 R m V t Y W x l J n F 1 b 3 Q 7 L C Z x d W 9 0 O 0 1 h b G U m c X V v d D s s J n F 1 b 3 Q 7 R m V t Y W x l L n N w Z W N p Z X M m c X V v d D s s J n F 1 b 3 Q 7 T W F s Z S 5 z c G V j a W V z J n F 1 b 3 Q 7 L C Z x d W 9 0 O 1 N w Z W N p Z X M u Y 3 J v c 3 M m c X V v d D s s J n F 1 b 3 Q 7 R G F 0 Z S Z x d W 9 0 O y w m c X V v d D t O Y X J y Y X R p b 2 4 u S U Q m c X V v d D s s J n F 1 b 3 Q 7 R X h w Z X J p b W V u d C 5 l b m R l Z C 5 l Y X J s e S 4 u V C 5 G L i Z x d W 9 0 O y w m c X V v d D t S Z W F z b 2 4 u Z W F y b H k u Z W 5 k J n F 1 b 3 Q 7 L C Z x d W 9 0 O 0 5 v d G V z J n F 1 b 3 Q 7 L C Z x d W 9 0 O 0 1 l c 2 g u Z G V z a W d u J n F 1 b 3 Q 7 L C Z x d W 9 0 O 1 R 3 b y 5 D Y W 1 l c m F z L i 5 U L k Y u J n F 1 b 3 Q 7 L C Z x d W 9 0 O 0 Z l b W F s Z S 5 s Z W Z 0 L m 9 2 Z X J u a W d o d C Z x d W 9 0 O y w m c X V v d D t C Y W N r Z W Q u d X A u b 2 4 u V W 5 p d m V y c 2 l 0 e S 5 z Z X J 2 Z X I m c X V v d D s s J n F 1 b 3 Q 7 U G F s c C 5 C c m 9 r Z W 4 m c X V v d D s s J n F 1 b 3 Q 7 V 2 h p Y 2 g u U G F s c C 5 C c m 9 r Z W 4 m c X V v d D s s J n F 1 b 3 Q 7 Z m V t Y W x l L m x h c 3 Q u b W 9 1 b H Q m c X V v d D s s J n F 1 b 3 Q 7 Z m V t Y W x l L m R h e X M u c 2 l u Y 2 U u b G F z d C 5 t b 3 V s d C Z x d W 9 0 O y w m c X V v d D t t Y W x l L m x h c 3 Q u b W 9 1 b H Q m c X V v d D s s J n F 1 b 3 Q 7 b W F s Z S 5 k Y X k u c 2 l u Y 2 U u b G F z d C 5 t b 3 V s d C Z x d W 9 0 O y w m c X V v d D t Y J n F 1 b 3 Q 7 L C Z x d W 9 0 O 2 x h Z y 5 w Z X J p b 2 Q u Z H V y Y X R p b 2 4 m c X V v d D s s J n F 1 b 3 Q 7 b n V t Y m V y L m 9 m L m F 0 d G F j a 3 M m c X V v d D s s J n F 1 b 3 Q 7 b n V t Y m V y L m 9 m L n J l Y 2 9 p b H M m c X V v d D s s J n F 1 b 3 Q 7 b n V t Y m V y L m 9 m L m Z s Z W V z J n F 1 b 3 Q 7 L C Z x d W 9 0 O 2 5 1 b W J l c i 5 v Z i 5 j b 3 V y d H N o a X B z J n F 1 b 3 Q 7 L C Z x d W 9 0 O 3 R v d G F s L m N v d X J 0 c 2 h p c C 5 k d X J h d G l v b i Z x d W 9 0 O y w m c X V v d D t t Z W F u L m N v d X J 0 c 2 h p c C 5 s Z W 5 n d G g m c X V v d D s s J n F 1 b 3 Q 7 b n V t Y m V y L m 9 m L m 1 v d W 5 0 c y Z x d W 9 0 O y w m c X V v d D t 0 b 3 R h b C 5 t b 3 V u d C 5 k d X J h d G l v b i Z x d W 9 0 O y w m c X V v d D t t Z W F u L m 1 v d W 5 0 L m x l b m d 0 a C Z x d W 9 0 O y w m c X V v d D t j b 3 B 1 b G F 0 a W 9 u J n F 1 b 3 Q 7 L C Z x d W 9 0 O 2 N v c H V s Y X R p b 2 4 u c G V k a X B h b H B z L n V z Z W Q m c X V v d D s s J n F 1 b 3 Q 7 Z H V y Y X R p b 2 4 u b 2 Y u b G V m d C 5 j b 3 B 1 b G F 0 a W 9 u J n F 1 b 3 Q 7 L C Z x d W 9 0 O 2 R 1 c m F 0 a W 9 u L m 9 m L n J p Z 2 h 0 L m N v c H V s Y X R p b 2 4 m c X V v d D s s J n F 1 b 3 Q 7 Y X R 0 Z W 1 w d G V k L m N v c H V s Y X R p b 2 4 m c X V v d D s s J n F 1 b 3 Q 7 Y X R 0 Z W 1 w d C 5 w Z W R p c G F s c H M u d X N l Z C Z x d W 9 0 O y w m c X V v d D t w c m U u Y 2 9 w d W x h d G 9 y e S 5 r a W x s J n F 1 b 3 Q 7 L C Z x d W 9 0 O 3 B v c 3 Q u Y 2 9 w d W x h d G 9 y e S 5 r a W x s J n F 1 b 3 Q 7 L C Z x d W 9 0 O 2 N h b m 5 p Y m F s a X N t J n F 1 b 3 Q 7 L C Z x d W 9 0 O 2 R 1 c m F 0 a W 9 u L m 9 m L n R y a W F s J n F 1 b 3 Q 7 L C Z x d W 9 0 O 3 R y a W F s L m N 1 d C 5 z a G 9 y d C Z x d W 9 0 O y w m c X V v d D t s Y X R l b m N 5 L n R v L m F 0 d G F j a y Z x d W 9 0 O y w m c X V v d D t s Y X R l b m N 5 L n R v L m 1 v d W 5 0 J n F 1 b 3 Q 7 L C Z x d W 9 0 O 2 x h d G V u Y 3 k u d G 8 u d G 9 1 Y 2 g m c X V v d D s s J n F 1 b 3 Q 7 b G F 0 Z W 5 j e S 5 0 b y 5 j b 3 B 1 b G F 0 Z S Z x d W 9 0 O y w m c X V v d D t 1 b m V 2 Z W 5 0 Z n V s J n F 1 b 3 Q 7 L C Z x d W 9 0 O 2 N v b X B s Z X R l J n F 1 b 3 Q 7 L C Z x d W 9 0 O 2 1 h b G V t Y X R l Z G J l Z m 9 y Z S Z x d W 9 0 O y w m c X V v d D t m Z W 1 h b G V t Y X R l Z G J l Z m 9 y Z S Z x d W 9 0 O y w m c X V v d D t G Z W 1 h b G U u Z G F 0 Z S 5 s Y X N 0 L n d l a W d o d C Z x d W 9 0 O y w m c X V v d D t G Z W 1 h b G U u b G F z d C 5 3 Z W l n a H Q m c X V v d D s s J n F 1 b 3 Q 7 T W F s Z S 5 k Y X R l L m x h c 3 Q u d 2 V p Z 2 h 0 J n F 1 b 3 Q 7 L C Z x d W 9 0 O 0 1 h b G U u b G F z d C 5 3 Z W l n a H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i c 2 V 0 M l 9 C Y X N 0 a W V u X 2 9 y a W d p b m F s X 3 d l a W d o d C 9 B d X R v U m V t b 3 Z l Z E N v b H V t b n M x L n t Y L j E s M H 0 m c X V v d D s s J n F 1 b 3 Q 7 U 2 V j d G l v b j E v c 3 V i c 2 V 0 M l 9 C Y X N 0 a W V u X 2 9 y a W d p b m F s X 3 d l a W d o d C 9 B d X R v U m V t b 3 Z l Z E N v b H V t b n M x L n t l e H B l c m l t Z W 5 0 L D F 9 J n F 1 b 3 Q 7 L C Z x d W 9 0 O 1 N l Y 3 R p b 2 4 x L 3 N 1 Y n N l d D J f Q m F z d G l l b l 9 v c m l n a W 5 h b F 9 3 Z W l n a H Q v Q X V 0 b 1 J l b W 9 2 Z W R D b 2 x 1 b W 5 z M S 5 7 R m V t Y W x l L D J 9 J n F 1 b 3 Q 7 L C Z x d W 9 0 O 1 N l Y 3 R p b 2 4 x L 3 N 1 Y n N l d D J f Q m F z d G l l b l 9 v c m l n a W 5 h b F 9 3 Z W l n a H Q v Q X V 0 b 1 J l b W 9 2 Z W R D b 2 x 1 b W 5 z M S 5 7 T W F s Z S w z f S Z x d W 9 0 O y w m c X V v d D t T Z W N 0 a W 9 u M S 9 z d W J z Z X Q y X 0 J h c 3 R p Z W 5 f b 3 J p Z 2 l u Y W x f d 2 V p Z 2 h 0 L 0 F 1 d G 9 S Z W 1 v d m V k Q 2 9 s d W 1 u c z E u e 0 Z l b W F s Z S 5 z c G V j a W V z L D R 9 J n F 1 b 3 Q 7 L C Z x d W 9 0 O 1 N l Y 3 R p b 2 4 x L 3 N 1 Y n N l d D J f Q m F z d G l l b l 9 v c m l n a W 5 h b F 9 3 Z W l n a H Q v Q X V 0 b 1 J l b W 9 2 Z W R D b 2 x 1 b W 5 z M S 5 7 T W F s Z S 5 z c G V j a W V z L D V 9 J n F 1 b 3 Q 7 L C Z x d W 9 0 O 1 N l Y 3 R p b 2 4 x L 3 N 1 Y n N l d D J f Q m F z d G l l b l 9 v c m l n a W 5 h b F 9 3 Z W l n a H Q v Q X V 0 b 1 J l b W 9 2 Z W R D b 2 x 1 b W 5 z M S 5 7 U 3 B l Y 2 l l c y 5 j c m 9 z c y w 2 f S Z x d W 9 0 O y w m c X V v d D t T Z W N 0 a W 9 u M S 9 z d W J z Z X Q y X 0 J h c 3 R p Z W 5 f b 3 J p Z 2 l u Y W x f d 2 V p Z 2 h 0 L 0 F 1 d G 9 S Z W 1 v d m V k Q 2 9 s d W 1 u c z E u e 0 R h d G U s N 3 0 m c X V v d D s s J n F 1 b 3 Q 7 U 2 V j d G l v b j E v c 3 V i c 2 V 0 M l 9 C Y X N 0 a W V u X 2 9 y a W d p b m F s X 3 d l a W d o d C 9 B d X R v U m V t b 3 Z l Z E N v b H V t b n M x L n t O Y X J y Y X R p b 2 4 u S U Q s O H 0 m c X V v d D s s J n F 1 b 3 Q 7 U 2 V j d G l v b j E v c 3 V i c 2 V 0 M l 9 C Y X N 0 a W V u X 2 9 y a W d p b m F s X 3 d l a W d o d C 9 B d X R v U m V t b 3 Z l Z E N v b H V t b n M x L n t F e H B l c m l t Z W 5 0 L m V u Z G V k L m V h c m x 5 L i 5 U L k Y u L D l 9 J n F 1 b 3 Q 7 L C Z x d W 9 0 O 1 N l Y 3 R p b 2 4 x L 3 N 1 Y n N l d D J f Q m F z d G l l b l 9 v c m l n a W 5 h b F 9 3 Z W l n a H Q v Q X V 0 b 1 J l b W 9 2 Z W R D b 2 x 1 b W 5 z M S 5 7 U m V h c 2 9 u L m V h c m x 5 L m V u Z C w x M H 0 m c X V v d D s s J n F 1 b 3 Q 7 U 2 V j d G l v b j E v c 3 V i c 2 V 0 M l 9 C Y X N 0 a W V u X 2 9 y a W d p b m F s X 3 d l a W d o d C 9 B d X R v U m V t b 3 Z l Z E N v b H V t b n M x L n t O b 3 R l c y w x M X 0 m c X V v d D s s J n F 1 b 3 Q 7 U 2 V j d G l v b j E v c 3 V i c 2 V 0 M l 9 C Y X N 0 a W V u X 2 9 y a W d p b m F s X 3 d l a W d o d C 9 B d X R v U m V t b 3 Z l Z E N v b H V t b n M x L n t N Z X N o L m R l c 2 l n b i w x M n 0 m c X V v d D s s J n F 1 b 3 Q 7 U 2 V j d G l v b j E v c 3 V i c 2 V 0 M l 9 C Y X N 0 a W V u X 2 9 y a W d p b m F s X 3 d l a W d o d C 9 B d X R v U m V t b 3 Z l Z E N v b H V t b n M x L n t U d 2 8 u Q 2 F t Z X J h c y 4 u V C 5 G L i w x M 3 0 m c X V v d D s s J n F 1 b 3 Q 7 U 2 V j d G l v b j E v c 3 V i c 2 V 0 M l 9 C Y X N 0 a W V u X 2 9 y a W d p b m F s X 3 d l a W d o d C 9 B d X R v U m V t b 3 Z l Z E N v b H V t b n M x L n t G Z W 1 h b G U u b G V m d C 5 v d m V y b m l n a H Q s M T R 9 J n F 1 b 3 Q 7 L C Z x d W 9 0 O 1 N l Y 3 R p b 2 4 x L 3 N 1 Y n N l d D J f Q m F z d G l l b l 9 v c m l n a W 5 h b F 9 3 Z W l n a H Q v Q X V 0 b 1 J l b W 9 2 Z W R D b 2 x 1 b W 5 z M S 5 7 Q m F j a 2 V k L n V w L m 9 u L l V u a X Z l c n N p d H k u c 2 V y d m V y L D E 1 f S Z x d W 9 0 O y w m c X V v d D t T Z W N 0 a W 9 u M S 9 z d W J z Z X Q y X 0 J h c 3 R p Z W 5 f b 3 J p Z 2 l u Y W x f d 2 V p Z 2 h 0 L 0 F 1 d G 9 S Z W 1 v d m V k Q 2 9 s d W 1 u c z E u e 1 B h b H A u Q n J v a 2 V u L D E 2 f S Z x d W 9 0 O y w m c X V v d D t T Z W N 0 a W 9 u M S 9 z d W J z Z X Q y X 0 J h c 3 R p Z W 5 f b 3 J p Z 2 l u Y W x f d 2 V p Z 2 h 0 L 0 F 1 d G 9 S Z W 1 v d m V k Q 2 9 s d W 1 u c z E u e 1 d o a W N o L l B h b H A u Q n J v a 2 V u L D E 3 f S Z x d W 9 0 O y w m c X V v d D t T Z W N 0 a W 9 u M S 9 z d W J z Z X Q y X 0 J h c 3 R p Z W 5 f b 3 J p Z 2 l u Y W x f d 2 V p Z 2 h 0 L 0 F 1 d G 9 S Z W 1 v d m V k Q 2 9 s d W 1 u c z E u e 2 Z l b W F s Z S 5 s Y X N 0 L m 1 v d W x 0 L D E 4 f S Z x d W 9 0 O y w m c X V v d D t T Z W N 0 a W 9 u M S 9 z d W J z Z X Q y X 0 J h c 3 R p Z W 5 f b 3 J p Z 2 l u Y W x f d 2 V p Z 2 h 0 L 0 F 1 d G 9 S Z W 1 v d m V k Q 2 9 s d W 1 u c z E u e 2 Z l b W F s Z S 5 k Y X l z L n N p b m N l L m x h c 3 Q u b W 9 1 b H Q s M T l 9 J n F 1 b 3 Q 7 L C Z x d W 9 0 O 1 N l Y 3 R p b 2 4 x L 3 N 1 Y n N l d D J f Q m F z d G l l b l 9 v c m l n a W 5 h b F 9 3 Z W l n a H Q v Q X V 0 b 1 J l b W 9 2 Z W R D b 2 x 1 b W 5 z M S 5 7 b W F s Z S 5 s Y X N 0 L m 1 v d W x 0 L D I w f S Z x d W 9 0 O y w m c X V v d D t T Z W N 0 a W 9 u M S 9 z d W J z Z X Q y X 0 J h c 3 R p Z W 5 f b 3 J p Z 2 l u Y W x f d 2 V p Z 2 h 0 L 0 F 1 d G 9 S Z W 1 v d m V k Q 2 9 s d W 1 u c z E u e 2 1 h b G U u Z G F 5 L n N p b m N l L m x h c 3 Q u b W 9 1 b H Q s M j F 9 J n F 1 b 3 Q 7 L C Z x d W 9 0 O 1 N l Y 3 R p b 2 4 x L 3 N 1 Y n N l d D J f Q m F z d G l l b l 9 v c m l n a W 5 h b F 9 3 Z W l n a H Q v Q X V 0 b 1 J l b W 9 2 Z W R D b 2 x 1 b W 5 z M S 5 7 W C w y M n 0 m c X V v d D s s J n F 1 b 3 Q 7 U 2 V j d G l v b j E v c 3 V i c 2 V 0 M l 9 C Y X N 0 a W V u X 2 9 y a W d p b m F s X 3 d l a W d o d C 9 B d X R v U m V t b 3 Z l Z E N v b H V t b n M x L n t s Y W c u c G V y a W 9 k L m R 1 c m F 0 a W 9 u L D I z f S Z x d W 9 0 O y w m c X V v d D t T Z W N 0 a W 9 u M S 9 z d W J z Z X Q y X 0 J h c 3 R p Z W 5 f b 3 J p Z 2 l u Y W x f d 2 V p Z 2 h 0 L 0 F 1 d G 9 S Z W 1 v d m V k Q 2 9 s d W 1 u c z E u e 2 5 1 b W J l c i 5 v Z i 5 h d H R h Y 2 t z L D I 0 f S Z x d W 9 0 O y w m c X V v d D t T Z W N 0 a W 9 u M S 9 z d W J z Z X Q y X 0 J h c 3 R p Z W 5 f b 3 J p Z 2 l u Y W x f d 2 V p Z 2 h 0 L 0 F 1 d G 9 S Z W 1 v d m V k Q 2 9 s d W 1 u c z E u e 2 5 1 b W J l c i 5 v Z i 5 y Z W N v a W x z L D I 1 f S Z x d W 9 0 O y w m c X V v d D t T Z W N 0 a W 9 u M S 9 z d W J z Z X Q y X 0 J h c 3 R p Z W 5 f b 3 J p Z 2 l u Y W x f d 2 V p Z 2 h 0 L 0 F 1 d G 9 S Z W 1 v d m V k Q 2 9 s d W 1 u c z E u e 2 5 1 b W J l c i 5 v Z i 5 m b G V l c y w y N n 0 m c X V v d D s s J n F 1 b 3 Q 7 U 2 V j d G l v b j E v c 3 V i c 2 V 0 M l 9 C Y X N 0 a W V u X 2 9 y a W d p b m F s X 3 d l a W d o d C 9 B d X R v U m V t b 3 Z l Z E N v b H V t b n M x L n t u d W 1 i Z X I u b 2 Y u Y 2 9 1 c n R z a G l w c y w y N 3 0 m c X V v d D s s J n F 1 b 3 Q 7 U 2 V j d G l v b j E v c 3 V i c 2 V 0 M l 9 C Y X N 0 a W V u X 2 9 y a W d p b m F s X 3 d l a W d o d C 9 B d X R v U m V t b 3 Z l Z E N v b H V t b n M x L n t 0 b 3 R h b C 5 j b 3 V y d H N o a X A u Z H V y Y X R p b 2 4 s M j h 9 J n F 1 b 3 Q 7 L C Z x d W 9 0 O 1 N l Y 3 R p b 2 4 x L 3 N 1 Y n N l d D J f Q m F z d G l l b l 9 v c m l n a W 5 h b F 9 3 Z W l n a H Q v Q X V 0 b 1 J l b W 9 2 Z W R D b 2 x 1 b W 5 z M S 5 7 b W V h b i 5 j b 3 V y d H N o a X A u b G V u Z 3 R o L D I 5 f S Z x d W 9 0 O y w m c X V v d D t T Z W N 0 a W 9 u M S 9 z d W J z Z X Q y X 0 J h c 3 R p Z W 5 f b 3 J p Z 2 l u Y W x f d 2 V p Z 2 h 0 L 0 F 1 d G 9 S Z W 1 v d m V k Q 2 9 s d W 1 u c z E u e 2 5 1 b W J l c i 5 v Z i 5 t b 3 V u d H M s M z B 9 J n F 1 b 3 Q 7 L C Z x d W 9 0 O 1 N l Y 3 R p b 2 4 x L 3 N 1 Y n N l d D J f Q m F z d G l l b l 9 v c m l n a W 5 h b F 9 3 Z W l n a H Q v Q X V 0 b 1 J l b W 9 2 Z W R D b 2 x 1 b W 5 z M S 5 7 d G 9 0 Y W w u b W 9 1 b n Q u Z H V y Y X R p b 2 4 s M z F 9 J n F 1 b 3 Q 7 L C Z x d W 9 0 O 1 N l Y 3 R p b 2 4 x L 3 N 1 Y n N l d D J f Q m F z d G l l b l 9 v c m l n a W 5 h b F 9 3 Z W l n a H Q v Q X V 0 b 1 J l b W 9 2 Z W R D b 2 x 1 b W 5 z M S 5 7 b W V h b i 5 t b 3 V u d C 5 s Z W 5 n d G g s M z J 9 J n F 1 b 3 Q 7 L C Z x d W 9 0 O 1 N l Y 3 R p b 2 4 x L 3 N 1 Y n N l d D J f Q m F z d G l l b l 9 v c m l n a W 5 h b F 9 3 Z W l n a H Q v Q X V 0 b 1 J l b W 9 2 Z W R D b 2 x 1 b W 5 z M S 5 7 Y 2 9 w d W x h d G l v b i w z M 3 0 m c X V v d D s s J n F 1 b 3 Q 7 U 2 V j d G l v b j E v c 3 V i c 2 V 0 M l 9 C Y X N 0 a W V u X 2 9 y a W d p b m F s X 3 d l a W d o d C 9 B d X R v U m V t b 3 Z l Z E N v b H V t b n M x L n t j b 3 B 1 b G F 0 a W 9 u L n B l Z G l w Y W x w c y 5 1 c 2 V k L D M 0 f S Z x d W 9 0 O y w m c X V v d D t T Z W N 0 a W 9 u M S 9 z d W J z Z X Q y X 0 J h c 3 R p Z W 5 f b 3 J p Z 2 l u Y W x f d 2 V p Z 2 h 0 L 0 F 1 d G 9 S Z W 1 v d m V k Q 2 9 s d W 1 u c z E u e 2 R 1 c m F 0 a W 9 u L m 9 m L m x l Z n Q u Y 2 9 w d W x h d G l v b i w z N X 0 m c X V v d D s s J n F 1 b 3 Q 7 U 2 V j d G l v b j E v c 3 V i c 2 V 0 M l 9 C Y X N 0 a W V u X 2 9 y a W d p b m F s X 3 d l a W d o d C 9 B d X R v U m V t b 3 Z l Z E N v b H V t b n M x L n t k d X J h d G l v b i 5 v Z i 5 y a W d o d C 5 j b 3 B 1 b G F 0 a W 9 u L D M 2 f S Z x d W 9 0 O y w m c X V v d D t T Z W N 0 a W 9 u M S 9 z d W J z Z X Q y X 0 J h c 3 R p Z W 5 f b 3 J p Z 2 l u Y W x f d 2 V p Z 2 h 0 L 0 F 1 d G 9 S Z W 1 v d m V k Q 2 9 s d W 1 u c z E u e 2 F 0 d G V t c H R l Z C 5 j b 3 B 1 b G F 0 a W 9 u L D M 3 f S Z x d W 9 0 O y w m c X V v d D t T Z W N 0 a W 9 u M S 9 z d W J z Z X Q y X 0 J h c 3 R p Z W 5 f b 3 J p Z 2 l u Y W x f d 2 V p Z 2 h 0 L 0 F 1 d G 9 S Z W 1 v d m V k Q 2 9 s d W 1 u c z E u e 2 F 0 d G V t c H Q u c G V k a X B h b H B z L n V z Z W Q s M z h 9 J n F 1 b 3 Q 7 L C Z x d W 9 0 O 1 N l Y 3 R p b 2 4 x L 3 N 1 Y n N l d D J f Q m F z d G l l b l 9 v c m l n a W 5 h b F 9 3 Z W l n a H Q v Q X V 0 b 1 J l b W 9 2 Z W R D b 2 x 1 b W 5 z M S 5 7 c H J l L m N v c H V s Y X R v c n k u a 2 l s b C w z O X 0 m c X V v d D s s J n F 1 b 3 Q 7 U 2 V j d G l v b j E v c 3 V i c 2 V 0 M l 9 C Y X N 0 a W V u X 2 9 y a W d p b m F s X 3 d l a W d o d C 9 B d X R v U m V t b 3 Z l Z E N v b H V t b n M x L n t w b 3 N 0 L m N v c H V s Y X R v c n k u a 2 l s b C w 0 M H 0 m c X V v d D s s J n F 1 b 3 Q 7 U 2 V j d G l v b j E v c 3 V i c 2 V 0 M l 9 C Y X N 0 a W V u X 2 9 y a W d p b m F s X 3 d l a W d o d C 9 B d X R v U m V t b 3 Z l Z E N v b H V t b n M x L n t j Y W 5 u a W J h b G l z b S w 0 M X 0 m c X V v d D s s J n F 1 b 3 Q 7 U 2 V j d G l v b j E v c 3 V i c 2 V 0 M l 9 C Y X N 0 a W V u X 2 9 y a W d p b m F s X 3 d l a W d o d C 9 B d X R v U m V t b 3 Z l Z E N v b H V t b n M x L n t k d X J h d G l v b i 5 v Z i 5 0 c m l h b C w 0 M n 0 m c X V v d D s s J n F 1 b 3 Q 7 U 2 V j d G l v b j E v c 3 V i c 2 V 0 M l 9 C Y X N 0 a W V u X 2 9 y a W d p b m F s X 3 d l a W d o d C 9 B d X R v U m V t b 3 Z l Z E N v b H V t b n M x L n t 0 c m l h b C 5 j d X Q u c 2 h v c n Q s N D N 9 J n F 1 b 3 Q 7 L C Z x d W 9 0 O 1 N l Y 3 R p b 2 4 x L 3 N 1 Y n N l d D J f Q m F z d G l l b l 9 v c m l n a W 5 h b F 9 3 Z W l n a H Q v Q X V 0 b 1 J l b W 9 2 Z W R D b 2 x 1 b W 5 z M S 5 7 b G F 0 Z W 5 j e S 5 0 b y 5 h d H R h Y 2 s s N D R 9 J n F 1 b 3 Q 7 L C Z x d W 9 0 O 1 N l Y 3 R p b 2 4 x L 3 N 1 Y n N l d D J f Q m F z d G l l b l 9 v c m l n a W 5 h b F 9 3 Z W l n a H Q v Q X V 0 b 1 J l b W 9 2 Z W R D b 2 x 1 b W 5 z M S 5 7 b G F 0 Z W 5 j e S 5 0 b y 5 t b 3 V u d C w 0 N X 0 m c X V v d D s s J n F 1 b 3 Q 7 U 2 V j d G l v b j E v c 3 V i c 2 V 0 M l 9 C Y X N 0 a W V u X 2 9 y a W d p b m F s X 3 d l a W d o d C 9 B d X R v U m V t b 3 Z l Z E N v b H V t b n M x L n t s Y X R l b m N 5 L n R v L n R v d W N o L D Q 2 f S Z x d W 9 0 O y w m c X V v d D t T Z W N 0 a W 9 u M S 9 z d W J z Z X Q y X 0 J h c 3 R p Z W 5 f b 3 J p Z 2 l u Y W x f d 2 V p Z 2 h 0 L 0 F 1 d G 9 S Z W 1 v d m V k Q 2 9 s d W 1 u c z E u e 2 x h d G V u Y 3 k u d G 8 u Y 2 9 w d W x h d G U s N D d 9 J n F 1 b 3 Q 7 L C Z x d W 9 0 O 1 N l Y 3 R p b 2 4 x L 3 N 1 Y n N l d D J f Q m F z d G l l b l 9 v c m l n a W 5 h b F 9 3 Z W l n a H Q v Q X V 0 b 1 J l b W 9 2 Z W R D b 2 x 1 b W 5 z M S 5 7 d W 5 l d m V u d G Z 1 b C w 0 O H 0 m c X V v d D s s J n F 1 b 3 Q 7 U 2 V j d G l v b j E v c 3 V i c 2 V 0 M l 9 C Y X N 0 a W V u X 2 9 y a W d p b m F s X 3 d l a W d o d C 9 B d X R v U m V t b 3 Z l Z E N v b H V t b n M x L n t j b 2 1 w b G V 0 Z S w 0 O X 0 m c X V v d D s s J n F 1 b 3 Q 7 U 2 V j d G l v b j E v c 3 V i c 2 V 0 M l 9 C Y X N 0 a W V u X 2 9 y a W d p b m F s X 3 d l a W d o d C 9 B d X R v U m V t b 3 Z l Z E N v b H V t b n M x L n t t Y W x l b W F 0 Z W R i Z W Z v c m U s N T B 9 J n F 1 b 3 Q 7 L C Z x d W 9 0 O 1 N l Y 3 R p b 2 4 x L 3 N 1 Y n N l d D J f Q m F z d G l l b l 9 v c m l n a W 5 h b F 9 3 Z W l n a H Q v Q X V 0 b 1 J l b W 9 2 Z W R D b 2 x 1 b W 5 z M S 5 7 Z m V t Y W x l b W F 0 Z W R i Z W Z v c m U s N T F 9 J n F 1 b 3 Q 7 L C Z x d W 9 0 O 1 N l Y 3 R p b 2 4 x L 3 N 1 Y n N l d D J f Q m F z d G l l b l 9 v c m l n a W 5 h b F 9 3 Z W l n a H Q v Q X V 0 b 1 J l b W 9 2 Z W R D b 2 x 1 b W 5 z M S 5 7 R m V t Y W x l L m R h d G U u b G F z d C 5 3 Z W l n a H Q s N T J 9 J n F 1 b 3 Q 7 L C Z x d W 9 0 O 1 N l Y 3 R p b 2 4 x L 3 N 1 Y n N l d D J f Q m F z d G l l b l 9 v c m l n a W 5 h b F 9 3 Z W l n a H Q v Q X V 0 b 1 J l b W 9 2 Z W R D b 2 x 1 b W 5 z M S 5 7 R m V t Y W x l L m x h c 3 Q u d 2 V p Z 2 h 0 L D U z f S Z x d W 9 0 O y w m c X V v d D t T Z W N 0 a W 9 u M S 9 z d W J z Z X Q y X 0 J h c 3 R p Z W 5 f b 3 J p Z 2 l u Y W x f d 2 V p Z 2 h 0 L 0 F 1 d G 9 S Z W 1 v d m V k Q 2 9 s d W 1 u c z E u e 0 1 h b G U u Z G F 0 Z S 5 s Y X N 0 L n d l a W d o d C w 1 N H 0 m c X V v d D s s J n F 1 b 3 Q 7 U 2 V j d G l v b j E v c 3 V i c 2 V 0 M l 9 C Y X N 0 a W V u X 2 9 y a W d p b m F s X 3 d l a W d o d C 9 B d X R v U m V t b 3 Z l Z E N v b H V t b n M x L n t N Y W x l L m x h c 3 Q u d 2 V p Z 2 h 0 L D U 1 f S Z x d W 9 0 O 1 0 s J n F 1 b 3 Q 7 Q 2 9 s d W 1 u Q 2 9 1 b n Q m c X V v d D s 6 N T Y s J n F 1 b 3 Q 7 S 2 V 5 Q 2 9 s d W 1 u T m F t Z X M m c X V v d D s 6 W 1 0 s J n F 1 b 3 Q 7 Q 2 9 s d W 1 u S W R l b n R p d G l l c y Z x d W 9 0 O z p b J n F 1 b 3 Q 7 U 2 V j d G l v b j E v c 3 V i c 2 V 0 M l 9 C Y X N 0 a W V u X 2 9 y a W d p b m F s X 3 d l a W d o d C 9 B d X R v U m V t b 3 Z l Z E N v b H V t b n M x L n t Y L j E s M H 0 m c X V v d D s s J n F 1 b 3 Q 7 U 2 V j d G l v b j E v c 3 V i c 2 V 0 M l 9 C Y X N 0 a W V u X 2 9 y a W d p b m F s X 3 d l a W d o d C 9 B d X R v U m V t b 3 Z l Z E N v b H V t b n M x L n t l e H B l c m l t Z W 5 0 L D F 9 J n F 1 b 3 Q 7 L C Z x d W 9 0 O 1 N l Y 3 R p b 2 4 x L 3 N 1 Y n N l d D J f Q m F z d G l l b l 9 v c m l n a W 5 h b F 9 3 Z W l n a H Q v Q X V 0 b 1 J l b W 9 2 Z W R D b 2 x 1 b W 5 z M S 5 7 R m V t Y W x l L D J 9 J n F 1 b 3 Q 7 L C Z x d W 9 0 O 1 N l Y 3 R p b 2 4 x L 3 N 1 Y n N l d D J f Q m F z d G l l b l 9 v c m l n a W 5 h b F 9 3 Z W l n a H Q v Q X V 0 b 1 J l b W 9 2 Z W R D b 2 x 1 b W 5 z M S 5 7 T W F s Z S w z f S Z x d W 9 0 O y w m c X V v d D t T Z W N 0 a W 9 u M S 9 z d W J z Z X Q y X 0 J h c 3 R p Z W 5 f b 3 J p Z 2 l u Y W x f d 2 V p Z 2 h 0 L 0 F 1 d G 9 S Z W 1 v d m V k Q 2 9 s d W 1 u c z E u e 0 Z l b W F s Z S 5 z c G V j a W V z L D R 9 J n F 1 b 3 Q 7 L C Z x d W 9 0 O 1 N l Y 3 R p b 2 4 x L 3 N 1 Y n N l d D J f Q m F z d G l l b l 9 v c m l n a W 5 h b F 9 3 Z W l n a H Q v Q X V 0 b 1 J l b W 9 2 Z W R D b 2 x 1 b W 5 z M S 5 7 T W F s Z S 5 z c G V j a W V z L D V 9 J n F 1 b 3 Q 7 L C Z x d W 9 0 O 1 N l Y 3 R p b 2 4 x L 3 N 1 Y n N l d D J f Q m F z d G l l b l 9 v c m l n a W 5 h b F 9 3 Z W l n a H Q v Q X V 0 b 1 J l b W 9 2 Z W R D b 2 x 1 b W 5 z M S 5 7 U 3 B l Y 2 l l c y 5 j c m 9 z c y w 2 f S Z x d W 9 0 O y w m c X V v d D t T Z W N 0 a W 9 u M S 9 z d W J z Z X Q y X 0 J h c 3 R p Z W 5 f b 3 J p Z 2 l u Y W x f d 2 V p Z 2 h 0 L 0 F 1 d G 9 S Z W 1 v d m V k Q 2 9 s d W 1 u c z E u e 0 R h d G U s N 3 0 m c X V v d D s s J n F 1 b 3 Q 7 U 2 V j d G l v b j E v c 3 V i c 2 V 0 M l 9 C Y X N 0 a W V u X 2 9 y a W d p b m F s X 3 d l a W d o d C 9 B d X R v U m V t b 3 Z l Z E N v b H V t b n M x L n t O Y X J y Y X R p b 2 4 u S U Q s O H 0 m c X V v d D s s J n F 1 b 3 Q 7 U 2 V j d G l v b j E v c 3 V i c 2 V 0 M l 9 C Y X N 0 a W V u X 2 9 y a W d p b m F s X 3 d l a W d o d C 9 B d X R v U m V t b 3 Z l Z E N v b H V t b n M x L n t F e H B l c m l t Z W 5 0 L m V u Z G V k L m V h c m x 5 L i 5 U L k Y u L D l 9 J n F 1 b 3 Q 7 L C Z x d W 9 0 O 1 N l Y 3 R p b 2 4 x L 3 N 1 Y n N l d D J f Q m F z d G l l b l 9 v c m l n a W 5 h b F 9 3 Z W l n a H Q v Q X V 0 b 1 J l b W 9 2 Z W R D b 2 x 1 b W 5 z M S 5 7 U m V h c 2 9 u L m V h c m x 5 L m V u Z C w x M H 0 m c X V v d D s s J n F 1 b 3 Q 7 U 2 V j d G l v b j E v c 3 V i c 2 V 0 M l 9 C Y X N 0 a W V u X 2 9 y a W d p b m F s X 3 d l a W d o d C 9 B d X R v U m V t b 3 Z l Z E N v b H V t b n M x L n t O b 3 R l c y w x M X 0 m c X V v d D s s J n F 1 b 3 Q 7 U 2 V j d G l v b j E v c 3 V i c 2 V 0 M l 9 C Y X N 0 a W V u X 2 9 y a W d p b m F s X 3 d l a W d o d C 9 B d X R v U m V t b 3 Z l Z E N v b H V t b n M x L n t N Z X N o L m R l c 2 l n b i w x M n 0 m c X V v d D s s J n F 1 b 3 Q 7 U 2 V j d G l v b j E v c 3 V i c 2 V 0 M l 9 C Y X N 0 a W V u X 2 9 y a W d p b m F s X 3 d l a W d o d C 9 B d X R v U m V t b 3 Z l Z E N v b H V t b n M x L n t U d 2 8 u Q 2 F t Z X J h c y 4 u V C 5 G L i w x M 3 0 m c X V v d D s s J n F 1 b 3 Q 7 U 2 V j d G l v b j E v c 3 V i c 2 V 0 M l 9 C Y X N 0 a W V u X 2 9 y a W d p b m F s X 3 d l a W d o d C 9 B d X R v U m V t b 3 Z l Z E N v b H V t b n M x L n t G Z W 1 h b G U u b G V m d C 5 v d m V y b m l n a H Q s M T R 9 J n F 1 b 3 Q 7 L C Z x d W 9 0 O 1 N l Y 3 R p b 2 4 x L 3 N 1 Y n N l d D J f Q m F z d G l l b l 9 v c m l n a W 5 h b F 9 3 Z W l n a H Q v Q X V 0 b 1 J l b W 9 2 Z W R D b 2 x 1 b W 5 z M S 5 7 Q m F j a 2 V k L n V w L m 9 u L l V u a X Z l c n N p d H k u c 2 V y d m V y L D E 1 f S Z x d W 9 0 O y w m c X V v d D t T Z W N 0 a W 9 u M S 9 z d W J z Z X Q y X 0 J h c 3 R p Z W 5 f b 3 J p Z 2 l u Y W x f d 2 V p Z 2 h 0 L 0 F 1 d G 9 S Z W 1 v d m V k Q 2 9 s d W 1 u c z E u e 1 B h b H A u Q n J v a 2 V u L D E 2 f S Z x d W 9 0 O y w m c X V v d D t T Z W N 0 a W 9 u M S 9 z d W J z Z X Q y X 0 J h c 3 R p Z W 5 f b 3 J p Z 2 l u Y W x f d 2 V p Z 2 h 0 L 0 F 1 d G 9 S Z W 1 v d m V k Q 2 9 s d W 1 u c z E u e 1 d o a W N o L l B h b H A u Q n J v a 2 V u L D E 3 f S Z x d W 9 0 O y w m c X V v d D t T Z W N 0 a W 9 u M S 9 z d W J z Z X Q y X 0 J h c 3 R p Z W 5 f b 3 J p Z 2 l u Y W x f d 2 V p Z 2 h 0 L 0 F 1 d G 9 S Z W 1 v d m V k Q 2 9 s d W 1 u c z E u e 2 Z l b W F s Z S 5 s Y X N 0 L m 1 v d W x 0 L D E 4 f S Z x d W 9 0 O y w m c X V v d D t T Z W N 0 a W 9 u M S 9 z d W J z Z X Q y X 0 J h c 3 R p Z W 5 f b 3 J p Z 2 l u Y W x f d 2 V p Z 2 h 0 L 0 F 1 d G 9 S Z W 1 v d m V k Q 2 9 s d W 1 u c z E u e 2 Z l b W F s Z S 5 k Y X l z L n N p b m N l L m x h c 3 Q u b W 9 1 b H Q s M T l 9 J n F 1 b 3 Q 7 L C Z x d W 9 0 O 1 N l Y 3 R p b 2 4 x L 3 N 1 Y n N l d D J f Q m F z d G l l b l 9 v c m l n a W 5 h b F 9 3 Z W l n a H Q v Q X V 0 b 1 J l b W 9 2 Z W R D b 2 x 1 b W 5 z M S 5 7 b W F s Z S 5 s Y X N 0 L m 1 v d W x 0 L D I w f S Z x d W 9 0 O y w m c X V v d D t T Z W N 0 a W 9 u M S 9 z d W J z Z X Q y X 0 J h c 3 R p Z W 5 f b 3 J p Z 2 l u Y W x f d 2 V p Z 2 h 0 L 0 F 1 d G 9 S Z W 1 v d m V k Q 2 9 s d W 1 u c z E u e 2 1 h b G U u Z G F 5 L n N p b m N l L m x h c 3 Q u b W 9 1 b H Q s M j F 9 J n F 1 b 3 Q 7 L C Z x d W 9 0 O 1 N l Y 3 R p b 2 4 x L 3 N 1 Y n N l d D J f Q m F z d G l l b l 9 v c m l n a W 5 h b F 9 3 Z W l n a H Q v Q X V 0 b 1 J l b W 9 2 Z W R D b 2 x 1 b W 5 z M S 5 7 W C w y M n 0 m c X V v d D s s J n F 1 b 3 Q 7 U 2 V j d G l v b j E v c 3 V i c 2 V 0 M l 9 C Y X N 0 a W V u X 2 9 y a W d p b m F s X 3 d l a W d o d C 9 B d X R v U m V t b 3 Z l Z E N v b H V t b n M x L n t s Y W c u c G V y a W 9 k L m R 1 c m F 0 a W 9 u L D I z f S Z x d W 9 0 O y w m c X V v d D t T Z W N 0 a W 9 u M S 9 z d W J z Z X Q y X 0 J h c 3 R p Z W 5 f b 3 J p Z 2 l u Y W x f d 2 V p Z 2 h 0 L 0 F 1 d G 9 S Z W 1 v d m V k Q 2 9 s d W 1 u c z E u e 2 5 1 b W J l c i 5 v Z i 5 h d H R h Y 2 t z L D I 0 f S Z x d W 9 0 O y w m c X V v d D t T Z W N 0 a W 9 u M S 9 z d W J z Z X Q y X 0 J h c 3 R p Z W 5 f b 3 J p Z 2 l u Y W x f d 2 V p Z 2 h 0 L 0 F 1 d G 9 S Z W 1 v d m V k Q 2 9 s d W 1 u c z E u e 2 5 1 b W J l c i 5 v Z i 5 y Z W N v a W x z L D I 1 f S Z x d W 9 0 O y w m c X V v d D t T Z W N 0 a W 9 u M S 9 z d W J z Z X Q y X 0 J h c 3 R p Z W 5 f b 3 J p Z 2 l u Y W x f d 2 V p Z 2 h 0 L 0 F 1 d G 9 S Z W 1 v d m V k Q 2 9 s d W 1 u c z E u e 2 5 1 b W J l c i 5 v Z i 5 m b G V l c y w y N n 0 m c X V v d D s s J n F 1 b 3 Q 7 U 2 V j d G l v b j E v c 3 V i c 2 V 0 M l 9 C Y X N 0 a W V u X 2 9 y a W d p b m F s X 3 d l a W d o d C 9 B d X R v U m V t b 3 Z l Z E N v b H V t b n M x L n t u d W 1 i Z X I u b 2 Y u Y 2 9 1 c n R z a G l w c y w y N 3 0 m c X V v d D s s J n F 1 b 3 Q 7 U 2 V j d G l v b j E v c 3 V i c 2 V 0 M l 9 C Y X N 0 a W V u X 2 9 y a W d p b m F s X 3 d l a W d o d C 9 B d X R v U m V t b 3 Z l Z E N v b H V t b n M x L n t 0 b 3 R h b C 5 j b 3 V y d H N o a X A u Z H V y Y X R p b 2 4 s M j h 9 J n F 1 b 3 Q 7 L C Z x d W 9 0 O 1 N l Y 3 R p b 2 4 x L 3 N 1 Y n N l d D J f Q m F z d G l l b l 9 v c m l n a W 5 h b F 9 3 Z W l n a H Q v Q X V 0 b 1 J l b W 9 2 Z W R D b 2 x 1 b W 5 z M S 5 7 b W V h b i 5 j b 3 V y d H N o a X A u b G V u Z 3 R o L D I 5 f S Z x d W 9 0 O y w m c X V v d D t T Z W N 0 a W 9 u M S 9 z d W J z Z X Q y X 0 J h c 3 R p Z W 5 f b 3 J p Z 2 l u Y W x f d 2 V p Z 2 h 0 L 0 F 1 d G 9 S Z W 1 v d m V k Q 2 9 s d W 1 u c z E u e 2 5 1 b W J l c i 5 v Z i 5 t b 3 V u d H M s M z B 9 J n F 1 b 3 Q 7 L C Z x d W 9 0 O 1 N l Y 3 R p b 2 4 x L 3 N 1 Y n N l d D J f Q m F z d G l l b l 9 v c m l n a W 5 h b F 9 3 Z W l n a H Q v Q X V 0 b 1 J l b W 9 2 Z W R D b 2 x 1 b W 5 z M S 5 7 d G 9 0 Y W w u b W 9 1 b n Q u Z H V y Y X R p b 2 4 s M z F 9 J n F 1 b 3 Q 7 L C Z x d W 9 0 O 1 N l Y 3 R p b 2 4 x L 3 N 1 Y n N l d D J f Q m F z d G l l b l 9 v c m l n a W 5 h b F 9 3 Z W l n a H Q v Q X V 0 b 1 J l b W 9 2 Z W R D b 2 x 1 b W 5 z M S 5 7 b W V h b i 5 t b 3 V u d C 5 s Z W 5 n d G g s M z J 9 J n F 1 b 3 Q 7 L C Z x d W 9 0 O 1 N l Y 3 R p b 2 4 x L 3 N 1 Y n N l d D J f Q m F z d G l l b l 9 v c m l n a W 5 h b F 9 3 Z W l n a H Q v Q X V 0 b 1 J l b W 9 2 Z W R D b 2 x 1 b W 5 z M S 5 7 Y 2 9 w d W x h d G l v b i w z M 3 0 m c X V v d D s s J n F 1 b 3 Q 7 U 2 V j d G l v b j E v c 3 V i c 2 V 0 M l 9 C Y X N 0 a W V u X 2 9 y a W d p b m F s X 3 d l a W d o d C 9 B d X R v U m V t b 3 Z l Z E N v b H V t b n M x L n t j b 3 B 1 b G F 0 a W 9 u L n B l Z G l w Y W x w c y 5 1 c 2 V k L D M 0 f S Z x d W 9 0 O y w m c X V v d D t T Z W N 0 a W 9 u M S 9 z d W J z Z X Q y X 0 J h c 3 R p Z W 5 f b 3 J p Z 2 l u Y W x f d 2 V p Z 2 h 0 L 0 F 1 d G 9 S Z W 1 v d m V k Q 2 9 s d W 1 u c z E u e 2 R 1 c m F 0 a W 9 u L m 9 m L m x l Z n Q u Y 2 9 w d W x h d G l v b i w z N X 0 m c X V v d D s s J n F 1 b 3 Q 7 U 2 V j d G l v b j E v c 3 V i c 2 V 0 M l 9 C Y X N 0 a W V u X 2 9 y a W d p b m F s X 3 d l a W d o d C 9 B d X R v U m V t b 3 Z l Z E N v b H V t b n M x L n t k d X J h d G l v b i 5 v Z i 5 y a W d o d C 5 j b 3 B 1 b G F 0 a W 9 u L D M 2 f S Z x d W 9 0 O y w m c X V v d D t T Z W N 0 a W 9 u M S 9 z d W J z Z X Q y X 0 J h c 3 R p Z W 5 f b 3 J p Z 2 l u Y W x f d 2 V p Z 2 h 0 L 0 F 1 d G 9 S Z W 1 v d m V k Q 2 9 s d W 1 u c z E u e 2 F 0 d G V t c H R l Z C 5 j b 3 B 1 b G F 0 a W 9 u L D M 3 f S Z x d W 9 0 O y w m c X V v d D t T Z W N 0 a W 9 u M S 9 z d W J z Z X Q y X 0 J h c 3 R p Z W 5 f b 3 J p Z 2 l u Y W x f d 2 V p Z 2 h 0 L 0 F 1 d G 9 S Z W 1 v d m V k Q 2 9 s d W 1 u c z E u e 2 F 0 d G V t c H Q u c G V k a X B h b H B z L n V z Z W Q s M z h 9 J n F 1 b 3 Q 7 L C Z x d W 9 0 O 1 N l Y 3 R p b 2 4 x L 3 N 1 Y n N l d D J f Q m F z d G l l b l 9 v c m l n a W 5 h b F 9 3 Z W l n a H Q v Q X V 0 b 1 J l b W 9 2 Z W R D b 2 x 1 b W 5 z M S 5 7 c H J l L m N v c H V s Y X R v c n k u a 2 l s b C w z O X 0 m c X V v d D s s J n F 1 b 3 Q 7 U 2 V j d G l v b j E v c 3 V i c 2 V 0 M l 9 C Y X N 0 a W V u X 2 9 y a W d p b m F s X 3 d l a W d o d C 9 B d X R v U m V t b 3 Z l Z E N v b H V t b n M x L n t w b 3 N 0 L m N v c H V s Y X R v c n k u a 2 l s b C w 0 M H 0 m c X V v d D s s J n F 1 b 3 Q 7 U 2 V j d G l v b j E v c 3 V i c 2 V 0 M l 9 C Y X N 0 a W V u X 2 9 y a W d p b m F s X 3 d l a W d o d C 9 B d X R v U m V t b 3 Z l Z E N v b H V t b n M x L n t j Y W 5 u a W J h b G l z b S w 0 M X 0 m c X V v d D s s J n F 1 b 3 Q 7 U 2 V j d G l v b j E v c 3 V i c 2 V 0 M l 9 C Y X N 0 a W V u X 2 9 y a W d p b m F s X 3 d l a W d o d C 9 B d X R v U m V t b 3 Z l Z E N v b H V t b n M x L n t k d X J h d G l v b i 5 v Z i 5 0 c m l h b C w 0 M n 0 m c X V v d D s s J n F 1 b 3 Q 7 U 2 V j d G l v b j E v c 3 V i c 2 V 0 M l 9 C Y X N 0 a W V u X 2 9 y a W d p b m F s X 3 d l a W d o d C 9 B d X R v U m V t b 3 Z l Z E N v b H V t b n M x L n t 0 c m l h b C 5 j d X Q u c 2 h v c n Q s N D N 9 J n F 1 b 3 Q 7 L C Z x d W 9 0 O 1 N l Y 3 R p b 2 4 x L 3 N 1 Y n N l d D J f Q m F z d G l l b l 9 v c m l n a W 5 h b F 9 3 Z W l n a H Q v Q X V 0 b 1 J l b W 9 2 Z W R D b 2 x 1 b W 5 z M S 5 7 b G F 0 Z W 5 j e S 5 0 b y 5 h d H R h Y 2 s s N D R 9 J n F 1 b 3 Q 7 L C Z x d W 9 0 O 1 N l Y 3 R p b 2 4 x L 3 N 1 Y n N l d D J f Q m F z d G l l b l 9 v c m l n a W 5 h b F 9 3 Z W l n a H Q v Q X V 0 b 1 J l b W 9 2 Z W R D b 2 x 1 b W 5 z M S 5 7 b G F 0 Z W 5 j e S 5 0 b y 5 t b 3 V u d C w 0 N X 0 m c X V v d D s s J n F 1 b 3 Q 7 U 2 V j d G l v b j E v c 3 V i c 2 V 0 M l 9 C Y X N 0 a W V u X 2 9 y a W d p b m F s X 3 d l a W d o d C 9 B d X R v U m V t b 3 Z l Z E N v b H V t b n M x L n t s Y X R l b m N 5 L n R v L n R v d W N o L D Q 2 f S Z x d W 9 0 O y w m c X V v d D t T Z W N 0 a W 9 u M S 9 z d W J z Z X Q y X 0 J h c 3 R p Z W 5 f b 3 J p Z 2 l u Y W x f d 2 V p Z 2 h 0 L 0 F 1 d G 9 S Z W 1 v d m V k Q 2 9 s d W 1 u c z E u e 2 x h d G V u Y 3 k u d G 8 u Y 2 9 w d W x h d G U s N D d 9 J n F 1 b 3 Q 7 L C Z x d W 9 0 O 1 N l Y 3 R p b 2 4 x L 3 N 1 Y n N l d D J f Q m F z d G l l b l 9 v c m l n a W 5 h b F 9 3 Z W l n a H Q v Q X V 0 b 1 J l b W 9 2 Z W R D b 2 x 1 b W 5 z M S 5 7 d W 5 l d m V u d G Z 1 b C w 0 O H 0 m c X V v d D s s J n F 1 b 3 Q 7 U 2 V j d G l v b j E v c 3 V i c 2 V 0 M l 9 C Y X N 0 a W V u X 2 9 y a W d p b m F s X 3 d l a W d o d C 9 B d X R v U m V t b 3 Z l Z E N v b H V t b n M x L n t j b 2 1 w b G V 0 Z S w 0 O X 0 m c X V v d D s s J n F 1 b 3 Q 7 U 2 V j d G l v b j E v c 3 V i c 2 V 0 M l 9 C Y X N 0 a W V u X 2 9 y a W d p b m F s X 3 d l a W d o d C 9 B d X R v U m V t b 3 Z l Z E N v b H V t b n M x L n t t Y W x l b W F 0 Z W R i Z W Z v c m U s N T B 9 J n F 1 b 3 Q 7 L C Z x d W 9 0 O 1 N l Y 3 R p b 2 4 x L 3 N 1 Y n N l d D J f Q m F z d G l l b l 9 v c m l n a W 5 h b F 9 3 Z W l n a H Q v Q X V 0 b 1 J l b W 9 2 Z W R D b 2 x 1 b W 5 z M S 5 7 Z m V t Y W x l b W F 0 Z W R i Z W Z v c m U s N T F 9 J n F 1 b 3 Q 7 L C Z x d W 9 0 O 1 N l Y 3 R p b 2 4 x L 3 N 1 Y n N l d D J f Q m F z d G l l b l 9 v c m l n a W 5 h b F 9 3 Z W l n a H Q v Q X V 0 b 1 J l b W 9 2 Z W R D b 2 x 1 b W 5 z M S 5 7 R m V t Y W x l L m R h d G U u b G F z d C 5 3 Z W l n a H Q s N T J 9 J n F 1 b 3 Q 7 L C Z x d W 9 0 O 1 N l Y 3 R p b 2 4 x L 3 N 1 Y n N l d D J f Q m F z d G l l b l 9 v c m l n a W 5 h b F 9 3 Z W l n a H Q v Q X V 0 b 1 J l b W 9 2 Z W R D b 2 x 1 b W 5 z M S 5 7 R m V t Y W x l L m x h c 3 Q u d 2 V p Z 2 h 0 L D U z f S Z x d W 9 0 O y w m c X V v d D t T Z W N 0 a W 9 u M S 9 z d W J z Z X Q y X 0 J h c 3 R p Z W 5 f b 3 J p Z 2 l u Y W x f d 2 V p Z 2 h 0 L 0 F 1 d G 9 S Z W 1 v d m V k Q 2 9 s d W 1 u c z E u e 0 1 h b G U u Z G F 0 Z S 5 s Y X N 0 L n d l a W d o d C w 1 N H 0 m c X V v d D s s J n F 1 b 3 Q 7 U 2 V j d G l v b j E v c 3 V i c 2 V 0 M l 9 C Y X N 0 a W V u X 2 9 y a W d p b m F s X 3 d l a W d o d C 9 B d X R v U m V t b 3 Z l Z E N v b H V t b n M x L n t N Y W x l L m x h c 3 Q u d 2 V p Z 2 h 0 L D U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3 V i c 2 V 0 M V 9 C Y X N 0 a W V u X 2 9 y a W d p b m F s X 3 d l a W d o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n N l d D F f Q m F z d G l l b l 9 v c m l n a W 5 h b F 9 3 Z W l n a H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J z Z X Q x X 0 J h c 3 R p Z W 5 f b 3 J p Z 2 l u Y W x f d 2 V p Z 2 h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J z Z X Q y X 0 J h c 3 R p Z W 5 f b 3 J p Z 2 l u Y W x f d 2 V p Z 2 h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V i c 2 V 0 M l 9 C Y X N 0 a W V u X 2 9 y a W d p b m F s X 3 d l a W d o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1 Y n N l d D J f Q m F z d G l l b l 9 v c m l n a W 5 h b F 9 3 Z W l n a H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R 5 p H N u T F h D u I W C v 7 c W O O 8 A A A A A A g A A A A A A E G Y A A A A B A A A g A A A A F b A Q 9 Q N 3 B K Q s N A x z f Z f 5 + C e Z i t R R y H S a K G p 8 x 9 x a L i k A A A A A D o A A A A A C A A A g A A A A M j S U k 0 K S g y 9 9 Z 8 b Y + 9 / 1 z Q n c Y U + Z 8 I T x Q 1 5 2 s 5 m q a N 5 Q A A A A v w d B A Z T t j o n s a / P I h o s S Z h s f 1 j s x i 0 x g u V R Y e e I n 9 g Q S C 7 v C A O K J M e J b r e y w 9 h K 8 c 1 f Y f 9 O + 5 R W G O I l z 7 6 S j J X 5 R P B f T c o U e Z k I L l h 2 l C 6 l A A A A A Q t o m 8 E R R J U W F c h f a N q r 4 2 D x Y O E x s 4 r 2 a y Y Y 2 c 3 J P K q f 7 P M k x W C V 5 p f f N 8 t 3 O p 5 W O n K v o b 7 8 V o f y i K J 6 2 y 0 I I 2 g = = < / D a t a M a s h u p > 
</file>

<file path=customXml/itemProps1.xml><?xml version="1.0" encoding="utf-8"?>
<ds:datastoreItem xmlns:ds="http://schemas.openxmlformats.org/officeDocument/2006/customXml" ds:itemID="{9AB1A5AB-1888-4E02-A0CB-03126AD9C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CLEMOT</dc:creator>
  <cp:lastModifiedBy>Bastien CLEMOT</cp:lastModifiedBy>
  <dcterms:created xsi:type="dcterms:W3CDTF">2015-06-05T18:17:20Z</dcterms:created>
  <dcterms:modified xsi:type="dcterms:W3CDTF">2023-07-20T13:54:27Z</dcterms:modified>
</cp:coreProperties>
</file>