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doctorat\predareFEAA\isa\ME\Excel\"/>
    </mc:Choice>
  </mc:AlternateContent>
  <xr:revisionPtr revIDLastSave="0" documentId="8_{213B54E3-6BCC-4156-8DFF-B5A818973609}" xr6:coauthVersionLast="47" xr6:coauthVersionMax="47" xr10:uidLastSave="{00000000-0000-0000-0000-000000000000}"/>
  <bookViews>
    <workbookView xWindow="-120" yWindow="-120" windowWidth="25440" windowHeight="15390" activeTab="6" xr2:uid="{00000000-000D-0000-FFFF-FFFF00000000}"/>
  </bookViews>
  <sheets>
    <sheet name="Furnizori" sheetId="1" r:id="rId1"/>
    <sheet name="Aprovizionari" sheetId="2" r:id="rId2"/>
    <sheet name="Plati" sheetId="3" r:id="rId3"/>
    <sheet name="Situatii" sheetId="4" r:id="rId4"/>
    <sheet name="Pivot" sheetId="5" r:id="rId5"/>
    <sheet name="Sheet3" sheetId="6" r:id="rId6"/>
    <sheet name="Sheet3 (2)" sheetId="7" r:id="rId7"/>
  </sheets>
  <calcPr calcId="191029"/>
  <pivotCaches>
    <pivotCache cacheId="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7" l="1"/>
  <c r="B6" i="7"/>
  <c r="B6" i="6"/>
  <c r="E17" i="4"/>
  <c r="E16" i="4"/>
  <c r="E15" i="4"/>
  <c r="E3" i="4"/>
  <c r="E4" i="4"/>
  <c r="E5" i="4"/>
  <c r="E6" i="4"/>
  <c r="E7" i="4"/>
  <c r="E8" i="4"/>
  <c r="E9" i="4"/>
  <c r="E10" i="4"/>
  <c r="E11" i="4"/>
  <c r="E12" i="4"/>
  <c r="E13" i="4"/>
  <c r="E14" i="4"/>
  <c r="E2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J4" i="1"/>
  <c r="I4" i="1"/>
</calcChain>
</file>

<file path=xl/sharedStrings.xml><?xml version="1.0" encoding="utf-8"?>
<sst xmlns="http://schemas.openxmlformats.org/spreadsheetml/2006/main" count="130" uniqueCount="85">
  <si>
    <t>Sararie</t>
  </si>
  <si>
    <t>Atlantis Com.</t>
  </si>
  <si>
    <t>Sf. Lazar</t>
  </si>
  <si>
    <t>Iasi</t>
  </si>
  <si>
    <t>Bambi S.R.L.</t>
  </si>
  <si>
    <t>Eminescu</t>
  </si>
  <si>
    <t>Botosani</t>
  </si>
  <si>
    <t>Cetatea S.A.</t>
  </si>
  <si>
    <t>Tg. Neamt</t>
  </si>
  <si>
    <t>Bono S.R.L.</t>
  </si>
  <si>
    <t>Romana</t>
  </si>
  <si>
    <t>Bucuresti</t>
  </si>
  <si>
    <t>Maxim S.R.L.</t>
  </si>
  <si>
    <t>Lascar Catargi</t>
  </si>
  <si>
    <t>Uzinei</t>
  </si>
  <si>
    <t>Valas Impex</t>
  </si>
  <si>
    <t>Garii</t>
  </si>
  <si>
    <t>Bacau</t>
  </si>
  <si>
    <t>Montana S.A.</t>
  </si>
  <si>
    <t>Chimiei</t>
  </si>
  <si>
    <t>P. Neamt</t>
  </si>
  <si>
    <t>Decebal S.A.</t>
  </si>
  <si>
    <t>Scurta</t>
  </si>
  <si>
    <t>Deva</t>
  </si>
  <si>
    <t>Tanamera S.R.L.</t>
  </si>
  <si>
    <t>Veseliei</t>
  </si>
  <si>
    <t>Caracal</t>
  </si>
  <si>
    <t>Epsilon S.R.L.</t>
  </si>
  <si>
    <t>Dromader S.R.L.</t>
  </si>
  <si>
    <t>N. Gane</t>
  </si>
  <si>
    <t>Vointa S.A.</t>
  </si>
  <si>
    <t>Puterii</t>
  </si>
  <si>
    <t>Iulia S.R.L.</t>
  </si>
  <si>
    <t>Ciurchi</t>
  </si>
  <si>
    <t>Superpast S.A.</t>
  </si>
  <si>
    <t>Avram Iancu</t>
  </si>
  <si>
    <t>Cluj</t>
  </si>
  <si>
    <t>Edelweiss S.A.</t>
  </si>
  <si>
    <t>Morii</t>
  </si>
  <si>
    <t>Onesti</t>
  </si>
  <si>
    <t>Magnum S.A.</t>
  </si>
  <si>
    <t>Ostirii</t>
  </si>
  <si>
    <t>Ploiesti</t>
  </si>
  <si>
    <t>Localitate</t>
  </si>
  <si>
    <t>Cod furnizor</t>
  </si>
  <si>
    <t>Denumire furnizor</t>
  </si>
  <si>
    <t>Strada</t>
  </si>
  <si>
    <t>Număr</t>
  </si>
  <si>
    <t>Tip furnizor</t>
  </si>
  <si>
    <t>materii prime</t>
  </si>
  <si>
    <t>Conel</t>
  </si>
  <si>
    <t>utilitati</t>
  </si>
  <si>
    <t>RAJAC</t>
  </si>
  <si>
    <t>Costachescu</t>
  </si>
  <si>
    <t>I. Creanga</t>
  </si>
  <si>
    <t>birotica</t>
  </si>
  <si>
    <t>marfuri</t>
  </si>
  <si>
    <t>Aprovizionări de la furnizori în cursul perioadei</t>
  </si>
  <si>
    <t>Numar factura</t>
  </si>
  <si>
    <t>Valoare</t>
  </si>
  <si>
    <t>Data facturii</t>
  </si>
  <si>
    <t>Numar ordin de plata</t>
  </si>
  <si>
    <t>Data plaţii</t>
  </si>
  <si>
    <t>Suma platita</t>
  </si>
  <si>
    <t>Plăţi către furnizori în perioada curentă</t>
  </si>
  <si>
    <t>Lista furnizorilor firmei</t>
  </si>
  <si>
    <t>Funirzori Iasi</t>
  </si>
  <si>
    <t>Alti furnizori</t>
  </si>
  <si>
    <t>Tip f</t>
  </si>
  <si>
    <t>Den f</t>
  </si>
  <si>
    <t>Val totala</t>
  </si>
  <si>
    <t>Val medie</t>
  </si>
  <si>
    <t>Val max</t>
  </si>
  <si>
    <t>Row Labels</t>
  </si>
  <si>
    <t>Grand Total</t>
  </si>
  <si>
    <t>Sum of Valoare</t>
  </si>
  <si>
    <t>(All)</t>
  </si>
  <si>
    <t>Suma</t>
  </si>
  <si>
    <t>Perioada</t>
  </si>
  <si>
    <t xml:space="preserve">plata </t>
  </si>
  <si>
    <t>dobanda</t>
  </si>
  <si>
    <t>PV</t>
  </si>
  <si>
    <t>NPER</t>
  </si>
  <si>
    <t>PMT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</si>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</sst>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0"/>
      <name val="Arial"/>
    </font>
    <font>
      <sz val="10"/>
      <name val="Arial CE"/>
      <family val="2"/>
      <charset val="238"/>
    </font>
    <font>
      <sz val="10"/>
      <name val="Courier"/>
      <family val="3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2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1" fontId="1" fillId="0" borderId="1" xfId="1" applyNumberFormat="1" applyFont="1" applyBorder="1" applyAlignment="1" applyProtection="1">
      <alignment horizontal="right"/>
    </xf>
    <xf numFmtId="164" fontId="1" fillId="0" borderId="1" xfId="1" applyNumberFormat="1" applyFont="1" applyBorder="1" applyAlignment="1" applyProtection="1">
      <alignment horizontal="left"/>
    </xf>
    <xf numFmtId="164" fontId="1" fillId="0" borderId="1" xfId="1" applyNumberFormat="1" applyFont="1" applyBorder="1" applyProtection="1"/>
    <xf numFmtId="1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0" fillId="0" borderId="1" xfId="0" applyNumberFormat="1" applyBorder="1"/>
    <xf numFmtId="1" fontId="0" fillId="0" borderId="1" xfId="0" applyNumberFormat="1" applyBorder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2">
    <cellStyle name="Normal" xfId="0" builtinId="0"/>
    <cellStyle name="Normal_NIR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Ponderea....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Furnizori!$I$3:$J$3</c:f>
              <c:strCache>
                <c:ptCount val="2"/>
                <c:pt idx="0">
                  <c:v>Funirzori Iasi</c:v>
                </c:pt>
                <c:pt idx="1">
                  <c:v>Alti furnizori</c:v>
                </c:pt>
              </c:strCache>
            </c:strRef>
          </c:cat>
          <c:val>
            <c:numRef>
              <c:f>Furnizori!$I$4:$J$4</c:f>
              <c:numCache>
                <c:formatCode>General_)</c:formatCode>
                <c:ptCount val="2"/>
                <c:pt idx="0" formatCode="General">
                  <c:v>7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0-4FAD-ABEE-435ED500351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[LP1_solved.xlsx]Pivot!PivotTable3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Pivot!$A$4:$A$26</c:f>
              <c:multiLvlStrCache>
                <c:ptCount val="13"/>
                <c:lvl>
                  <c:pt idx="0">
                    <c:v>474548</c:v>
                  </c:pt>
                  <c:pt idx="1">
                    <c:v>14</c:v>
                  </c:pt>
                  <c:pt idx="2">
                    <c:v>132</c:v>
                  </c:pt>
                  <c:pt idx="3">
                    <c:v>12</c:v>
                  </c:pt>
                  <c:pt idx="4">
                    <c:v>15</c:v>
                  </c:pt>
                  <c:pt idx="5">
                    <c:v>2356</c:v>
                  </c:pt>
                  <c:pt idx="6">
                    <c:v>24</c:v>
                  </c:pt>
                  <c:pt idx="7">
                    <c:v>1245</c:v>
                  </c:pt>
                  <c:pt idx="8">
                    <c:v>110</c:v>
                  </c:pt>
                  <c:pt idx="9">
                    <c:v>17</c:v>
                  </c:pt>
                  <c:pt idx="10">
                    <c:v>457896</c:v>
                  </c:pt>
                  <c:pt idx="11">
                    <c:v>50</c:v>
                  </c:pt>
                  <c:pt idx="12">
                    <c:v>2145</c:v>
                  </c:pt>
                </c:lvl>
                <c:lvl>
                  <c:pt idx="0">
                    <c:v>Bono S.R.L.</c:v>
                  </c:pt>
                  <c:pt idx="1">
                    <c:v>Cetatea S.A.</c:v>
                  </c:pt>
                  <c:pt idx="3">
                    <c:v>Conel</c:v>
                  </c:pt>
                  <c:pt idx="6">
                    <c:v>Decebal S.A.</c:v>
                  </c:pt>
                  <c:pt idx="8">
                    <c:v>Dromader S.R.L.</c:v>
                  </c:pt>
                  <c:pt idx="9">
                    <c:v>Epsilon S.R.L.</c:v>
                  </c:pt>
                  <c:pt idx="10">
                    <c:v>Maxim S.R.L.</c:v>
                  </c:pt>
                  <c:pt idx="11">
                    <c:v>Valas Impex</c:v>
                  </c:pt>
                  <c:pt idx="12">
                    <c:v>Vointa S.A.</c:v>
                  </c:pt>
                </c:lvl>
              </c:multiLvlStrCache>
            </c:multiLvlStrRef>
          </c:cat>
          <c:val>
            <c:numRef>
              <c:f>Pivot!$B$4:$B$26</c:f>
              <c:numCache>
                <c:formatCode>General</c:formatCode>
                <c:ptCount val="13"/>
                <c:pt idx="0">
                  <c:v>27750</c:v>
                </c:pt>
                <c:pt idx="1">
                  <c:v>8753</c:v>
                </c:pt>
                <c:pt idx="2">
                  <c:v>23840</c:v>
                </c:pt>
                <c:pt idx="3">
                  <c:v>7175</c:v>
                </c:pt>
                <c:pt idx="4">
                  <c:v>4320</c:v>
                </c:pt>
                <c:pt idx="5">
                  <c:v>33855</c:v>
                </c:pt>
                <c:pt idx="6">
                  <c:v>27750</c:v>
                </c:pt>
                <c:pt idx="7">
                  <c:v>29084</c:v>
                </c:pt>
                <c:pt idx="8">
                  <c:v>5270</c:v>
                </c:pt>
                <c:pt idx="9">
                  <c:v>28027</c:v>
                </c:pt>
                <c:pt idx="10">
                  <c:v>28027</c:v>
                </c:pt>
                <c:pt idx="11">
                  <c:v>2957</c:v>
                </c:pt>
                <c:pt idx="12">
                  <c:v>3607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9-4342-9E3D-390056A8F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452480"/>
        <c:axId val="2139453312"/>
      </c:barChart>
      <c:catAx>
        <c:axId val="213945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53312"/>
        <c:crosses val="autoZero"/>
        <c:auto val="1"/>
        <c:lblAlgn val="ctr"/>
        <c:lblOffset val="100"/>
        <c:noMultiLvlLbl val="0"/>
      </c:catAx>
      <c:valAx>
        <c:axId val="213945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5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12</xdr:row>
      <xdr:rowOff>47625</xdr:rowOff>
    </xdr:from>
    <xdr:to>
      <xdr:col>14</xdr:col>
      <xdr:colOff>133350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F4CB8-8608-4AFE-A860-9BB12EADD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</xdr:colOff>
      <xdr:row>13</xdr:row>
      <xdr:rowOff>76200</xdr:rowOff>
    </xdr:from>
    <xdr:to>
      <xdr:col>11</xdr:col>
      <xdr:colOff>452437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A24166-C6E6-41E5-9339-A5498F938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User" refreshedDate="44649.842161805558" createdVersion="7" refreshedVersion="7" minRefreshableVersion="3" recordCount="13" xr:uid="{FF7BB19E-5C7A-456C-B843-98F707E240D4}">
  <cacheSource type="worksheet">
    <worksheetSource ref="A1:F14" sheet="Situatii"/>
  </cacheSource>
  <cacheFields count="6">
    <cacheField name="Numar factura" numFmtId="0">
      <sharedItems containsSemiMixedTypes="0" containsString="0" containsNumber="1" containsInteger="1" minValue="12" maxValue="474548" count="13">
        <n v="12"/>
        <n v="132"/>
        <n v="474548"/>
        <n v="457896"/>
        <n v="15"/>
        <n v="50"/>
        <n v="14"/>
        <n v="1245"/>
        <n v="2356"/>
        <n v="17"/>
        <n v="110"/>
        <n v="2145"/>
        <n v="24"/>
      </sharedItems>
    </cacheField>
    <cacheField name="Data facturii" numFmtId="14">
      <sharedItems containsSemiMixedTypes="0" containsNonDate="0" containsDate="1" containsString="0" minDate="2015-02-28T00:00:00" maxDate="2015-03-11T00:00:00"/>
    </cacheField>
    <cacheField name="Cod furnizor" numFmtId="1">
      <sharedItems containsSemiMixedTypes="0" containsString="0" containsNumber="1" containsInteger="1" minValue="20020" maxValue="20030"/>
    </cacheField>
    <cacheField name="Tip f" numFmtId="1">
      <sharedItems count="4">
        <s v="utilitati"/>
        <s v="marfuri"/>
        <s v="birotica"/>
        <s v="materii prime"/>
      </sharedItems>
    </cacheField>
    <cacheField name="Den f" numFmtId="1">
      <sharedItems count="9">
        <s v="Conel"/>
        <s v="Cetatea S.A."/>
        <s v="Bono S.R.L."/>
        <s v="Maxim S.R.L."/>
        <s v="Valas Impex"/>
        <s v="Decebal S.A."/>
        <s v="Epsilon S.R.L."/>
        <s v="Dromader S.R.L."/>
        <s v="Vointa S.A."/>
      </sharedItems>
    </cacheField>
    <cacheField name="Valoare" numFmtId="1">
      <sharedItems containsSemiMixedTypes="0" containsString="0" containsNumber="1" containsInteger="1" minValue="2957" maxValue="338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d v="2015-02-28T00:00:00"/>
    <n v="20023"/>
    <x v="0"/>
    <x v="0"/>
    <n v="7175"/>
  </r>
  <r>
    <x v="1"/>
    <d v="2015-02-28T00:00:00"/>
    <n v="20020"/>
    <x v="1"/>
    <x v="1"/>
    <n v="23840"/>
  </r>
  <r>
    <x v="2"/>
    <d v="2015-03-01T00:00:00"/>
    <n v="20021"/>
    <x v="1"/>
    <x v="2"/>
    <n v="27750"/>
  </r>
  <r>
    <x v="3"/>
    <d v="2015-03-02T00:00:00"/>
    <n v="20022"/>
    <x v="2"/>
    <x v="3"/>
    <n v="28027"/>
  </r>
  <r>
    <x v="4"/>
    <d v="2015-03-02T00:00:00"/>
    <n v="20023"/>
    <x v="0"/>
    <x v="0"/>
    <n v="4320"/>
  </r>
  <r>
    <x v="5"/>
    <d v="2015-03-04T00:00:00"/>
    <n v="20024"/>
    <x v="1"/>
    <x v="4"/>
    <n v="2957"/>
  </r>
  <r>
    <x v="6"/>
    <d v="2015-03-04T00:00:00"/>
    <n v="20020"/>
    <x v="1"/>
    <x v="1"/>
    <n v="8753"/>
  </r>
  <r>
    <x v="7"/>
    <d v="2015-03-06T00:00:00"/>
    <n v="20026"/>
    <x v="3"/>
    <x v="5"/>
    <n v="29084"/>
  </r>
  <r>
    <x v="8"/>
    <d v="2015-03-07T00:00:00"/>
    <n v="20023"/>
    <x v="0"/>
    <x v="0"/>
    <n v="33855"/>
  </r>
  <r>
    <x v="9"/>
    <d v="2015-03-08T00:00:00"/>
    <n v="20028"/>
    <x v="1"/>
    <x v="6"/>
    <n v="28027"/>
  </r>
  <r>
    <x v="10"/>
    <d v="2015-03-09T00:00:00"/>
    <n v="20029"/>
    <x v="3"/>
    <x v="7"/>
    <n v="5270"/>
  </r>
  <r>
    <x v="11"/>
    <d v="2015-03-09T00:00:00"/>
    <n v="20030"/>
    <x v="1"/>
    <x v="8"/>
    <n v="3607"/>
  </r>
  <r>
    <x v="12"/>
    <d v="2015-03-10T00:00:00"/>
    <n v="20026"/>
    <x v="3"/>
    <x v="5"/>
    <n v="277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130BF5-0B7E-46C7-AEB4-B8D624B3BC84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26" firstHeaderRow="1" firstDataRow="1" firstDataCol="1" rowPageCount="1" colPageCount="1"/>
  <pivotFields count="6">
    <pivotField axis="axisRow" showAll="0">
      <items count="14">
        <item x="0"/>
        <item x="6"/>
        <item x="4"/>
        <item x="9"/>
        <item x="12"/>
        <item x="5"/>
        <item x="10"/>
        <item x="1"/>
        <item x="7"/>
        <item x="11"/>
        <item x="8"/>
        <item x="3"/>
        <item x="2"/>
        <item t="default"/>
      </items>
    </pivotField>
    <pivotField numFmtId="14" showAll="0"/>
    <pivotField numFmtId="1" showAll="0"/>
    <pivotField axis="axisPage" showAll="0">
      <items count="5">
        <item x="2"/>
        <item x="1"/>
        <item x="3"/>
        <item x="0"/>
        <item t="default"/>
      </items>
    </pivotField>
    <pivotField axis="axisRow" showAll="0">
      <items count="10">
        <item x="2"/>
        <item x="1"/>
        <item x="0"/>
        <item x="5"/>
        <item x="7"/>
        <item x="6"/>
        <item x="3"/>
        <item x="4"/>
        <item x="8"/>
        <item t="default"/>
      </items>
    </pivotField>
    <pivotField dataField="1" numFmtId="1" showAll="0"/>
  </pivotFields>
  <rowFields count="2">
    <field x="4"/>
    <field x="0"/>
  </rowFields>
  <rowItems count="23">
    <i>
      <x/>
    </i>
    <i r="1">
      <x v="12"/>
    </i>
    <i>
      <x v="1"/>
    </i>
    <i r="1">
      <x v="1"/>
    </i>
    <i r="1">
      <x v="7"/>
    </i>
    <i>
      <x v="2"/>
    </i>
    <i r="1">
      <x/>
    </i>
    <i r="1">
      <x v="2"/>
    </i>
    <i r="1">
      <x v="10"/>
    </i>
    <i>
      <x v="3"/>
    </i>
    <i r="1">
      <x v="4"/>
    </i>
    <i r="1">
      <x v="8"/>
    </i>
    <i>
      <x v="4"/>
    </i>
    <i r="1">
      <x v="6"/>
    </i>
    <i>
      <x v="5"/>
    </i>
    <i r="1">
      <x v="3"/>
    </i>
    <i>
      <x v="6"/>
    </i>
    <i r="1">
      <x v="11"/>
    </i>
    <i>
      <x v="7"/>
    </i>
    <i r="1">
      <x v="5"/>
    </i>
    <i>
      <x v="8"/>
    </i>
    <i r="1">
      <x v="9"/>
    </i>
    <i t="grand">
      <x/>
    </i>
  </rowItems>
  <colItems count="1">
    <i/>
  </colItems>
  <pageFields count="1">
    <pageField fld="3" hier="-1"/>
  </pageFields>
  <dataFields count="1">
    <dataField name="Sum of Valoare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M9" sqref="M9"/>
    </sheetView>
  </sheetViews>
  <sheetFormatPr defaultRowHeight="12.75" x14ac:dyDescent="0.2"/>
  <cols>
    <col min="2" max="2" width="18.85546875" bestFit="1" customWidth="1"/>
    <col min="3" max="3" width="15.42578125" customWidth="1"/>
    <col min="4" max="4" width="13" bestFit="1" customWidth="1"/>
    <col min="5" max="5" width="7.85546875" customWidth="1"/>
    <col min="6" max="6" width="11.42578125" customWidth="1"/>
  </cols>
  <sheetData>
    <row r="1" spans="1:10" x14ac:dyDescent="0.2">
      <c r="A1" t="s">
        <v>65</v>
      </c>
    </row>
    <row r="3" spans="1:10" ht="25.5" x14ac:dyDescent="0.2">
      <c r="A3" s="2" t="s">
        <v>44</v>
      </c>
      <c r="B3" s="2" t="s">
        <v>45</v>
      </c>
      <c r="C3" s="2" t="s">
        <v>48</v>
      </c>
      <c r="D3" s="2" t="s">
        <v>46</v>
      </c>
      <c r="E3" s="2" t="s">
        <v>47</v>
      </c>
      <c r="F3" s="2" t="s">
        <v>43</v>
      </c>
      <c r="I3" s="11" t="s">
        <v>66</v>
      </c>
      <c r="J3" s="11" t="s">
        <v>67</v>
      </c>
    </row>
    <row r="4" spans="1:10" x14ac:dyDescent="0.2">
      <c r="A4" s="3">
        <v>20018</v>
      </c>
      <c r="B4" s="4" t="s">
        <v>1</v>
      </c>
      <c r="C4" s="4" t="s">
        <v>49</v>
      </c>
      <c r="D4" s="4" t="s">
        <v>2</v>
      </c>
      <c r="E4" s="5">
        <v>12</v>
      </c>
      <c r="F4" s="4" t="s">
        <v>3</v>
      </c>
      <c r="I4">
        <f>COUNTIF(F4:F21,"Iasi")</f>
        <v>7</v>
      </c>
      <c r="J4" s="12">
        <f>COUNTIF(F4:F21,"&lt;&gt;Iasi")</f>
        <v>11</v>
      </c>
    </row>
    <row r="5" spans="1:10" x14ac:dyDescent="0.2">
      <c r="A5" s="3">
        <v>20019</v>
      </c>
      <c r="B5" s="4" t="s">
        <v>4</v>
      </c>
      <c r="C5" s="4" t="s">
        <v>56</v>
      </c>
      <c r="D5" s="4" t="s">
        <v>5</v>
      </c>
      <c r="E5" s="5">
        <v>113</v>
      </c>
      <c r="F5" s="4" t="s">
        <v>6</v>
      </c>
    </row>
    <row r="6" spans="1:10" x14ac:dyDescent="0.2">
      <c r="A6" s="6">
        <v>20020</v>
      </c>
      <c r="B6" s="7" t="s">
        <v>7</v>
      </c>
      <c r="C6" s="4" t="s">
        <v>56</v>
      </c>
      <c r="D6" s="7" t="s">
        <v>54</v>
      </c>
      <c r="E6" s="7">
        <v>16</v>
      </c>
      <c r="F6" s="7" t="s">
        <v>8</v>
      </c>
    </row>
    <row r="7" spans="1:10" x14ac:dyDescent="0.2">
      <c r="A7" s="6">
        <v>20021</v>
      </c>
      <c r="B7" s="7" t="s">
        <v>9</v>
      </c>
      <c r="C7" s="4" t="s">
        <v>56</v>
      </c>
      <c r="D7" s="7" t="s">
        <v>10</v>
      </c>
      <c r="E7" s="7">
        <v>9</v>
      </c>
      <c r="F7" s="7" t="s">
        <v>11</v>
      </c>
    </row>
    <row r="8" spans="1:10" x14ac:dyDescent="0.2">
      <c r="A8" s="6">
        <v>20022</v>
      </c>
      <c r="B8" s="7" t="s">
        <v>12</v>
      </c>
      <c r="C8" s="7" t="s">
        <v>55</v>
      </c>
      <c r="D8" s="7" t="s">
        <v>13</v>
      </c>
      <c r="E8" s="7">
        <v>36</v>
      </c>
      <c r="F8" s="7" t="s">
        <v>3</v>
      </c>
    </row>
    <row r="9" spans="1:10" x14ac:dyDescent="0.2">
      <c r="A9" s="6">
        <v>20023</v>
      </c>
      <c r="B9" s="7" t="s">
        <v>50</v>
      </c>
      <c r="C9" s="7" t="s">
        <v>51</v>
      </c>
      <c r="D9" s="7" t="s">
        <v>14</v>
      </c>
      <c r="E9" s="7">
        <v>144</v>
      </c>
      <c r="F9" s="7" t="s">
        <v>3</v>
      </c>
    </row>
    <row r="10" spans="1:10" x14ac:dyDescent="0.2">
      <c r="A10" s="6">
        <v>20024</v>
      </c>
      <c r="B10" s="7" t="s">
        <v>15</v>
      </c>
      <c r="C10" s="4" t="s">
        <v>56</v>
      </c>
      <c r="D10" s="7" t="s">
        <v>16</v>
      </c>
      <c r="E10" s="7">
        <v>24</v>
      </c>
      <c r="F10" s="7" t="s">
        <v>17</v>
      </c>
    </row>
    <row r="11" spans="1:10" x14ac:dyDescent="0.2">
      <c r="A11" s="6">
        <v>20025</v>
      </c>
      <c r="B11" s="7" t="s">
        <v>18</v>
      </c>
      <c r="C11" s="4" t="s">
        <v>49</v>
      </c>
      <c r="D11" s="7" t="s">
        <v>19</v>
      </c>
      <c r="E11" s="7">
        <v>33</v>
      </c>
      <c r="F11" s="7" t="s">
        <v>20</v>
      </c>
    </row>
    <row r="12" spans="1:10" x14ac:dyDescent="0.2">
      <c r="A12" s="6">
        <v>20026</v>
      </c>
      <c r="B12" s="7" t="s">
        <v>21</v>
      </c>
      <c r="C12" s="4" t="s">
        <v>49</v>
      </c>
      <c r="D12" s="7" t="s">
        <v>22</v>
      </c>
      <c r="E12" s="7">
        <v>100</v>
      </c>
      <c r="F12" s="7" t="s">
        <v>23</v>
      </c>
    </row>
    <row r="13" spans="1:10" x14ac:dyDescent="0.2">
      <c r="A13" s="6">
        <v>20027</v>
      </c>
      <c r="B13" s="7" t="s">
        <v>24</v>
      </c>
      <c r="C13" s="7" t="s">
        <v>55</v>
      </c>
      <c r="D13" s="7" t="s">
        <v>25</v>
      </c>
      <c r="E13" s="7">
        <v>330</v>
      </c>
      <c r="F13" s="7" t="s">
        <v>26</v>
      </c>
    </row>
    <row r="14" spans="1:10" x14ac:dyDescent="0.2">
      <c r="A14" s="6">
        <v>20028</v>
      </c>
      <c r="B14" s="7" t="s">
        <v>27</v>
      </c>
      <c r="C14" s="4" t="s">
        <v>56</v>
      </c>
      <c r="D14" s="7" t="s">
        <v>0</v>
      </c>
      <c r="E14" s="7">
        <v>26</v>
      </c>
      <c r="F14" s="7" t="s">
        <v>3</v>
      </c>
    </row>
    <row r="15" spans="1:10" x14ac:dyDescent="0.2">
      <c r="A15" s="6">
        <v>20029</v>
      </c>
      <c r="B15" s="7" t="s">
        <v>28</v>
      </c>
      <c r="C15" s="4" t="s">
        <v>49</v>
      </c>
      <c r="D15" s="7" t="s">
        <v>29</v>
      </c>
      <c r="E15" s="7">
        <v>141</v>
      </c>
      <c r="F15" s="7" t="s">
        <v>3</v>
      </c>
    </row>
    <row r="16" spans="1:10" x14ac:dyDescent="0.2">
      <c r="A16" s="6">
        <v>20030</v>
      </c>
      <c r="B16" s="7" t="s">
        <v>30</v>
      </c>
      <c r="C16" s="4" t="s">
        <v>56</v>
      </c>
      <c r="D16" s="7" t="s">
        <v>31</v>
      </c>
      <c r="E16" s="7">
        <v>64</v>
      </c>
      <c r="F16" s="7" t="s">
        <v>6</v>
      </c>
    </row>
    <row r="17" spans="1:6" x14ac:dyDescent="0.2">
      <c r="A17" s="7">
        <v>20032</v>
      </c>
      <c r="B17" s="7" t="s">
        <v>32</v>
      </c>
      <c r="C17" s="4" t="s">
        <v>56</v>
      </c>
      <c r="D17" s="7" t="s">
        <v>33</v>
      </c>
      <c r="E17" s="7">
        <v>210</v>
      </c>
      <c r="F17" s="7" t="s">
        <v>3</v>
      </c>
    </row>
    <row r="18" spans="1:6" x14ac:dyDescent="0.2">
      <c r="A18" s="7">
        <v>20033</v>
      </c>
      <c r="B18" s="7" t="s">
        <v>34</v>
      </c>
      <c r="C18" s="4" t="s">
        <v>56</v>
      </c>
      <c r="D18" s="7" t="s">
        <v>35</v>
      </c>
      <c r="E18" s="7">
        <v>121</v>
      </c>
      <c r="F18" s="7" t="s">
        <v>36</v>
      </c>
    </row>
    <row r="19" spans="1:6" x14ac:dyDescent="0.2">
      <c r="A19" s="7">
        <v>20036</v>
      </c>
      <c r="B19" s="7" t="s">
        <v>37</v>
      </c>
      <c r="C19" s="4" t="s">
        <v>49</v>
      </c>
      <c r="D19" s="7" t="s">
        <v>38</v>
      </c>
      <c r="E19" s="7">
        <v>34</v>
      </c>
      <c r="F19" s="7" t="s">
        <v>39</v>
      </c>
    </row>
    <row r="20" spans="1:6" x14ac:dyDescent="0.2">
      <c r="A20" s="7">
        <v>20037</v>
      </c>
      <c r="B20" s="7" t="s">
        <v>52</v>
      </c>
      <c r="C20" s="7" t="s">
        <v>51</v>
      </c>
      <c r="D20" s="7" t="s">
        <v>53</v>
      </c>
      <c r="E20" s="7">
        <v>14</v>
      </c>
      <c r="F20" s="7" t="s">
        <v>3</v>
      </c>
    </row>
    <row r="21" spans="1:6" x14ac:dyDescent="0.2">
      <c r="A21" s="7">
        <v>20038</v>
      </c>
      <c r="B21" s="7" t="s">
        <v>40</v>
      </c>
      <c r="C21" s="7" t="s">
        <v>55</v>
      </c>
      <c r="D21" s="8" t="s">
        <v>41</v>
      </c>
      <c r="E21" s="7">
        <v>14</v>
      </c>
      <c r="F21" s="7" t="s">
        <v>42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3" sqref="A3:D16"/>
    </sheetView>
  </sheetViews>
  <sheetFormatPr defaultRowHeight="12.75" x14ac:dyDescent="0.2"/>
  <cols>
    <col min="1" max="1" width="9" customWidth="1"/>
    <col min="2" max="2" width="10.140625" bestFit="1" customWidth="1"/>
  </cols>
  <sheetData>
    <row r="1" spans="1:4" x14ac:dyDescent="0.2">
      <c r="A1" t="s">
        <v>57</v>
      </c>
    </row>
    <row r="3" spans="1:4" ht="25.5" x14ac:dyDescent="0.2">
      <c r="A3" s="2" t="s">
        <v>58</v>
      </c>
      <c r="B3" s="2" t="s">
        <v>60</v>
      </c>
      <c r="C3" s="2" t="s">
        <v>44</v>
      </c>
      <c r="D3" s="2" t="s">
        <v>59</v>
      </c>
    </row>
    <row r="4" spans="1:4" x14ac:dyDescent="0.2">
      <c r="A4" s="1">
        <v>12</v>
      </c>
      <c r="B4" s="9">
        <v>42063</v>
      </c>
      <c r="C4" s="6">
        <v>20023</v>
      </c>
      <c r="D4" s="10">
        <v>7175</v>
      </c>
    </row>
    <row r="5" spans="1:4" x14ac:dyDescent="0.2">
      <c r="A5" s="1">
        <v>132</v>
      </c>
      <c r="B5" s="9">
        <v>42063</v>
      </c>
      <c r="C5" s="6">
        <v>20020</v>
      </c>
      <c r="D5" s="10">
        <v>23840</v>
      </c>
    </row>
    <row r="6" spans="1:4" x14ac:dyDescent="0.2">
      <c r="A6" s="1">
        <v>474548</v>
      </c>
      <c r="B6" s="9">
        <v>42064</v>
      </c>
      <c r="C6" s="6">
        <v>20021</v>
      </c>
      <c r="D6" s="10">
        <v>27750</v>
      </c>
    </row>
    <row r="7" spans="1:4" x14ac:dyDescent="0.2">
      <c r="A7" s="1">
        <v>457896</v>
      </c>
      <c r="B7" s="9">
        <v>42065</v>
      </c>
      <c r="C7" s="6">
        <v>20022</v>
      </c>
      <c r="D7" s="10">
        <v>28027</v>
      </c>
    </row>
    <row r="8" spans="1:4" x14ac:dyDescent="0.2">
      <c r="A8" s="1">
        <v>15</v>
      </c>
      <c r="B8" s="9">
        <v>42065</v>
      </c>
      <c r="C8" s="6">
        <v>20023</v>
      </c>
      <c r="D8" s="10">
        <v>4320</v>
      </c>
    </row>
    <row r="9" spans="1:4" x14ac:dyDescent="0.2">
      <c r="A9" s="1">
        <v>50</v>
      </c>
      <c r="B9" s="9">
        <v>42067</v>
      </c>
      <c r="C9" s="6">
        <v>20024</v>
      </c>
      <c r="D9" s="10">
        <v>2957</v>
      </c>
    </row>
    <row r="10" spans="1:4" x14ac:dyDescent="0.2">
      <c r="A10" s="1">
        <v>14</v>
      </c>
      <c r="B10" s="9">
        <v>42067</v>
      </c>
      <c r="C10" s="6">
        <v>20020</v>
      </c>
      <c r="D10" s="10">
        <v>8753</v>
      </c>
    </row>
    <row r="11" spans="1:4" x14ac:dyDescent="0.2">
      <c r="A11" s="1">
        <v>1245</v>
      </c>
      <c r="B11" s="9">
        <v>42069</v>
      </c>
      <c r="C11" s="6">
        <v>20026</v>
      </c>
      <c r="D11" s="10">
        <v>29084</v>
      </c>
    </row>
    <row r="12" spans="1:4" x14ac:dyDescent="0.2">
      <c r="A12" s="1">
        <v>2356</v>
      </c>
      <c r="B12" s="9">
        <v>42070</v>
      </c>
      <c r="C12" s="6">
        <v>20023</v>
      </c>
      <c r="D12" s="10">
        <v>33855</v>
      </c>
    </row>
    <row r="13" spans="1:4" x14ac:dyDescent="0.2">
      <c r="A13" s="1">
        <v>17</v>
      </c>
      <c r="B13" s="9">
        <v>42071</v>
      </c>
      <c r="C13" s="6">
        <v>20028</v>
      </c>
      <c r="D13" s="10">
        <v>28027</v>
      </c>
    </row>
    <row r="14" spans="1:4" x14ac:dyDescent="0.2">
      <c r="A14" s="1">
        <v>110</v>
      </c>
      <c r="B14" s="9">
        <v>42072</v>
      </c>
      <c r="C14" s="6">
        <v>20029</v>
      </c>
      <c r="D14" s="10">
        <v>5270</v>
      </c>
    </row>
    <row r="15" spans="1:4" x14ac:dyDescent="0.2">
      <c r="A15" s="1">
        <v>2145</v>
      </c>
      <c r="B15" s="9">
        <v>42072</v>
      </c>
      <c r="C15" s="6">
        <v>20030</v>
      </c>
      <c r="D15" s="10">
        <v>3607</v>
      </c>
    </row>
    <row r="16" spans="1:4" x14ac:dyDescent="0.2">
      <c r="A16" s="1">
        <v>24</v>
      </c>
      <c r="B16" s="9">
        <v>42073</v>
      </c>
      <c r="C16" s="6">
        <v>20026</v>
      </c>
      <c r="D16" s="10">
        <v>27750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2.75" x14ac:dyDescent="0.2"/>
  <cols>
    <col min="2" max="2" width="11.42578125" customWidth="1"/>
  </cols>
  <sheetData>
    <row r="1" spans="1:4" x14ac:dyDescent="0.2">
      <c r="A1" t="s">
        <v>64</v>
      </c>
    </row>
    <row r="3" spans="1:4" ht="38.25" x14ac:dyDescent="0.2">
      <c r="A3" s="2" t="s">
        <v>61</v>
      </c>
      <c r="B3" s="2" t="s">
        <v>62</v>
      </c>
      <c r="C3" s="2" t="s">
        <v>44</v>
      </c>
      <c r="D3" s="2" t="s">
        <v>63</v>
      </c>
    </row>
    <row r="4" spans="1:4" x14ac:dyDescent="0.2">
      <c r="A4" s="1">
        <v>101</v>
      </c>
      <c r="B4" s="9">
        <v>42064</v>
      </c>
      <c r="C4" s="6">
        <v>20023</v>
      </c>
      <c r="D4" s="1">
        <v>7175</v>
      </c>
    </row>
    <row r="5" spans="1:4" x14ac:dyDescent="0.2">
      <c r="A5" s="1">
        <v>103</v>
      </c>
      <c r="B5" s="9">
        <v>42064</v>
      </c>
      <c r="C5" s="6">
        <v>20020</v>
      </c>
      <c r="D5" s="1">
        <v>23840</v>
      </c>
    </row>
    <row r="6" spans="1:4" x14ac:dyDescent="0.2">
      <c r="A6" s="1">
        <v>104</v>
      </c>
      <c r="B6" s="9">
        <v>42065</v>
      </c>
      <c r="C6" s="6">
        <v>20021</v>
      </c>
      <c r="D6" s="1">
        <v>27750</v>
      </c>
    </row>
    <row r="7" spans="1:4" x14ac:dyDescent="0.2">
      <c r="A7" s="1">
        <v>106</v>
      </c>
      <c r="B7" s="9">
        <v>42066</v>
      </c>
      <c r="C7" s="6">
        <v>20022</v>
      </c>
      <c r="D7" s="1">
        <v>28027</v>
      </c>
    </row>
    <row r="8" spans="1:4" x14ac:dyDescent="0.2">
      <c r="A8" s="1">
        <v>107</v>
      </c>
      <c r="B8" s="9">
        <v>42066</v>
      </c>
      <c r="C8" s="6">
        <v>20023</v>
      </c>
      <c r="D8" s="1">
        <v>4320</v>
      </c>
    </row>
    <row r="9" spans="1:4" x14ac:dyDescent="0.2">
      <c r="A9" s="1">
        <v>108</v>
      </c>
      <c r="B9" s="9">
        <v>42068</v>
      </c>
      <c r="C9" s="6">
        <v>20024</v>
      </c>
      <c r="D9" s="1">
        <v>2957</v>
      </c>
    </row>
    <row r="10" spans="1:4" x14ac:dyDescent="0.2">
      <c r="A10" s="1">
        <v>109</v>
      </c>
      <c r="B10" s="9">
        <v>42068</v>
      </c>
      <c r="C10" s="6">
        <v>20020</v>
      </c>
      <c r="D10" s="1">
        <v>8753</v>
      </c>
    </row>
    <row r="11" spans="1:4" x14ac:dyDescent="0.2">
      <c r="A11" s="1">
        <v>110</v>
      </c>
      <c r="B11" s="9">
        <v>42070</v>
      </c>
      <c r="C11" s="6">
        <v>20026</v>
      </c>
      <c r="D11" s="1">
        <v>29084</v>
      </c>
    </row>
    <row r="12" spans="1:4" x14ac:dyDescent="0.2">
      <c r="A12" s="1">
        <v>112</v>
      </c>
      <c r="B12" s="9">
        <v>42071</v>
      </c>
      <c r="C12" s="6">
        <v>20023</v>
      </c>
      <c r="D12" s="1">
        <v>33855</v>
      </c>
    </row>
    <row r="13" spans="1:4" x14ac:dyDescent="0.2">
      <c r="A13" s="1">
        <v>115</v>
      </c>
      <c r="B13" s="9">
        <v>42072</v>
      </c>
      <c r="C13" s="6">
        <v>20028</v>
      </c>
      <c r="D13" s="1">
        <v>28027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B6A8-BDEB-430A-933C-E272FD7E1A9D}">
  <dimension ref="A1:F17"/>
  <sheetViews>
    <sheetView workbookViewId="0">
      <selection sqref="A1:F14"/>
    </sheetView>
  </sheetViews>
  <sheetFormatPr defaultRowHeight="12.75" x14ac:dyDescent="0.2"/>
  <cols>
    <col min="4" max="4" width="11.7109375" bestFit="1" customWidth="1"/>
    <col min="5" max="5" width="15" bestFit="1" customWidth="1"/>
  </cols>
  <sheetData>
    <row r="1" spans="1:6" ht="25.5" x14ac:dyDescent="0.2">
      <c r="A1" s="2" t="s">
        <v>58</v>
      </c>
      <c r="B1" s="2" t="s">
        <v>60</v>
      </c>
      <c r="C1" s="2" t="s">
        <v>44</v>
      </c>
      <c r="D1" s="2" t="s">
        <v>68</v>
      </c>
      <c r="E1" s="2" t="s">
        <v>69</v>
      </c>
      <c r="F1" s="2" t="s">
        <v>59</v>
      </c>
    </row>
    <row r="2" spans="1:6" x14ac:dyDescent="0.2">
      <c r="A2" s="1">
        <v>12</v>
      </c>
      <c r="B2" s="9">
        <v>42063</v>
      </c>
      <c r="C2" s="6">
        <v>20023</v>
      </c>
      <c r="D2" s="6" t="str">
        <f>VLOOKUP(C2,Furnizori!$A$4:$F$21,3,0)</f>
        <v>utilitati</v>
      </c>
      <c r="E2" s="6" t="str">
        <f>VLOOKUP(C2,Furnizori!$A$4:$F$21,2,0)</f>
        <v>Conel</v>
      </c>
      <c r="F2" s="10">
        <v>7175</v>
      </c>
    </row>
    <row r="3" spans="1:6" x14ac:dyDescent="0.2">
      <c r="A3" s="1">
        <v>132</v>
      </c>
      <c r="B3" s="9">
        <v>42063</v>
      </c>
      <c r="C3" s="6">
        <v>20020</v>
      </c>
      <c r="D3" s="6" t="str">
        <f>VLOOKUP(C3,Furnizori!$A$4:$F$21,3,0)</f>
        <v>marfuri</v>
      </c>
      <c r="E3" s="6" t="str">
        <f>VLOOKUP(C3,Furnizori!$A$4:$F$21,2,0)</f>
        <v>Cetatea S.A.</v>
      </c>
      <c r="F3" s="10">
        <v>23840</v>
      </c>
    </row>
    <row r="4" spans="1:6" x14ac:dyDescent="0.2">
      <c r="A4" s="1">
        <v>474548</v>
      </c>
      <c r="B4" s="9">
        <v>42064</v>
      </c>
      <c r="C4" s="6">
        <v>20021</v>
      </c>
      <c r="D4" s="6" t="str">
        <f>VLOOKUP(C4,Furnizori!$A$4:$F$21,3,0)</f>
        <v>marfuri</v>
      </c>
      <c r="E4" s="6" t="str">
        <f>VLOOKUP(C4,Furnizori!$A$4:$F$21,2,0)</f>
        <v>Bono S.R.L.</v>
      </c>
      <c r="F4" s="10">
        <v>27750</v>
      </c>
    </row>
    <row r="5" spans="1:6" x14ac:dyDescent="0.2">
      <c r="A5" s="1">
        <v>457896</v>
      </c>
      <c r="B5" s="9">
        <v>42065</v>
      </c>
      <c r="C5" s="6">
        <v>20022</v>
      </c>
      <c r="D5" s="6" t="str">
        <f>VLOOKUP(C5,Furnizori!$A$4:$F$21,3,0)</f>
        <v>birotica</v>
      </c>
      <c r="E5" s="6" t="str">
        <f>VLOOKUP(C5,Furnizori!$A$4:$F$21,2,0)</f>
        <v>Maxim S.R.L.</v>
      </c>
      <c r="F5" s="10">
        <v>28027</v>
      </c>
    </row>
    <row r="6" spans="1:6" x14ac:dyDescent="0.2">
      <c r="A6" s="1">
        <v>15</v>
      </c>
      <c r="B6" s="9">
        <v>42065</v>
      </c>
      <c r="C6" s="6">
        <v>20023</v>
      </c>
      <c r="D6" s="6" t="str">
        <f>VLOOKUP(C6,Furnizori!$A$4:$F$21,3,0)</f>
        <v>utilitati</v>
      </c>
      <c r="E6" s="6" t="str">
        <f>VLOOKUP(C6,Furnizori!$A$4:$F$21,2,0)</f>
        <v>Conel</v>
      </c>
      <c r="F6" s="10">
        <v>4320</v>
      </c>
    </row>
    <row r="7" spans="1:6" x14ac:dyDescent="0.2">
      <c r="A7" s="1">
        <v>50</v>
      </c>
      <c r="B7" s="9">
        <v>42067</v>
      </c>
      <c r="C7" s="6">
        <v>20024</v>
      </c>
      <c r="D7" s="6" t="str">
        <f>VLOOKUP(C7,Furnizori!$A$4:$F$21,3,0)</f>
        <v>marfuri</v>
      </c>
      <c r="E7" s="6" t="str">
        <f>VLOOKUP(C7,Furnizori!$A$4:$F$21,2,0)</f>
        <v>Valas Impex</v>
      </c>
      <c r="F7" s="10">
        <v>2957</v>
      </c>
    </row>
    <row r="8" spans="1:6" x14ac:dyDescent="0.2">
      <c r="A8" s="1">
        <v>14</v>
      </c>
      <c r="B8" s="9">
        <v>42067</v>
      </c>
      <c r="C8" s="6">
        <v>20020</v>
      </c>
      <c r="D8" s="6" t="str">
        <f>VLOOKUP(C8,Furnizori!$A$4:$F$21,3,0)</f>
        <v>marfuri</v>
      </c>
      <c r="E8" s="6" t="str">
        <f>VLOOKUP(C8,Furnizori!$A$4:$F$21,2,0)</f>
        <v>Cetatea S.A.</v>
      </c>
      <c r="F8" s="10">
        <v>8753</v>
      </c>
    </row>
    <row r="9" spans="1:6" x14ac:dyDescent="0.2">
      <c r="A9" s="1">
        <v>1245</v>
      </c>
      <c r="B9" s="9">
        <v>42069</v>
      </c>
      <c r="C9" s="6">
        <v>20026</v>
      </c>
      <c r="D9" s="6" t="str">
        <f>VLOOKUP(C9,Furnizori!$A$4:$F$21,3,0)</f>
        <v>materii prime</v>
      </c>
      <c r="E9" s="6" t="str">
        <f>VLOOKUP(C9,Furnizori!$A$4:$F$21,2,0)</f>
        <v>Decebal S.A.</v>
      </c>
      <c r="F9" s="10">
        <v>29084</v>
      </c>
    </row>
    <row r="10" spans="1:6" x14ac:dyDescent="0.2">
      <c r="A10" s="1">
        <v>2356</v>
      </c>
      <c r="B10" s="9">
        <v>42070</v>
      </c>
      <c r="C10" s="6">
        <v>20023</v>
      </c>
      <c r="D10" s="6" t="str">
        <f>VLOOKUP(C10,Furnizori!$A$4:$F$21,3,0)</f>
        <v>utilitati</v>
      </c>
      <c r="E10" s="6" t="str">
        <f>VLOOKUP(C10,Furnizori!$A$4:$F$21,2,0)</f>
        <v>Conel</v>
      </c>
      <c r="F10" s="10">
        <v>33855</v>
      </c>
    </row>
    <row r="11" spans="1:6" x14ac:dyDescent="0.2">
      <c r="A11" s="1">
        <v>17</v>
      </c>
      <c r="B11" s="9">
        <v>42071</v>
      </c>
      <c r="C11" s="6">
        <v>20028</v>
      </c>
      <c r="D11" s="6" t="str">
        <f>VLOOKUP(C11,Furnizori!$A$4:$F$21,3,0)</f>
        <v>marfuri</v>
      </c>
      <c r="E11" s="6" t="str">
        <f>VLOOKUP(C11,Furnizori!$A$4:$F$21,2,0)</f>
        <v>Epsilon S.R.L.</v>
      </c>
      <c r="F11" s="10">
        <v>28027</v>
      </c>
    </row>
    <row r="12" spans="1:6" x14ac:dyDescent="0.2">
      <c r="A12" s="1">
        <v>110</v>
      </c>
      <c r="B12" s="9">
        <v>42072</v>
      </c>
      <c r="C12" s="6">
        <v>20029</v>
      </c>
      <c r="D12" s="6" t="str">
        <f>VLOOKUP(C12,Furnizori!$A$4:$F$21,3,0)</f>
        <v>materii prime</v>
      </c>
      <c r="E12" s="6" t="str">
        <f>VLOOKUP(C12,Furnizori!$A$4:$F$21,2,0)</f>
        <v>Dromader S.R.L.</v>
      </c>
      <c r="F12" s="10">
        <v>5270</v>
      </c>
    </row>
    <row r="13" spans="1:6" x14ac:dyDescent="0.2">
      <c r="A13" s="1">
        <v>2145</v>
      </c>
      <c r="B13" s="9">
        <v>42072</v>
      </c>
      <c r="C13" s="6">
        <v>20030</v>
      </c>
      <c r="D13" s="6" t="str">
        <f>VLOOKUP(C13,Furnizori!$A$4:$F$21,3,0)</f>
        <v>marfuri</v>
      </c>
      <c r="E13" s="6" t="str">
        <f>VLOOKUP(C13,Furnizori!$A$4:$F$21,2,0)</f>
        <v>Vointa S.A.</v>
      </c>
      <c r="F13" s="10">
        <v>3607</v>
      </c>
    </row>
    <row r="14" spans="1:6" x14ac:dyDescent="0.2">
      <c r="A14" s="1">
        <v>24</v>
      </c>
      <c r="B14" s="9">
        <v>42073</v>
      </c>
      <c r="C14" s="6">
        <v>20026</v>
      </c>
      <c r="D14" s="6" t="str">
        <f>VLOOKUP(C14,Furnizori!$A$4:$F$21,3,0)</f>
        <v>materii prime</v>
      </c>
      <c r="E14" s="6" t="str">
        <f>VLOOKUP(C14,Furnizori!$A$4:$F$21,2,0)</f>
        <v>Decebal S.A.</v>
      </c>
      <c r="F14" s="10">
        <v>27750</v>
      </c>
    </row>
    <row r="15" spans="1:6" x14ac:dyDescent="0.2">
      <c r="D15" t="s">
        <v>70</v>
      </c>
      <c r="E15" s="13">
        <f>SUM(F2:F14)</f>
        <v>230415</v>
      </c>
    </row>
    <row r="16" spans="1:6" x14ac:dyDescent="0.2">
      <c r="D16" t="s">
        <v>71</v>
      </c>
      <c r="E16" s="13">
        <f>AVERAGE(F2:F14)</f>
        <v>17724.23076923077</v>
      </c>
    </row>
    <row r="17" spans="4:5" x14ac:dyDescent="0.2">
      <c r="D17" t="s">
        <v>72</v>
      </c>
      <c r="E17" s="13">
        <f>MAX(F2:F14)</f>
        <v>33855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0B9A-0339-4C70-86B9-282347A5B4ED}">
  <dimension ref="A1:B26"/>
  <sheetViews>
    <sheetView workbookViewId="0">
      <selection activeCell="A4" sqref="A4"/>
    </sheetView>
  </sheetViews>
  <sheetFormatPr defaultRowHeight="12.75" x14ac:dyDescent="0.2"/>
  <cols>
    <col min="1" max="1" width="18.140625" bestFit="1" customWidth="1"/>
    <col min="2" max="2" width="15.28515625" bestFit="1" customWidth="1"/>
  </cols>
  <sheetData>
    <row r="1" spans="1:2" x14ac:dyDescent="0.2">
      <c r="A1" s="14" t="s">
        <v>68</v>
      </c>
      <c r="B1" t="s">
        <v>76</v>
      </c>
    </row>
    <row r="3" spans="1:2" x14ac:dyDescent="0.2">
      <c r="A3" s="14" t="s">
        <v>73</v>
      </c>
      <c r="B3" t="s">
        <v>75</v>
      </c>
    </row>
    <row r="4" spans="1:2" x14ac:dyDescent="0.2">
      <c r="A4" s="15" t="s">
        <v>9</v>
      </c>
      <c r="B4" s="17">
        <v>27750</v>
      </c>
    </row>
    <row r="5" spans="1:2" x14ac:dyDescent="0.2">
      <c r="A5" s="16">
        <v>474548</v>
      </c>
      <c r="B5" s="17">
        <v>27750</v>
      </c>
    </row>
    <row r="6" spans="1:2" x14ac:dyDescent="0.2">
      <c r="A6" s="15" t="s">
        <v>7</v>
      </c>
      <c r="B6" s="17">
        <v>32593</v>
      </c>
    </row>
    <row r="7" spans="1:2" x14ac:dyDescent="0.2">
      <c r="A7" s="16">
        <v>14</v>
      </c>
      <c r="B7" s="17">
        <v>8753</v>
      </c>
    </row>
    <row r="8" spans="1:2" x14ac:dyDescent="0.2">
      <c r="A8" s="16">
        <v>132</v>
      </c>
      <c r="B8" s="17">
        <v>23840</v>
      </c>
    </row>
    <row r="9" spans="1:2" x14ac:dyDescent="0.2">
      <c r="A9" s="15" t="s">
        <v>50</v>
      </c>
      <c r="B9" s="17">
        <v>45350</v>
      </c>
    </row>
    <row r="10" spans="1:2" x14ac:dyDescent="0.2">
      <c r="A10" s="16">
        <v>12</v>
      </c>
      <c r="B10" s="17">
        <v>7175</v>
      </c>
    </row>
    <row r="11" spans="1:2" x14ac:dyDescent="0.2">
      <c r="A11" s="16">
        <v>15</v>
      </c>
      <c r="B11" s="17">
        <v>4320</v>
      </c>
    </row>
    <row r="12" spans="1:2" x14ac:dyDescent="0.2">
      <c r="A12" s="16">
        <v>2356</v>
      </c>
      <c r="B12" s="17">
        <v>33855</v>
      </c>
    </row>
    <row r="13" spans="1:2" x14ac:dyDescent="0.2">
      <c r="A13" s="15" t="s">
        <v>21</v>
      </c>
      <c r="B13" s="17">
        <v>56834</v>
      </c>
    </row>
    <row r="14" spans="1:2" x14ac:dyDescent="0.2">
      <c r="A14" s="16">
        <v>24</v>
      </c>
      <c r="B14" s="17">
        <v>27750</v>
      </c>
    </row>
    <row r="15" spans="1:2" x14ac:dyDescent="0.2">
      <c r="A15" s="16">
        <v>1245</v>
      </c>
      <c r="B15" s="17">
        <v>29084</v>
      </c>
    </row>
    <row r="16" spans="1:2" x14ac:dyDescent="0.2">
      <c r="A16" s="15" t="s">
        <v>28</v>
      </c>
      <c r="B16" s="17">
        <v>5270</v>
      </c>
    </row>
    <row r="17" spans="1:2" x14ac:dyDescent="0.2">
      <c r="A17" s="16">
        <v>110</v>
      </c>
      <c r="B17" s="17">
        <v>5270</v>
      </c>
    </row>
    <row r="18" spans="1:2" x14ac:dyDescent="0.2">
      <c r="A18" s="15" t="s">
        <v>27</v>
      </c>
      <c r="B18" s="17">
        <v>28027</v>
      </c>
    </row>
    <row r="19" spans="1:2" x14ac:dyDescent="0.2">
      <c r="A19" s="16">
        <v>17</v>
      </c>
      <c r="B19" s="17">
        <v>28027</v>
      </c>
    </row>
    <row r="20" spans="1:2" x14ac:dyDescent="0.2">
      <c r="A20" s="15" t="s">
        <v>12</v>
      </c>
      <c r="B20" s="17">
        <v>28027</v>
      </c>
    </row>
    <row r="21" spans="1:2" x14ac:dyDescent="0.2">
      <c r="A21" s="16">
        <v>457896</v>
      </c>
      <c r="B21" s="17">
        <v>28027</v>
      </c>
    </row>
    <row r="22" spans="1:2" x14ac:dyDescent="0.2">
      <c r="A22" s="15" t="s">
        <v>15</v>
      </c>
      <c r="B22" s="17">
        <v>2957</v>
      </c>
    </row>
    <row r="23" spans="1:2" x14ac:dyDescent="0.2">
      <c r="A23" s="16">
        <v>50</v>
      </c>
      <c r="B23" s="17">
        <v>2957</v>
      </c>
    </row>
    <row r="24" spans="1:2" x14ac:dyDescent="0.2">
      <c r="A24" s="15" t="s">
        <v>30</v>
      </c>
      <c r="B24" s="17">
        <v>3607</v>
      </c>
    </row>
    <row r="25" spans="1:2" x14ac:dyDescent="0.2">
      <c r="A25" s="16">
        <v>2145</v>
      </c>
      <c r="B25" s="17">
        <v>3607</v>
      </c>
    </row>
    <row r="26" spans="1:2" x14ac:dyDescent="0.2">
      <c r="A26" s="15" t="s">
        <v>74</v>
      </c>
      <c r="B26" s="17">
        <v>230415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C35D-0E81-43E7-8F69-47253525AE9F}">
  <dimension ref="A2:C6"/>
  <sheetViews>
    <sheetView workbookViewId="0">
      <selection activeCell="B7" sqref="B7"/>
    </sheetView>
  </sheetViews>
  <sheetFormatPr defaultRowHeight="12.75" x14ac:dyDescent="0.2"/>
  <sheetData>
    <row r="2" spans="1:3" x14ac:dyDescent="0.2">
      <c r="A2" t="s">
        <v>77</v>
      </c>
      <c r="B2">
        <v>25000</v>
      </c>
      <c r="C2" t="s">
        <v>81</v>
      </c>
    </row>
    <row r="3" spans="1:3" x14ac:dyDescent="0.2">
      <c r="A3" t="s">
        <v>78</v>
      </c>
      <c r="B3">
        <v>10</v>
      </c>
      <c r="C3" t="s">
        <v>82</v>
      </c>
    </row>
    <row r="4" spans="1:3" x14ac:dyDescent="0.2">
      <c r="A4" t="s">
        <v>79</v>
      </c>
      <c r="B4">
        <v>-3000</v>
      </c>
      <c r="C4" t="s">
        <v>83</v>
      </c>
    </row>
    <row r="6" spans="1:3" x14ac:dyDescent="0.2">
      <c r="A6" t="s">
        <v>80</v>
      </c>
      <c r="B6" s="18">
        <f>RATE(B3,B4,B2)</f>
        <v>3.4601537996533455E-2</v>
      </c>
      <c r="C6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240A-D2A6-48A5-9D05-E02D6204A010}">
  <dimension ref="A2:L27"/>
  <sheetViews>
    <sheetView tabSelected="1" workbookViewId="0">
      <selection activeCell="G15" sqref="G15"/>
    </sheetView>
  </sheetViews>
  <sheetFormatPr defaultRowHeight="12.75" x14ac:dyDescent="0.2"/>
  <sheetData>
    <row r="2" spans="1:12" x14ac:dyDescent="0.2">
      <c r="A2" t="s">
        <v>77</v>
      </c>
      <c r="B2">
        <v>25000</v>
      </c>
      <c r="C2" t="s">
        <v>81</v>
      </c>
    </row>
    <row r="3" spans="1:12" x14ac:dyDescent="0.2">
      <c r="A3" t="s">
        <v>78</v>
      </c>
      <c r="B3">
        <v>10</v>
      </c>
      <c r="C3" t="s">
        <v>82</v>
      </c>
    </row>
    <row r="4" spans="1:12" x14ac:dyDescent="0.2">
      <c r="A4" t="s">
        <v>79</v>
      </c>
      <c r="B4">
        <v>-3000</v>
      </c>
      <c r="C4" t="s">
        <v>83</v>
      </c>
    </row>
    <row r="6" spans="1:12" x14ac:dyDescent="0.2">
      <c r="A6" t="s">
        <v>80</v>
      </c>
      <c r="B6" s="18">
        <f>RATE(B3,B4,B2)</f>
        <v>3.4601537996533455E-2</v>
      </c>
      <c r="C6" t="s">
        <v>84</v>
      </c>
    </row>
    <row r="9" spans="1:12" x14ac:dyDescent="0.2">
      <c r="C9" s="18">
        <f>RATE(B3,B4,B2)</f>
        <v>3.4601537996533455E-2</v>
      </c>
      <c r="D9">
        <v>-1000</v>
      </c>
      <c r="E9">
        <v>-2000</v>
      </c>
      <c r="F9">
        <v>-2500</v>
      </c>
      <c r="G9">
        <v>-2600</v>
      </c>
      <c r="H9">
        <v>-2700</v>
      </c>
      <c r="I9">
        <v>-2800</v>
      </c>
      <c r="J9">
        <v>-2900</v>
      </c>
      <c r="K9">
        <v>-3000</v>
      </c>
      <c r="L9">
        <v>-3100</v>
      </c>
    </row>
    <row r="10" spans="1:12" x14ac:dyDescent="0.2">
      <c r="C10">
        <v>21000</v>
      </c>
      <c r="D10" s="19">
        <f t="dataTable" ref="D10:L27" dt2D="1" dtr="1" r1="B4" r2="B2"/>
        <v>-0.11625463443287756</v>
      </c>
      <c r="E10" s="19">
        <v>-8.7739770743632296E-3</v>
      </c>
      <c r="F10" s="19">
        <v>3.3025315093651988E-2</v>
      </c>
      <c r="G10" s="19">
        <v>4.0844034504411188E-2</v>
      </c>
      <c r="H10" s="19">
        <v>4.8513612959496848E-2</v>
      </c>
      <c r="I10" s="19">
        <v>5.6044636451592335E-2</v>
      </c>
      <c r="J10" s="19">
        <v>6.344663256403979E-2</v>
      </c>
      <c r="K10" s="19">
        <v>7.0728208366295342E-2</v>
      </c>
      <c r="L10" s="19">
        <v>7.7897166378959673E-2</v>
      </c>
    </row>
    <row r="11" spans="1:12" x14ac:dyDescent="0.2">
      <c r="C11">
        <v>22000</v>
      </c>
      <c r="D11" s="19">
        <v>-0.12253625237789983</v>
      </c>
      <c r="E11" s="19">
        <v>-1.6964084878837042E-2</v>
      </c>
      <c r="F11" s="19">
        <v>2.3944326735605297E-2</v>
      </c>
      <c r="G11" s="19">
        <v>3.1586805044275981E-2</v>
      </c>
      <c r="H11" s="19">
        <v>3.908055233132908E-2</v>
      </c>
      <c r="I11" s="19">
        <v>4.6436075643738702E-2</v>
      </c>
      <c r="J11" s="19">
        <v>5.366283191414261E-2</v>
      </c>
      <c r="K11" s="19">
        <v>6.0769364804161258E-2</v>
      </c>
      <c r="L11" s="19">
        <v>6.7763419778320649E-2</v>
      </c>
    </row>
    <row r="12" spans="1:12" x14ac:dyDescent="0.2">
      <c r="C12">
        <v>23000</v>
      </c>
      <c r="D12" s="19">
        <v>-0.12844925859676265</v>
      </c>
      <c r="E12" s="19">
        <v>-2.4636272070828365E-2</v>
      </c>
      <c r="F12" s="19">
        <v>1.5454877885588334E-2</v>
      </c>
      <c r="G12" s="19">
        <v>2.2935918182641585E-2</v>
      </c>
      <c r="H12" s="19">
        <v>3.0268675154670233E-2</v>
      </c>
      <c r="I12" s="19">
        <v>3.7463580538047728E-2</v>
      </c>
      <c r="J12" s="19">
        <v>4.4530023786496183E-2</v>
      </c>
      <c r="K12" s="19">
        <v>5.1476487915981126E-2</v>
      </c>
      <c r="L12" s="19">
        <v>5.8310663742518254E-2</v>
      </c>
    </row>
    <row r="13" spans="1:12" x14ac:dyDescent="0.2">
      <c r="C13">
        <v>24000</v>
      </c>
      <c r="D13" s="19">
        <v>-0.13403127116476476</v>
      </c>
      <c r="E13" s="19">
        <v>-3.184634631530249E-2</v>
      </c>
      <c r="F13" s="19">
        <v>7.4918867053800917E-3</v>
      </c>
      <c r="G13" s="19">
        <v>1.4824409219533496E-2</v>
      </c>
      <c r="H13" s="19">
        <v>2.2009123720084556E-2</v>
      </c>
      <c r="I13" s="19">
        <v>2.9056390042031598E-2</v>
      </c>
      <c r="J13" s="19">
        <v>3.597553314873142E-2</v>
      </c>
      <c r="K13" s="19">
        <v>4.2774978035586761E-2</v>
      </c>
      <c r="L13" s="19">
        <v>4.9462363167516218E-2</v>
      </c>
    </row>
    <row r="14" spans="1:12" x14ac:dyDescent="0.2">
      <c r="C14">
        <v>25000</v>
      </c>
      <c r="D14" s="19">
        <v>-0.13931460775912527</v>
      </c>
      <c r="E14" s="19">
        <v>-3.8641905262323389E-2</v>
      </c>
      <c r="F14" s="19">
        <v>1.3396881202545351E-9</v>
      </c>
      <c r="G14" s="19">
        <v>7.1953523849382283E-3</v>
      </c>
      <c r="H14" s="19">
        <v>1.4243391774012263E-2</v>
      </c>
      <c r="I14" s="19">
        <v>2.1154409289856187E-2</v>
      </c>
      <c r="J14" s="19">
        <v>2.7937668214279964E-2</v>
      </c>
      <c r="K14" s="19">
        <v>3.4601537996533455E-2</v>
      </c>
      <c r="L14" s="19">
        <v>4.1153606938065135E-2</v>
      </c>
    </row>
    <row r="15" spans="1:12" x14ac:dyDescent="0.2">
      <c r="C15">
        <v>26000</v>
      </c>
      <c r="D15" s="19">
        <v>-0.1443272195186385</v>
      </c>
      <c r="E15" s="19">
        <v>-4.5063835643895003E-2</v>
      </c>
      <c r="F15" s="19">
        <v>-7.0682060266135244E-3</v>
      </c>
      <c r="G15" s="19" t="e">
        <v>#NUM!</v>
      </c>
      <c r="H15" s="19">
        <v>6.9214015678939148E-3</v>
      </c>
      <c r="I15" s="19">
        <v>1.3706224066368951E-2</v>
      </c>
      <c r="J15" s="19">
        <v>2.0363671728838881E-2</v>
      </c>
      <c r="K15" s="19">
        <v>2.6902060789379376E-2</v>
      </c>
      <c r="L15" s="19">
        <v>3.3328931449422387E-2</v>
      </c>
    </row>
    <row r="16" spans="1:12" x14ac:dyDescent="0.2">
      <c r="C16">
        <v>27000</v>
      </c>
      <c r="D16" s="19">
        <v>-0.14909343020791205</v>
      </c>
      <c r="E16" s="19">
        <v>-5.1147490207041617E-2</v>
      </c>
      <c r="F16" s="19">
        <v>-1.3753634280268131E-2</v>
      </c>
      <c r="G16" s="19">
        <v>-6.8036735116363406E-3</v>
      </c>
      <c r="H16" s="19">
        <v>-1.1561121083125424E-9</v>
      </c>
      <c r="I16" s="19">
        <v>6.6675486931014882E-3</v>
      </c>
      <c r="J16" s="19">
        <v>1.3208120218356361E-2</v>
      </c>
      <c r="K16" s="19">
        <v>1.962997978426393E-2</v>
      </c>
      <c r="L16" s="19">
        <v>2.594062143901988E-2</v>
      </c>
    </row>
    <row r="17" spans="3:12" x14ac:dyDescent="0.2">
      <c r="C17">
        <v>28000</v>
      </c>
      <c r="D17" s="19">
        <v>-0.15363452706162567</v>
      </c>
      <c r="E17" s="19">
        <v>-5.6923621263017768E-2</v>
      </c>
      <c r="F17" s="19">
        <v>-2.0091780931829454E-2</v>
      </c>
      <c r="G17" s="19">
        <v>-1.3252122776457178E-2</v>
      </c>
      <c r="H17" s="19">
        <v>-6.5582298279040019E-3</v>
      </c>
      <c r="I17" s="19">
        <v>-2.3024908954464794E-9</v>
      </c>
      <c r="J17" s="19">
        <v>6.4316600840634685E-3</v>
      </c>
      <c r="K17" s="19">
        <v>1.2744966662066691E-2</v>
      </c>
      <c r="L17" s="19">
        <v>1.8947369461726735E-2</v>
      </c>
    </row>
    <row r="18" spans="3:12" x14ac:dyDescent="0.2">
      <c r="C18">
        <v>29000</v>
      </c>
      <c r="D18" s="19">
        <v>-0.15796923736778096</v>
      </c>
      <c r="E18" s="19">
        <v>-6.2419128216581576E-2</v>
      </c>
      <c r="F18" s="19">
        <v>-2.6113625209533919E-2</v>
      </c>
      <c r="G18" s="19">
        <v>-1.9377150379162971E-2</v>
      </c>
      <c r="H18" s="19">
        <v>-1.2785916859414695E-2</v>
      </c>
      <c r="I18" s="19">
        <v>-6.3298804878247792E-3</v>
      </c>
      <c r="J18" s="19">
        <v>2.1519723317628913E-9</v>
      </c>
      <c r="K18" s="19">
        <v>6.2118937998865646E-3</v>
      </c>
      <c r="L18" s="19">
        <v>1.2313208042573324E-2</v>
      </c>
    </row>
    <row r="19" spans="3:12" x14ac:dyDescent="0.2">
      <c r="C19">
        <v>30000</v>
      </c>
      <c r="D19" s="19">
        <v>-0.16211411611274049</v>
      </c>
      <c r="E19" s="19">
        <v>-6.76576613894391E-2</v>
      </c>
      <c r="F19" s="19">
        <v>-3.184634631530258E-2</v>
      </c>
      <c r="G19" s="19">
        <v>-2.5206646904348887E-2</v>
      </c>
      <c r="H19" s="19">
        <v>-1.8711665422903645E-2</v>
      </c>
      <c r="I19" s="19">
        <v>-1.2351413360815197E-2</v>
      </c>
      <c r="J19" s="19">
        <v>-6.116899541040618E-3</v>
      </c>
      <c r="K19" s="19">
        <v>2.8263464547077851E-9</v>
      </c>
      <c r="L19" s="19">
        <v>6.006651417416119E-3</v>
      </c>
    </row>
    <row r="20" spans="3:12" x14ac:dyDescent="0.2">
      <c r="C20">
        <v>31000</v>
      </c>
      <c r="D20" s="19">
        <v>-0.16608386373425255</v>
      </c>
      <c r="E20" s="19">
        <v>-7.2660113707052887E-2</v>
      </c>
      <c r="F20" s="19">
        <v>-3.7313905797216253E-2</v>
      </c>
      <c r="G20" s="19">
        <v>-3.0765191833660083E-2</v>
      </c>
      <c r="H20" s="19">
        <v>-2.4360674786947534E-2</v>
      </c>
      <c r="I20" s="19">
        <v>-1.8090419672738552E-2</v>
      </c>
      <c r="J20" s="19">
        <v>-1.1945483502863997E-2</v>
      </c>
      <c r="K20" s="19">
        <v>-5.9177858466009196E-3</v>
      </c>
      <c r="L20" s="19" t="e">
        <v>#NUM!</v>
      </c>
    </row>
    <row r="21" spans="3:12" x14ac:dyDescent="0.2">
      <c r="C21">
        <v>32000</v>
      </c>
      <c r="D21" s="19">
        <v>-0.16989158846137659</v>
      </c>
      <c r="E21" s="19">
        <v>-7.7445024108149338E-2</v>
      </c>
      <c r="F21" s="19">
        <v>-4.2537524234617832E-2</v>
      </c>
      <c r="G21" s="19">
        <v>-3.607454518846314E-2</v>
      </c>
      <c r="H21" s="19">
        <v>-2.9755245864608568E-2</v>
      </c>
      <c r="I21" s="19">
        <v>-2.3569742811495965E-2</v>
      </c>
      <c r="J21" s="19">
        <v>-1.7509139448388486E-2</v>
      </c>
      <c r="K21" s="19">
        <v>-1.1565397280730522E-2</v>
      </c>
      <c r="L21" s="19">
        <v>-5.7312276211307625E-3</v>
      </c>
    </row>
    <row r="22" spans="3:12" x14ac:dyDescent="0.2">
      <c r="C22">
        <v>33000</v>
      </c>
      <c r="D22" s="19">
        <v>-0.17354902435762426</v>
      </c>
      <c r="E22" s="19">
        <v>-8.20289108198375E-2</v>
      </c>
      <c r="F22" s="19">
        <v>-4.7536074183755016E-2</v>
      </c>
      <c r="G22" s="19">
        <v>-4.1154052642589957E-2</v>
      </c>
      <c r="H22" s="19">
        <v>-3.491519857483933E-2</v>
      </c>
      <c r="I22" s="19">
        <v>-2.8809678191579161E-2</v>
      </c>
      <c r="J22" s="19">
        <v>-2.2828639646193034E-2</v>
      </c>
      <c r="K22" s="19">
        <v>-1.6964084878837615E-2</v>
      </c>
      <c r="L22" s="19">
        <v>-1.1208761868004914E-2</v>
      </c>
    </row>
    <row r="23" spans="3:12" x14ac:dyDescent="0.2">
      <c r="C23">
        <v>34000</v>
      </c>
      <c r="D23" s="19">
        <v>-0.17706671368094776</v>
      </c>
      <c r="E23" s="19">
        <v>-8.6426548503592146E-2</v>
      </c>
      <c r="F23" s="19">
        <v>-5.2326406238201693E-2</v>
      </c>
      <c r="G23" s="19">
        <v>-4.602098154871595E-2</v>
      </c>
      <c r="H23" s="19">
        <v>-3.985821789906565E-2</v>
      </c>
      <c r="I23" s="19">
        <v>-3.3828329405994083E-2</v>
      </c>
      <c r="J23" s="19">
        <v>-2.7922507383555912E-2</v>
      </c>
      <c r="K23" s="19">
        <v>-2.2132792793395056E-2</v>
      </c>
      <c r="L23" s="19">
        <v>-1.6451969007224801E-2</v>
      </c>
    </row>
    <row r="24" spans="3:12" x14ac:dyDescent="0.2">
      <c r="C24">
        <v>35000</v>
      </c>
      <c r="D24" s="19">
        <v>-0.18045416029254344</v>
      </c>
      <c r="E24" s="19">
        <v>-9.0651200127122314E-2</v>
      </c>
      <c r="F24" s="19">
        <v>-5.6923621263017983E-2</v>
      </c>
      <c r="G24" s="19">
        <v>-5.0690801388648982E-2</v>
      </c>
      <c r="H24" s="19">
        <v>-4.4600142598504568E-2</v>
      </c>
      <c r="I24" s="19">
        <v>-3.8641905262322869E-2</v>
      </c>
      <c r="J24" s="19">
        <v>-3.2807322373623694E-2</v>
      </c>
      <c r="K24" s="19">
        <v>-2.7088472584031367E-2</v>
      </c>
      <c r="L24" s="19">
        <v>-2.1478173458290471E-2</v>
      </c>
    </row>
    <row r="25" spans="3:12" x14ac:dyDescent="0.2">
      <c r="C25">
        <v>36000</v>
      </c>
      <c r="D25" s="19">
        <v>-0.18371995941828492</v>
      </c>
      <c r="E25" s="19">
        <v>-9.471481206805317E-2</v>
      </c>
      <c r="F25" s="19">
        <v>-6.1341299006061674E-2</v>
      </c>
      <c r="G25" s="19">
        <v>-5.5177419199531584E-2</v>
      </c>
      <c r="H25" s="19">
        <v>-4.9155207495741926E-2</v>
      </c>
      <c r="I25" s="19">
        <v>-4.3264968960966904E-2</v>
      </c>
      <c r="J25" s="19">
        <v>-3.7497976872226259E-2</v>
      </c>
      <c r="K25" s="19">
        <v>-3.18463463153019E-2</v>
      </c>
      <c r="L25" s="19">
        <v>-2.6302927915084675E-2</v>
      </c>
    </row>
    <row r="26" spans="3:12" x14ac:dyDescent="0.2">
      <c r="C26">
        <v>37000</v>
      </c>
      <c r="D26" s="19">
        <v>-0.18687190797298742</v>
      </c>
      <c r="E26" s="19">
        <v>-9.8628179161089985E-2</v>
      </c>
      <c r="F26" s="19">
        <v>-6.55916911233691E-2</v>
      </c>
      <c r="G26" s="19">
        <v>-5.9493378282398424E-2</v>
      </c>
      <c r="H26" s="19">
        <v>-5.353624790073324E-2</v>
      </c>
      <c r="I26" s="19">
        <v>-4.7710648271670687E-2</v>
      </c>
      <c r="J26" s="19">
        <v>-4.2007891638609338E-2</v>
      </c>
      <c r="K26" s="19">
        <v>-3.6420128335790197E-2</v>
      </c>
      <c r="L26" s="19">
        <v>-3.0940240977858264E-2</v>
      </c>
    </row>
    <row r="27" spans="3:12" x14ac:dyDescent="0.2">
      <c r="C27">
        <v>38000</v>
      </c>
      <c r="D27" s="19">
        <v>-0.18991709881714766</v>
      </c>
      <c r="E27" s="19">
        <v>-0.10240108502393282</v>
      </c>
      <c r="F27" s="19">
        <v>-6.9685884983924154E-2</v>
      </c>
      <c r="G27" s="19">
        <v>-6.3650026781617283E-2</v>
      </c>
      <c r="H27" s="19">
        <v>-5.7754872983145612E-2</v>
      </c>
      <c r="I27" s="19">
        <v>-5.1990813726672434E-2</v>
      </c>
      <c r="J27" s="19">
        <v>-4.6349198976573087E-2</v>
      </c>
      <c r="K27" s="19">
        <v>-4.082221319487473E-2</v>
      </c>
      <c r="L27" s="19">
        <v>-3.5402769973632744E-2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2263BC723F04EAC13E442A33E2F21" ma:contentTypeVersion="2" ma:contentTypeDescription="Create a new document." ma:contentTypeScope="" ma:versionID="ab11429570cfb788ed841cc1e3808cd3">
  <xsd:schema xmlns:xsd="http://www.w3.org/2001/XMLSchema" xmlns:xs="http://www.w3.org/2001/XMLSchema" xmlns:p="http://schemas.microsoft.com/office/2006/metadata/properties" xmlns:ns2="cf602098-75f9-4c0e-be8f-88f0333fa7cb" targetNamespace="http://schemas.microsoft.com/office/2006/metadata/properties" ma:root="true" ma:fieldsID="3874fc48149a3d6c6c744ae9115eb69c" ns2:_="">
    <xsd:import namespace="cf602098-75f9-4c0e-be8f-88f0333fa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2098-75f9-4c0e-be8f-88f0333fa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5D42C2-FB17-4669-A893-8145DEBDBF96}"/>
</file>

<file path=customXml/itemProps2.xml><?xml version="1.0" encoding="utf-8"?>
<ds:datastoreItem xmlns:ds="http://schemas.openxmlformats.org/officeDocument/2006/customXml" ds:itemID="{9B51BC9B-651D-42FE-91CF-25AEC633E40D}"/>
</file>

<file path=customXml/itemProps3.xml><?xml version="1.0" encoding="utf-8"?>
<ds:datastoreItem xmlns:ds="http://schemas.openxmlformats.org/officeDocument/2006/customXml" ds:itemID="{CC1F5035-0BC2-4E46-98AA-E41680179A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Furnizori</vt:lpstr>
      <vt:lpstr>Aprovizionari</vt:lpstr>
      <vt:lpstr>Plati</vt:lpstr>
      <vt:lpstr>Situatii</vt:lpstr>
      <vt:lpstr>Pivot</vt:lpstr>
      <vt:lpstr>Sheet3</vt:lpstr>
      <vt:lpstr>Sheet3 (2)</vt:lpstr>
    </vt:vector>
  </TitlesOfParts>
  <Company>Manastirea Curtea de Argesh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Modele proba practica Excel</dc:title>
  <dc:subject>Home</dc:subject>
  <dc:creator>NNT</dc:creator>
  <cp:lastModifiedBy>AllUser</cp:lastModifiedBy>
  <dcterms:created xsi:type="dcterms:W3CDTF">2001-05-11T09:33:18Z</dcterms:created>
  <dcterms:modified xsi:type="dcterms:W3CDTF">2022-03-29T17:22:22Z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0x0101009552263BC723F04EAC13E442A33E2F21</vt:lpwstr>
  </property>
</Properties>
</file>