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style2.xml" ContentType="application/vnd.ms-office.chartstyle+xml"/>
  <Override PartName="/xl/charts/colors2.xml" ContentType="application/vnd.ms-office.chartcolor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#doctorat\predareFEAA\isa\ME\Excel\"/>
    </mc:Choice>
  </mc:AlternateContent>
  <xr:revisionPtr revIDLastSave="0" documentId="8_{AF7F5016-53DB-460F-BEBE-093896E426F8}" xr6:coauthVersionLast="47" xr6:coauthVersionMax="47" xr10:uidLastSave="{00000000-0000-0000-0000-000000000000}"/>
  <bookViews>
    <workbookView xWindow="-120" yWindow="-120" windowWidth="25440" windowHeight="15390" activeTab="4" xr2:uid="{00000000-000D-0000-FFFF-FFFF00000000}"/>
  </bookViews>
  <sheets>
    <sheet name="Sheet4" sheetId="4" r:id="rId1"/>
    <sheet name="Sheet1" sheetId="1" r:id="rId2"/>
    <sheet name="Sheet2" sheetId="2" r:id="rId3"/>
    <sheet name="Sheet3" sheetId="3" r:id="rId4"/>
    <sheet name="Sheet3 (2)" sheetId="5" r:id="rId5"/>
  </sheets>
  <definedNames>
    <definedName name="_xlnm._FilterDatabase" localSheetId="1" hidden="1">Sheet1!$A$1:$H$12</definedName>
    <definedName name="_xlnm.Criteria" localSheetId="1">Sheet1!$K$1:$L$2</definedName>
    <definedName name="_xlnm.Extract" localSheetId="1">Sheet1!$K$7:$R$7</definedName>
  </definedNames>
  <calcPr calcId="191029"/>
  <pivotCaches>
    <pivotCache cacheId="26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5" l="1"/>
  <c r="B5" i="3"/>
  <c r="F4" i="2"/>
  <c r="F3" i="2"/>
  <c r="B7" i="2"/>
  <c r="B6" i="2"/>
  <c r="B5" i="2"/>
  <c r="B4" i="2"/>
  <c r="E1" i="2"/>
  <c r="L16" i="1"/>
</calcChain>
</file>

<file path=xl/sharedStrings.xml><?xml version="1.0" encoding="utf-8"?>
<sst xmlns="http://schemas.openxmlformats.org/spreadsheetml/2006/main" count="106" uniqueCount="65">
  <si>
    <t>Cod furnizor</t>
  </si>
  <si>
    <t>Denumire furnizor</t>
  </si>
  <si>
    <t>Localitate</t>
  </si>
  <si>
    <t>Atlantis Com.</t>
  </si>
  <si>
    <t>Iasi</t>
  </si>
  <si>
    <t>Bambi S.R.L.</t>
  </si>
  <si>
    <t>Botosani</t>
  </si>
  <si>
    <t>Cetatea S.A.</t>
  </si>
  <si>
    <t>Tg. Neamt</t>
  </si>
  <si>
    <t>Bono S.R.L.</t>
  </si>
  <si>
    <t>Bucuresti</t>
  </si>
  <si>
    <t>Maxim S.R.L.</t>
  </si>
  <si>
    <t>Valas Impex</t>
  </si>
  <si>
    <t>Bacau</t>
  </si>
  <si>
    <t>Montana S.A.</t>
  </si>
  <si>
    <t>P. Neamt</t>
  </si>
  <si>
    <t>Decebal S.A.</t>
  </si>
  <si>
    <t>Deva</t>
  </si>
  <si>
    <t>Tanamera S.R.L.</t>
  </si>
  <si>
    <t>Caracal</t>
  </si>
  <si>
    <t>Epsilon S.R.L.</t>
  </si>
  <si>
    <t>Dromader S.R.L.</t>
  </si>
  <si>
    <t>Adresa</t>
  </si>
  <si>
    <t>Sf. Lazar 11</t>
  </si>
  <si>
    <t>Eminescu 54</t>
  </si>
  <si>
    <t>I. Creanga 77</t>
  </si>
  <si>
    <t>Romana 56</t>
  </si>
  <si>
    <t>Lascar Catargi 11</t>
  </si>
  <si>
    <t>Garii 44</t>
  </si>
  <si>
    <t>Chimiei 36</t>
  </si>
  <si>
    <t>Scurta 22</t>
  </si>
  <si>
    <t>Sararie 29</t>
  </si>
  <si>
    <t>Veseliei 47</t>
  </si>
  <si>
    <t>N. Gane 55</t>
  </si>
  <si>
    <t>Termen de plata</t>
  </si>
  <si>
    <t>Pret</t>
  </si>
  <si>
    <t>Valoare tranzactii</t>
  </si>
  <si>
    <t>Banca</t>
  </si>
  <si>
    <t>BRD</t>
  </si>
  <si>
    <t>BCR</t>
  </si>
  <si>
    <t>BTR</t>
  </si>
  <si>
    <t>&gt;=800</t>
  </si>
  <si>
    <t>&lt;=1000</t>
  </si>
  <si>
    <t>&lt;300</t>
  </si>
  <si>
    <t>Termen</t>
  </si>
  <si>
    <t>Nr furnizori</t>
  </si>
  <si>
    <t>Cod furnizor:</t>
  </si>
  <si>
    <t>Preţ negociat:</t>
  </si>
  <si>
    <t>Nume:</t>
  </si>
  <si>
    <t>Termen de plată negociat:</t>
  </si>
  <si>
    <t>Adresa:</t>
  </si>
  <si>
    <t>Localitate:</t>
  </si>
  <si>
    <t>Banca:</t>
  </si>
  <si>
    <t>COMANDA nr</t>
  </si>
  <si>
    <t>din</t>
  </si>
  <si>
    <t>Row Labels</t>
  </si>
  <si>
    <t>Grand Total</t>
  </si>
  <si>
    <t>Sum of Valoare tranzactii</t>
  </si>
  <si>
    <t>suma impr</t>
  </si>
  <si>
    <t>rata</t>
  </si>
  <si>
    <t>PV</t>
  </si>
  <si>
    <t>NPER</t>
  </si>
  <si>
    <t>RATE</t>
  </si>
  <si>
    <t>dobanda anuala</t>
  </si>
  <si>
    <t>durata 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</si>
</sst>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 CE"/>
      <family val="2"/>
      <charset val="238"/>
    </font>
    <font>
      <sz val="10"/>
      <name val="Courier"/>
      <family val="3"/>
    </font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2" fillId="0" borderId="1" xfId="1" applyNumberFormat="1" applyFont="1" applyBorder="1" applyAlignment="1" applyProtection="1">
      <alignment horizontal="right"/>
    </xf>
    <xf numFmtId="164" fontId="2" fillId="0" borderId="1" xfId="1" applyNumberFormat="1" applyFont="1" applyBorder="1" applyAlignment="1" applyProtection="1">
      <alignment horizontal="left"/>
    </xf>
    <xf numFmtId="1" fontId="2" fillId="0" borderId="1" xfId="0" applyNumberFormat="1" applyFont="1" applyBorder="1"/>
    <xf numFmtId="0" fontId="2" fillId="0" borderId="1" xfId="0" applyFont="1" applyBorder="1"/>
    <xf numFmtId="0" fontId="0" fillId="0" borderId="1" xfId="0" applyBorder="1"/>
    <xf numFmtId="0" fontId="4" fillId="0" borderId="0" xfId="0" applyFont="1"/>
    <xf numFmtId="0" fontId="2" fillId="0" borderId="0" xfId="0" applyFont="1" applyFill="1" applyBorder="1"/>
    <xf numFmtId="0" fontId="5" fillId="0" borderId="0" xfId="0" applyFont="1" applyAlignment="1">
      <alignment horizontal="justify" vertical="center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4" fillId="0" borderId="0" xfId="0" applyNumberFormat="1" applyFont="1"/>
    <xf numFmtId="2" fontId="0" fillId="0" borderId="0" xfId="0" applyNumberFormat="1"/>
    <xf numFmtId="10" fontId="0" fillId="0" borderId="0" xfId="0" applyNumberFormat="1"/>
  </cellXfs>
  <cellStyles count="2">
    <cellStyle name="Normal" xfId="0" builtinId="0"/>
    <cellStyle name="Normal_NIR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[LP4._solved.xlsx]Sheet4!PivotTable10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Sheet4!$A$4:$A$7</c:f>
              <c:strCache>
                <c:ptCount val="3"/>
                <c:pt idx="0">
                  <c:v>7</c:v>
                </c:pt>
                <c:pt idx="1">
                  <c:v>10</c:v>
                </c:pt>
                <c:pt idx="2">
                  <c:v>15</c:v>
                </c:pt>
              </c:strCache>
            </c:strRef>
          </c:cat>
          <c:val>
            <c:numRef>
              <c:f>Sheet4!$B$4:$B$7</c:f>
              <c:numCache>
                <c:formatCode>General</c:formatCode>
                <c:ptCount val="3"/>
                <c:pt idx="0">
                  <c:v>29804</c:v>
                </c:pt>
                <c:pt idx="1">
                  <c:v>36546</c:v>
                </c:pt>
                <c:pt idx="2">
                  <c:v>20564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7D-4D6D-8636-E9E06B4FC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563520"/>
        <c:axId val="2144565600"/>
      </c:barChart>
      <c:catAx>
        <c:axId val="214456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565600"/>
        <c:crosses val="autoZero"/>
        <c:auto val="1"/>
        <c:lblAlgn val="ctr"/>
        <c:lblOffset val="100"/>
        <c:noMultiLvlLbl val="0"/>
      </c:catAx>
      <c:valAx>
        <c:axId val="214456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56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Sheet1!$H$1</c:f>
              <c:strCache>
                <c:ptCount val="1"/>
                <c:pt idx="0">
                  <c:v>Valoare tranzactii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Sheet1!$B$2:$B$12</c:f>
              <c:strCache>
                <c:ptCount val="11"/>
                <c:pt idx="0">
                  <c:v>Bambi S.R.L.</c:v>
                </c:pt>
                <c:pt idx="1">
                  <c:v>Maxim S.R.L.</c:v>
                </c:pt>
                <c:pt idx="2">
                  <c:v>Dromader S.R.L.</c:v>
                </c:pt>
                <c:pt idx="3">
                  <c:v>Cetatea S.A.</c:v>
                </c:pt>
                <c:pt idx="4">
                  <c:v>Bono S.R.L.</c:v>
                </c:pt>
                <c:pt idx="5">
                  <c:v>Decebal S.A.</c:v>
                </c:pt>
                <c:pt idx="6">
                  <c:v>Montana S.A.</c:v>
                </c:pt>
                <c:pt idx="7">
                  <c:v>Valas Impex</c:v>
                </c:pt>
                <c:pt idx="8">
                  <c:v>Epsilon S.R.L.</c:v>
                </c:pt>
                <c:pt idx="9">
                  <c:v>Tanamera S.R.L.</c:v>
                </c:pt>
                <c:pt idx="10">
                  <c:v>Atlantis Com.</c:v>
                </c:pt>
              </c:strCache>
            </c:strRef>
          </c:cat>
          <c:val>
            <c:numRef>
              <c:f>Sheet1!$H$2:$H$12</c:f>
              <c:numCache>
                <c:formatCode>General</c:formatCode>
                <c:ptCount val="11"/>
                <c:pt idx="0">
                  <c:v>17450</c:v>
                </c:pt>
                <c:pt idx="1">
                  <c:v>0</c:v>
                </c:pt>
                <c:pt idx="2">
                  <c:v>3564</c:v>
                </c:pt>
                <c:pt idx="3">
                  <c:v>8790</c:v>
                </c:pt>
                <c:pt idx="4">
                  <c:v>0</c:v>
                </c:pt>
                <c:pt idx="5">
                  <c:v>15870</c:v>
                </c:pt>
                <c:pt idx="6">
                  <c:v>5234</c:v>
                </c:pt>
                <c:pt idx="7">
                  <c:v>9653</c:v>
                </c:pt>
                <c:pt idx="8">
                  <c:v>5789</c:v>
                </c:pt>
                <c:pt idx="9">
                  <c:v>0</c:v>
                </c:pt>
                <c:pt idx="10">
                  <c:v>20564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5D-40AC-8546-23D73B09393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13</xdr:row>
      <xdr:rowOff>47625</xdr:rowOff>
    </xdr:from>
    <xdr:to>
      <xdr:col>10</xdr:col>
      <xdr:colOff>571500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2B6F2F-AD6A-4CB9-B4AF-1F03606E9E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285750</xdr:colOff>
      <xdr:row>11</xdr:row>
      <xdr:rowOff>95250</xdr:rowOff>
    </xdr:from>
    <xdr:to>
      <xdr:col>20</xdr:col>
      <xdr:colOff>590550</xdr:colOff>
      <xdr:row>28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4E7118-1882-4960-B789-1D0FF039F5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lUser" refreshedDate="44649.908530324072" createdVersion="7" refreshedVersion="7" minRefreshableVersion="3" recordCount="11" xr:uid="{03AA0E40-0873-4A44-9B71-1021288EC373}">
  <cacheSource type="worksheet">
    <worksheetSource ref="A1:H12" sheet="Sheet1"/>
  </cacheSource>
  <cacheFields count="8">
    <cacheField name="Cod furnizor" numFmtId="1">
      <sharedItems containsSemiMixedTypes="0" containsString="0" containsNumber="1" containsInteger="1" minValue="20018" maxValue="20029"/>
    </cacheField>
    <cacheField name="Denumire furnizor" numFmtId="0">
      <sharedItems count="11">
        <s v="Bambi S.R.L."/>
        <s v="Maxim S.R.L."/>
        <s v="Dromader S.R.L."/>
        <s v="Cetatea S.A."/>
        <s v="Bono S.R.L."/>
        <s v="Decebal S.A."/>
        <s v="Montana S.A."/>
        <s v="Valas Impex"/>
        <s v="Epsilon S.R.L."/>
        <s v="Tanamera S.R.L."/>
        <s v="Atlantis Com."/>
      </sharedItems>
    </cacheField>
    <cacheField name="Adresa" numFmtId="0">
      <sharedItems/>
    </cacheField>
    <cacheField name="Localitate" numFmtId="0">
      <sharedItems/>
    </cacheField>
    <cacheField name="Banca" numFmtId="0">
      <sharedItems/>
    </cacheField>
    <cacheField name="Termen de plata" numFmtId="0">
      <sharedItems containsSemiMixedTypes="0" containsString="0" containsNumber="1" containsInteger="1" minValue="7" maxValue="15" count="3">
        <n v="7"/>
        <n v="10"/>
        <n v="15"/>
      </sharedItems>
    </cacheField>
    <cacheField name="Pret" numFmtId="0">
      <sharedItems containsSemiMixedTypes="0" containsString="0" containsNumber="1" containsInteger="1" minValue="280" maxValue="952"/>
    </cacheField>
    <cacheField name="Valoare tranzactii" numFmtId="0">
      <sharedItems containsSemiMixedTypes="0" containsString="0" containsNumber="1" containsInteger="1" minValue="0" maxValue="205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n v="20019"/>
    <x v="0"/>
    <s v="Eminescu 54"/>
    <s v="Botosani"/>
    <s v="BCR"/>
    <x v="0"/>
    <n v="289"/>
    <n v="17450"/>
  </r>
  <r>
    <n v="20022"/>
    <x v="1"/>
    <s v="Lascar Catargi 11"/>
    <s v="Iasi"/>
    <s v="BRD"/>
    <x v="0"/>
    <n v="780"/>
    <n v="0"/>
  </r>
  <r>
    <n v="20029"/>
    <x v="2"/>
    <s v="N. Gane 55"/>
    <s v="Iasi"/>
    <s v="BRD"/>
    <x v="0"/>
    <n v="854"/>
    <n v="3564"/>
  </r>
  <r>
    <n v="20020"/>
    <x v="3"/>
    <s v="I. Creanga 77"/>
    <s v="Tg. Neamt"/>
    <s v="BCR"/>
    <x v="0"/>
    <n v="870"/>
    <n v="8790"/>
  </r>
  <r>
    <n v="20021"/>
    <x v="4"/>
    <s v="Romana 56"/>
    <s v="Bucuresti"/>
    <s v="BRD"/>
    <x v="0"/>
    <n v="952"/>
    <n v="0"/>
  </r>
  <r>
    <n v="20026"/>
    <x v="5"/>
    <s v="Scurta 22"/>
    <s v="Deva"/>
    <s v="BTR"/>
    <x v="1"/>
    <n v="280"/>
    <n v="15870"/>
  </r>
  <r>
    <n v="20025"/>
    <x v="6"/>
    <s v="Chimiei 36"/>
    <s v="P. Neamt"/>
    <s v="BTR"/>
    <x v="1"/>
    <n v="320"/>
    <n v="5234"/>
  </r>
  <r>
    <n v="20024"/>
    <x v="7"/>
    <s v="Garii 44"/>
    <s v="Bacau"/>
    <s v="BCR"/>
    <x v="1"/>
    <n v="387"/>
    <n v="9653"/>
  </r>
  <r>
    <n v="20028"/>
    <x v="8"/>
    <s v="Sararie 29"/>
    <s v="Iasi"/>
    <s v="BCR"/>
    <x v="1"/>
    <n v="450"/>
    <n v="5789"/>
  </r>
  <r>
    <n v="20027"/>
    <x v="9"/>
    <s v="Veseliei 47"/>
    <s v="Caracal"/>
    <s v="BCR"/>
    <x v="2"/>
    <n v="280"/>
    <n v="0"/>
  </r>
  <r>
    <n v="20018"/>
    <x v="10"/>
    <s v="Sf. Lazar 11"/>
    <s v="Iasi"/>
    <s v="BRD"/>
    <x v="2"/>
    <n v="290"/>
    <n v="205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F977CE-E41A-43DD-8F26-FCD65AAC7B5D}" name="PivotTable10" cacheId="2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7" firstHeaderRow="1" firstDataRow="1" firstDataCol="1"/>
  <pivotFields count="8">
    <pivotField numFmtId="1" showAll="0"/>
    <pivotField axis="axisRow" showAll="0">
      <items count="12">
        <item x="10"/>
        <item x="0"/>
        <item x="4"/>
        <item x="3"/>
        <item x="5"/>
        <item x="2"/>
        <item x="8"/>
        <item x="1"/>
        <item x="6"/>
        <item x="9"/>
        <item x="7"/>
        <item t="default"/>
      </items>
    </pivotField>
    <pivotField showAll="0"/>
    <pivotField showAll="0"/>
    <pivotField showAll="0"/>
    <pivotField axis="axisRow" showAll="0">
      <items count="4">
        <item sd="0" x="0"/>
        <item sd="0" x="1"/>
        <item sd="0" x="2"/>
        <item t="default"/>
      </items>
    </pivotField>
    <pivotField showAll="0"/>
    <pivotField dataField="1" showAll="0"/>
  </pivotFields>
  <rowFields count="2">
    <field x="5"/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Valoare tranzactii" fld="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194EB-FE8A-4686-884C-37F215ECFBBA}">
  <dimension ref="A3:B7"/>
  <sheetViews>
    <sheetView workbookViewId="0">
      <selection activeCell="A6" sqref="A6"/>
    </sheetView>
  </sheetViews>
  <sheetFormatPr defaultRowHeight="12.75" x14ac:dyDescent="0.2"/>
  <cols>
    <col min="1" max="1" width="13.85546875" bestFit="1" customWidth="1"/>
    <col min="2" max="2" width="24.5703125" bestFit="1" customWidth="1"/>
  </cols>
  <sheetData>
    <row r="3" spans="1:2" x14ac:dyDescent="0.2">
      <c r="A3" s="11" t="s">
        <v>55</v>
      </c>
      <c r="B3" t="s">
        <v>57</v>
      </c>
    </row>
    <row r="4" spans="1:2" x14ac:dyDescent="0.2">
      <c r="A4" s="12">
        <v>7</v>
      </c>
      <c r="B4" s="13">
        <v>29804</v>
      </c>
    </row>
    <row r="5" spans="1:2" x14ac:dyDescent="0.2">
      <c r="A5" s="12">
        <v>10</v>
      </c>
      <c r="B5" s="13">
        <v>36546</v>
      </c>
    </row>
    <row r="6" spans="1:2" x14ac:dyDescent="0.2">
      <c r="A6" s="12">
        <v>15</v>
      </c>
      <c r="B6" s="13">
        <v>20564</v>
      </c>
    </row>
    <row r="7" spans="1:2" x14ac:dyDescent="0.2">
      <c r="A7" s="12" t="s">
        <v>56</v>
      </c>
      <c r="B7" s="13">
        <v>86914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workbookViewId="0"/>
  </sheetViews>
  <sheetFormatPr defaultRowHeight="12.75" x14ac:dyDescent="0.2"/>
  <cols>
    <col min="2" max="2" width="23.5703125" customWidth="1"/>
    <col min="3" max="3" width="16.7109375" customWidth="1"/>
    <col min="4" max="4" width="11.7109375" customWidth="1"/>
    <col min="5" max="5" width="8.140625" customWidth="1"/>
    <col min="8" max="8" width="10" bestFit="1" customWidth="1"/>
  </cols>
  <sheetData>
    <row r="1" spans="1:18" ht="25.5" x14ac:dyDescent="0.2">
      <c r="A1" s="1" t="s">
        <v>0</v>
      </c>
      <c r="B1" s="1" t="s">
        <v>1</v>
      </c>
      <c r="C1" s="1" t="s">
        <v>22</v>
      </c>
      <c r="D1" s="1" t="s">
        <v>2</v>
      </c>
      <c r="E1" s="1" t="s">
        <v>37</v>
      </c>
      <c r="F1" s="1" t="s">
        <v>34</v>
      </c>
      <c r="G1" s="1" t="s">
        <v>35</v>
      </c>
      <c r="H1" s="1" t="s">
        <v>36</v>
      </c>
      <c r="K1" s="1" t="s">
        <v>35</v>
      </c>
      <c r="L1" s="1" t="s">
        <v>35</v>
      </c>
    </row>
    <row r="2" spans="1:18" x14ac:dyDescent="0.2">
      <c r="A2" s="2">
        <v>20019</v>
      </c>
      <c r="B2" s="3" t="s">
        <v>5</v>
      </c>
      <c r="C2" s="3" t="s">
        <v>24</v>
      </c>
      <c r="D2" s="3" t="s">
        <v>6</v>
      </c>
      <c r="E2" s="3" t="s">
        <v>39</v>
      </c>
      <c r="F2" s="6">
        <v>7</v>
      </c>
      <c r="G2" s="6">
        <v>289</v>
      </c>
      <c r="H2" s="6">
        <v>17450</v>
      </c>
      <c r="K2" s="7" t="s">
        <v>41</v>
      </c>
      <c r="L2" s="7" t="s">
        <v>42</v>
      </c>
    </row>
    <row r="3" spans="1:18" x14ac:dyDescent="0.2">
      <c r="A3" s="4">
        <v>20022</v>
      </c>
      <c r="B3" s="5" t="s">
        <v>11</v>
      </c>
      <c r="C3" s="5" t="s">
        <v>27</v>
      </c>
      <c r="D3" s="5" t="s">
        <v>4</v>
      </c>
      <c r="E3" s="5" t="s">
        <v>38</v>
      </c>
      <c r="F3" s="6">
        <v>7</v>
      </c>
      <c r="G3" s="6">
        <v>780</v>
      </c>
      <c r="H3" s="6">
        <v>0</v>
      </c>
    </row>
    <row r="4" spans="1:18" x14ac:dyDescent="0.2">
      <c r="A4" s="4">
        <v>20029</v>
      </c>
      <c r="B4" s="5" t="s">
        <v>21</v>
      </c>
      <c r="C4" s="5" t="s">
        <v>33</v>
      </c>
      <c r="D4" s="5" t="s">
        <v>4</v>
      </c>
      <c r="E4" s="5" t="s">
        <v>38</v>
      </c>
      <c r="F4" s="6">
        <v>7</v>
      </c>
      <c r="G4" s="6">
        <v>854</v>
      </c>
      <c r="H4" s="6">
        <v>3564</v>
      </c>
    </row>
    <row r="5" spans="1:18" x14ac:dyDescent="0.2">
      <c r="A5" s="4">
        <v>20020</v>
      </c>
      <c r="B5" s="5" t="s">
        <v>7</v>
      </c>
      <c r="C5" s="5" t="s">
        <v>25</v>
      </c>
      <c r="D5" s="5" t="s">
        <v>8</v>
      </c>
      <c r="E5" s="5" t="s">
        <v>39</v>
      </c>
      <c r="F5" s="6">
        <v>7</v>
      </c>
      <c r="G5" s="6">
        <v>870</v>
      </c>
      <c r="H5" s="6">
        <v>8790</v>
      </c>
    </row>
    <row r="6" spans="1:18" x14ac:dyDescent="0.2">
      <c r="A6" s="4">
        <v>20021</v>
      </c>
      <c r="B6" s="5" t="s">
        <v>9</v>
      </c>
      <c r="C6" s="5" t="s">
        <v>26</v>
      </c>
      <c r="D6" s="5" t="s">
        <v>10</v>
      </c>
      <c r="E6" s="5" t="s">
        <v>38</v>
      </c>
      <c r="F6" s="6">
        <v>7</v>
      </c>
      <c r="G6" s="6">
        <v>952</v>
      </c>
      <c r="H6" s="6">
        <v>0</v>
      </c>
    </row>
    <row r="7" spans="1:18" ht="38.25" x14ac:dyDescent="0.2">
      <c r="A7" s="4">
        <v>20026</v>
      </c>
      <c r="B7" s="5" t="s">
        <v>16</v>
      </c>
      <c r="C7" s="5" t="s">
        <v>30</v>
      </c>
      <c r="D7" s="5" t="s">
        <v>17</v>
      </c>
      <c r="E7" s="5" t="s">
        <v>40</v>
      </c>
      <c r="F7" s="6">
        <v>10</v>
      </c>
      <c r="G7" s="6">
        <v>280</v>
      </c>
      <c r="H7" s="6">
        <v>15870</v>
      </c>
      <c r="K7" s="1" t="s">
        <v>0</v>
      </c>
      <c r="L7" s="1" t="s">
        <v>1</v>
      </c>
      <c r="M7" s="1" t="s">
        <v>22</v>
      </c>
      <c r="N7" s="1" t="s">
        <v>2</v>
      </c>
      <c r="O7" s="1" t="s">
        <v>37</v>
      </c>
      <c r="P7" s="1" t="s">
        <v>34</v>
      </c>
      <c r="Q7" s="1" t="s">
        <v>35</v>
      </c>
      <c r="R7" s="1" t="s">
        <v>36</v>
      </c>
    </row>
    <row r="8" spans="1:18" x14ac:dyDescent="0.2">
      <c r="A8" s="4">
        <v>20025</v>
      </c>
      <c r="B8" s="5" t="s">
        <v>14</v>
      </c>
      <c r="C8" s="5" t="s">
        <v>29</v>
      </c>
      <c r="D8" s="5" t="s">
        <v>15</v>
      </c>
      <c r="E8" s="5" t="s">
        <v>40</v>
      </c>
      <c r="F8" s="6">
        <v>10</v>
      </c>
      <c r="G8" s="6">
        <v>320</v>
      </c>
      <c r="H8" s="6">
        <v>5234</v>
      </c>
      <c r="K8" s="4">
        <v>20029</v>
      </c>
      <c r="L8" s="5" t="s">
        <v>21</v>
      </c>
      <c r="M8" s="5" t="s">
        <v>33</v>
      </c>
      <c r="N8" s="5" t="s">
        <v>4</v>
      </c>
      <c r="O8" s="5" t="s">
        <v>38</v>
      </c>
      <c r="P8" s="6">
        <v>7</v>
      </c>
      <c r="Q8" s="6">
        <v>854</v>
      </c>
      <c r="R8" s="6">
        <v>3564</v>
      </c>
    </row>
    <row r="9" spans="1:18" x14ac:dyDescent="0.2">
      <c r="A9" s="4">
        <v>20024</v>
      </c>
      <c r="B9" s="5" t="s">
        <v>12</v>
      </c>
      <c r="C9" s="5" t="s">
        <v>28</v>
      </c>
      <c r="D9" s="5" t="s">
        <v>13</v>
      </c>
      <c r="E9" s="5" t="s">
        <v>39</v>
      </c>
      <c r="F9" s="6">
        <v>10</v>
      </c>
      <c r="G9" s="6">
        <v>387</v>
      </c>
      <c r="H9" s="6">
        <v>9653</v>
      </c>
      <c r="K9" s="4">
        <v>20020</v>
      </c>
      <c r="L9" s="5" t="s">
        <v>7</v>
      </c>
      <c r="M9" s="5" t="s">
        <v>25</v>
      </c>
      <c r="N9" s="5" t="s">
        <v>8</v>
      </c>
      <c r="O9" s="5" t="s">
        <v>39</v>
      </c>
      <c r="P9" s="6">
        <v>7</v>
      </c>
      <c r="Q9" s="6">
        <v>870</v>
      </c>
      <c r="R9" s="6">
        <v>8790</v>
      </c>
    </row>
    <row r="10" spans="1:18" x14ac:dyDescent="0.2">
      <c r="A10" s="4">
        <v>20028</v>
      </c>
      <c r="B10" s="5" t="s">
        <v>20</v>
      </c>
      <c r="C10" s="5" t="s">
        <v>31</v>
      </c>
      <c r="D10" s="5" t="s">
        <v>4</v>
      </c>
      <c r="E10" s="5" t="s">
        <v>39</v>
      </c>
      <c r="F10" s="6">
        <v>10</v>
      </c>
      <c r="G10" s="6">
        <v>450</v>
      </c>
      <c r="H10" s="6">
        <v>5789</v>
      </c>
      <c r="K10" s="4">
        <v>20021</v>
      </c>
      <c r="L10" s="5" t="s">
        <v>9</v>
      </c>
      <c r="M10" s="5" t="s">
        <v>26</v>
      </c>
      <c r="N10" s="5" t="s">
        <v>10</v>
      </c>
      <c r="O10" s="5" t="s">
        <v>38</v>
      </c>
      <c r="P10" s="6">
        <v>7</v>
      </c>
      <c r="Q10" s="6">
        <v>952</v>
      </c>
      <c r="R10" s="6">
        <v>0</v>
      </c>
    </row>
    <row r="11" spans="1:18" x14ac:dyDescent="0.2">
      <c r="A11" s="4">
        <v>20027</v>
      </c>
      <c r="B11" s="5" t="s">
        <v>18</v>
      </c>
      <c r="C11" s="5" t="s">
        <v>32</v>
      </c>
      <c r="D11" s="5" t="s">
        <v>19</v>
      </c>
      <c r="E11" s="5" t="s">
        <v>39</v>
      </c>
      <c r="F11" s="6">
        <v>15</v>
      </c>
      <c r="G11" s="6">
        <v>280</v>
      </c>
      <c r="H11" s="6">
        <v>0</v>
      </c>
    </row>
    <row r="12" spans="1:18" x14ac:dyDescent="0.2">
      <c r="A12" s="2">
        <v>20018</v>
      </c>
      <c r="B12" s="3" t="s">
        <v>3</v>
      </c>
      <c r="C12" s="3" t="s">
        <v>23</v>
      </c>
      <c r="D12" s="3" t="s">
        <v>4</v>
      </c>
      <c r="E12" s="3" t="s">
        <v>38</v>
      </c>
      <c r="F12" s="6">
        <v>15</v>
      </c>
      <c r="G12" s="6">
        <v>290</v>
      </c>
      <c r="H12" s="6">
        <v>20564</v>
      </c>
    </row>
    <row r="13" spans="1:18" x14ac:dyDescent="0.2">
      <c r="K13" s="7" t="s">
        <v>35</v>
      </c>
      <c r="L13" s="8" t="s">
        <v>43</v>
      </c>
    </row>
    <row r="14" spans="1:18" x14ac:dyDescent="0.2">
      <c r="K14" s="7" t="s">
        <v>44</v>
      </c>
      <c r="L14">
        <v>15</v>
      </c>
    </row>
    <row r="16" spans="1:18" x14ac:dyDescent="0.2">
      <c r="K16" s="7" t="s">
        <v>45</v>
      </c>
      <c r="L16">
        <f>COUNTIFS(G2:G12,L13,F2:F12,L14)</f>
        <v>2</v>
      </c>
    </row>
  </sheetData>
  <sortState xmlns:xlrd2="http://schemas.microsoft.com/office/spreadsheetml/2017/richdata2" ref="A2:H12">
    <sortCondition ref="F2:F12"/>
    <sortCondition ref="G2:G12"/>
  </sortState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G10" sqref="G10"/>
    </sheetView>
  </sheetViews>
  <sheetFormatPr defaultRowHeight="12.75" x14ac:dyDescent="0.2"/>
  <cols>
    <col min="1" max="1" width="16.7109375" customWidth="1"/>
    <col min="2" max="2" width="15.7109375" bestFit="1" customWidth="1"/>
    <col min="5" max="5" width="30" customWidth="1"/>
  </cols>
  <sheetData>
    <row r="1" spans="1:6" x14ac:dyDescent="0.2">
      <c r="B1" s="7" t="s">
        <v>53</v>
      </c>
      <c r="D1" s="7" t="s">
        <v>54</v>
      </c>
      <c r="E1" s="10">
        <f ca="1">TODAY()</f>
        <v>44649</v>
      </c>
    </row>
    <row r="3" spans="1:6" ht="15" x14ac:dyDescent="0.2">
      <c r="A3" s="9" t="s">
        <v>46</v>
      </c>
      <c r="B3">
        <v>20022</v>
      </c>
      <c r="E3" s="9" t="s">
        <v>47</v>
      </c>
      <c r="F3">
        <f>VLOOKUP(B3,Sheet1!A2:H12,7,0)</f>
        <v>780</v>
      </c>
    </row>
    <row r="4" spans="1:6" ht="15" x14ac:dyDescent="0.2">
      <c r="A4" s="9" t="s">
        <v>48</v>
      </c>
      <c r="B4" t="str">
        <f>VLOOKUP(B3,Sheet1!A2:H12,2,0)</f>
        <v>Maxim S.R.L.</v>
      </c>
      <c r="E4" s="9" t="s">
        <v>49</v>
      </c>
      <c r="F4">
        <f>VLOOKUP(B3,Sheet1!A2:H12,6,0)</f>
        <v>7</v>
      </c>
    </row>
    <row r="5" spans="1:6" ht="15" x14ac:dyDescent="0.2">
      <c r="A5" s="9" t="s">
        <v>50</v>
      </c>
      <c r="B5" t="str">
        <f>VLOOKUP(B3,Sheet1!A2:H12,3,0)</f>
        <v>Lascar Catargi 11</v>
      </c>
    </row>
    <row r="6" spans="1:6" ht="15" x14ac:dyDescent="0.2">
      <c r="A6" s="9" t="s">
        <v>51</v>
      </c>
      <c r="B6" t="str">
        <f>VLOOKUP(B3,Sheet1!A2:H12,4,0)</f>
        <v>Iasi</v>
      </c>
    </row>
    <row r="7" spans="1:6" ht="15" x14ac:dyDescent="0.2">
      <c r="A7" s="9" t="s">
        <v>52</v>
      </c>
      <c r="B7" t="str">
        <f>VLOOKUP(B3,Sheet1!A2:H12,5,0)</f>
        <v>BRD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A3" sqref="A3"/>
    </sheetView>
  </sheetViews>
  <sheetFormatPr defaultRowHeight="12.75" x14ac:dyDescent="0.2"/>
  <cols>
    <col min="2" max="2" width="10.28515625" bestFit="1" customWidth="1"/>
  </cols>
  <sheetData>
    <row r="1" spans="1:3" x14ac:dyDescent="0.2">
      <c r="A1" s="7" t="s">
        <v>58</v>
      </c>
      <c r="B1">
        <v>35000</v>
      </c>
      <c r="C1" s="7" t="s">
        <v>60</v>
      </c>
    </row>
    <row r="2" spans="1:3" x14ac:dyDescent="0.2">
      <c r="A2" s="7" t="s">
        <v>64</v>
      </c>
      <c r="B2">
        <v>4</v>
      </c>
      <c r="C2" s="7" t="s">
        <v>61</v>
      </c>
    </row>
    <row r="3" spans="1:3" x14ac:dyDescent="0.2">
      <c r="A3" s="7" t="s">
        <v>63</v>
      </c>
      <c r="B3" s="14">
        <v>6.5000000000000002E-2</v>
      </c>
      <c r="C3" s="7" t="s">
        <v>62</v>
      </c>
    </row>
    <row r="5" spans="1:3" x14ac:dyDescent="0.2">
      <c r="A5" s="7" t="s">
        <v>59</v>
      </c>
      <c r="B5" s="15">
        <f>PMT(B3/12,B2*12,B1)</f>
        <v>-830.02335251141938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47F2D-3225-42E7-8924-BD99CA1829C5}">
  <dimension ref="A1:K15"/>
  <sheetViews>
    <sheetView tabSelected="1" workbookViewId="0">
      <selection activeCell="J17" sqref="J17"/>
    </sheetView>
  </sheetViews>
  <sheetFormatPr defaultRowHeight="12.75" x14ac:dyDescent="0.2"/>
  <cols>
    <col min="2" max="2" width="10.28515625" bestFit="1" customWidth="1"/>
  </cols>
  <sheetData>
    <row r="1" spans="1:11" x14ac:dyDescent="0.2">
      <c r="A1" s="7" t="s">
        <v>58</v>
      </c>
      <c r="B1">
        <v>35000</v>
      </c>
      <c r="C1" s="7" t="s">
        <v>60</v>
      </c>
    </row>
    <row r="2" spans="1:11" x14ac:dyDescent="0.2">
      <c r="A2" s="7" t="s">
        <v>64</v>
      </c>
      <c r="B2">
        <v>4</v>
      </c>
      <c r="C2" s="7" t="s">
        <v>61</v>
      </c>
    </row>
    <row r="3" spans="1:11" x14ac:dyDescent="0.2">
      <c r="A3" s="7" t="s">
        <v>63</v>
      </c>
      <c r="B3" s="14">
        <v>6.5000000000000002E-2</v>
      </c>
      <c r="C3" s="7" t="s">
        <v>62</v>
      </c>
    </row>
    <row r="5" spans="1:11" x14ac:dyDescent="0.2">
      <c r="A5" s="7" t="s">
        <v>59</v>
      </c>
      <c r="B5" s="15">
        <f>PMT(B3/12,B2*12,B1)</f>
        <v>-830.02335251141938</v>
      </c>
      <c r="C5" s="16">
        <v>4.4999999999999998E-2</v>
      </c>
      <c r="D5" s="16">
        <v>4.9500000000000002E-2</v>
      </c>
      <c r="E5" s="16">
        <v>5.3999999999999999E-2</v>
      </c>
      <c r="F5" s="16">
        <v>5.8500000000000003E-2</v>
      </c>
      <c r="G5" s="16">
        <v>6.3E-2</v>
      </c>
      <c r="H5" s="16">
        <v>6.7500000000000004E-2</v>
      </c>
      <c r="I5" s="16">
        <v>7.1999999999999995E-2</v>
      </c>
      <c r="J5" s="16">
        <v>7.6499999999999999E-2</v>
      </c>
      <c r="K5" s="16">
        <v>8.1000000000000003E-2</v>
      </c>
    </row>
    <row r="6" spans="1:11" x14ac:dyDescent="0.2">
      <c r="B6">
        <v>1</v>
      </c>
      <c r="C6">
        <f t="dataTable" ref="C6:K15" dt2D="1" dtr="1" r1="B3" r2="B2"/>
        <v>-2988.2482555230222</v>
      </c>
      <c r="D6">
        <v>-2995.4599621897714</v>
      </c>
      <c r="E6">
        <v>-3002.6813817033039</v>
      </c>
      <c r="F6">
        <v>-3009.9125081767352</v>
      </c>
      <c r="G6">
        <v>-3017.1533356900873</v>
      </c>
      <c r="H6">
        <v>-3024.4038582903959</v>
      </c>
      <c r="I6">
        <v>-3031.6640699918221</v>
      </c>
      <c r="J6">
        <v>-3038.9339647757561</v>
      </c>
      <c r="K6">
        <v>-3046.2135365909262</v>
      </c>
    </row>
    <row r="7" spans="1:11" x14ac:dyDescent="0.2">
      <c r="B7">
        <v>2</v>
      </c>
      <c r="C7">
        <v>-1527.6734043229203</v>
      </c>
      <c r="D7">
        <v>-1534.7150327480247</v>
      </c>
      <c r="E7">
        <v>-1541.7761744421366</v>
      </c>
      <c r="F7">
        <v>-1548.8568148720478</v>
      </c>
      <c r="G7">
        <v>-1555.9569392083722</v>
      </c>
      <c r="H7">
        <v>-1563.0765323266255</v>
      </c>
      <c r="I7">
        <v>-1570.2155788083085</v>
      </c>
      <c r="J7">
        <v>-1577.3740629420131</v>
      </c>
      <c r="K7">
        <v>-1584.5519687245362</v>
      </c>
    </row>
    <row r="8" spans="1:11" x14ac:dyDescent="0.2">
      <c r="B8">
        <v>3</v>
      </c>
      <c r="C8">
        <v>-1041.1423567431452</v>
      </c>
      <c r="D8">
        <v>-1048.1958683190417</v>
      </c>
      <c r="E8">
        <v>-1055.2786423169282</v>
      </c>
      <c r="F8">
        <v>-1062.3906501824342</v>
      </c>
      <c r="G8">
        <v>-1069.5318623466785</v>
      </c>
      <c r="H8">
        <v>-1076.7022482308462</v>
      </c>
      <c r="I8">
        <v>-1083.9017762508822</v>
      </c>
      <c r="J8">
        <v>-1091.1304138223047</v>
      </c>
      <c r="K8">
        <v>-1098.3881273651314</v>
      </c>
    </row>
    <row r="9" spans="1:11" x14ac:dyDescent="0.2">
      <c r="B9">
        <v>4</v>
      </c>
      <c r="C9">
        <v>-798.12201271009405</v>
      </c>
      <c r="D9">
        <v>-805.23278331628103</v>
      </c>
      <c r="E9">
        <v>-812.38251700583112</v>
      </c>
      <c r="F9">
        <v>-819.5711631681329</v>
      </c>
      <c r="G9">
        <v>-826.79866878889322</v>
      </c>
      <c r="H9">
        <v>-834.06497846405011</v>
      </c>
      <c r="I9">
        <v>-841.3700344141912</v>
      </c>
      <c r="J9">
        <v>-848.71377649946362</v>
      </c>
      <c r="K9">
        <v>-856.09614223497363</v>
      </c>
    </row>
    <row r="10" spans="1:11" x14ac:dyDescent="0.2">
      <c r="B10">
        <v>5</v>
      </c>
      <c r="C10">
        <v>-652.50567345308275</v>
      </c>
      <c r="D10">
        <v>-659.69172554304703</v>
      </c>
      <c r="E10">
        <v>-666.92638220089293</v>
      </c>
      <c r="F10">
        <v>-674.2095601232927</v>
      </c>
      <c r="G10">
        <v>-681.54117134188834</v>
      </c>
      <c r="H10">
        <v>-688.92112325803453</v>
      </c>
      <c r="I10">
        <v>-696.34931867905959</v>
      </c>
      <c r="J10">
        <v>-703.82565585601685</v>
      </c>
      <c r="K10">
        <v>-711.35002852289745</v>
      </c>
    </row>
    <row r="11" spans="1:11" x14ac:dyDescent="0.2">
      <c r="B11">
        <v>6</v>
      </c>
      <c r="C11">
        <v>-555.59104074971526</v>
      </c>
      <c r="D11">
        <v>-562.86124895291755</v>
      </c>
      <c r="E11">
        <v>-570.18963124731408</v>
      </c>
      <c r="F11">
        <v>-577.57605846795173</v>
      </c>
      <c r="G11">
        <v>-585.02039346864763</v>
      </c>
      <c r="H11">
        <v>-592.52249119774854</v>
      </c>
      <c r="I11">
        <v>-600.08219877758074</v>
      </c>
      <c r="J11">
        <v>-607.69935558751092</v>
      </c>
      <c r="K11">
        <v>-615.37379335053549</v>
      </c>
    </row>
    <row r="12" spans="1:11" x14ac:dyDescent="0.2">
      <c r="B12">
        <v>7</v>
      </c>
      <c r="C12">
        <v>-486.50564546923101</v>
      </c>
      <c r="D12">
        <v>-493.86493847021092</v>
      </c>
      <c r="E12">
        <v>-501.29188989850377</v>
      </c>
      <c r="F12">
        <v>-508.78630911015347</v>
      </c>
      <c r="G12">
        <v>-516.34799294909033</v>
      </c>
      <c r="H12">
        <v>-523.9767258963841</v>
      </c>
      <c r="I12">
        <v>-531.67228022724078</v>
      </c>
      <c r="J12">
        <v>-539.43441617552946</v>
      </c>
      <c r="K12">
        <v>-547.2628821056129</v>
      </c>
    </row>
    <row r="13" spans="1:11" x14ac:dyDescent="0.2">
      <c r="B13">
        <v>8</v>
      </c>
      <c r="C13">
        <v>-434.81320477720595</v>
      </c>
      <c r="D13">
        <v>-442.26451631605755</v>
      </c>
      <c r="E13">
        <v>-449.79287220681067</v>
      </c>
      <c r="F13">
        <v>-457.39800235966641</v>
      </c>
      <c r="G13">
        <v>-465.07961829397061</v>
      </c>
      <c r="H13">
        <v>-472.83741340980458</v>
      </c>
      <c r="I13">
        <v>-480.67106327411875</v>
      </c>
      <c r="J13">
        <v>-488.58022592090396</v>
      </c>
      <c r="K13">
        <v>-496.5645421648785</v>
      </c>
    </row>
    <row r="14" spans="1:11" x14ac:dyDescent="0.2">
      <c r="B14">
        <v>9</v>
      </c>
      <c r="C14">
        <v>-394.71574126403812</v>
      </c>
      <c r="D14">
        <v>-402.26087755588634</v>
      </c>
      <c r="E14">
        <v>-409.89233266254445</v>
      </c>
      <c r="F14">
        <v>-417.60973684547952</v>
      </c>
      <c r="G14">
        <v>-425.41269464565738</v>
      </c>
      <c r="H14">
        <v>-433.30078534706564</v>
      </c>
      <c r="I14">
        <v>-441.27356346529797</v>
      </c>
      <c r="J14">
        <v>-449.33055926012656</v>
      </c>
      <c r="K14">
        <v>-457.47127927094817</v>
      </c>
    </row>
    <row r="15" spans="1:11" x14ac:dyDescent="0.2">
      <c r="B15">
        <v>10</v>
      </c>
      <c r="C15">
        <v>-362.73443064955353</v>
      </c>
      <c r="D15">
        <v>-370.37450441118227</v>
      </c>
      <c r="E15">
        <v>-378.11004720319778</v>
      </c>
      <c r="F15">
        <v>-385.94056732638182</v>
      </c>
      <c r="G15">
        <v>-393.86553851056624</v>
      </c>
      <c r="H15">
        <v>-401.88440066500527</v>
      </c>
      <c r="I15">
        <v>-409.99656066904123</v>
      </c>
      <c r="J15">
        <v>-418.20139320094739</v>
      </c>
      <c r="K15">
        <v>-426.49824160276097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52263BC723F04EAC13E442A33E2F21" ma:contentTypeVersion="2" ma:contentTypeDescription="Create a new document." ma:contentTypeScope="" ma:versionID="ab11429570cfb788ed841cc1e3808cd3">
  <xsd:schema xmlns:xsd="http://www.w3.org/2001/XMLSchema" xmlns:xs="http://www.w3.org/2001/XMLSchema" xmlns:p="http://schemas.microsoft.com/office/2006/metadata/properties" xmlns:ns2="cf602098-75f9-4c0e-be8f-88f0333fa7cb" targetNamespace="http://schemas.microsoft.com/office/2006/metadata/properties" ma:root="true" ma:fieldsID="3874fc48149a3d6c6c744ae9115eb69c" ns2:_="">
    <xsd:import namespace="cf602098-75f9-4c0e-be8f-88f0333fa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02098-75f9-4c0e-be8f-88f0333fa7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C6B211-B00B-42E2-BF64-079917F1E07C}"/>
</file>

<file path=customXml/itemProps2.xml><?xml version="1.0" encoding="utf-8"?>
<ds:datastoreItem xmlns:ds="http://schemas.openxmlformats.org/officeDocument/2006/customXml" ds:itemID="{4FBF4459-B65E-4FC0-A979-A5A840C42DE6}"/>
</file>

<file path=customXml/itemProps3.xml><?xml version="1.0" encoding="utf-8"?>
<ds:datastoreItem xmlns:ds="http://schemas.openxmlformats.org/officeDocument/2006/customXml" ds:itemID="{25306AED-3E0F-4D5B-87BA-CB7007CFC3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Sheet4</vt:lpstr>
      <vt:lpstr>Sheet1</vt:lpstr>
      <vt:lpstr>Sheet2</vt:lpstr>
      <vt:lpstr>Sheet3</vt:lpstr>
      <vt:lpstr>Sheet3 (2)</vt:lpstr>
      <vt:lpstr>Sheet1!Criteria</vt:lpstr>
      <vt:lpstr>Sheet1!Extract</vt:lpstr>
    </vt:vector>
  </TitlesOfParts>
  <Company>FEAA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Modele proba practica Excel</dc:title>
  <dc:subject>Home</dc:subject>
  <dc:creator>NNT</dc:creator>
  <cp:lastModifiedBy>AllUser</cp:lastModifiedBy>
  <dcterms:created xsi:type="dcterms:W3CDTF">2001-05-13T06:51:48Z</dcterms:created>
  <dcterms:modified xsi:type="dcterms:W3CDTF">2022-03-29T18:55:04Z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0x0101009552263BC723F04EAC13E442A33E2F21</vt:lpwstr>
  </property>
</Properties>
</file>