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angxingyue/Desktop/trading_agent/evaluation/data/baseline_5_imitating_investor/"/>
    </mc:Choice>
  </mc:AlternateContent>
  <xr:revisionPtr revIDLastSave="0" documentId="13_ncr:1_{FA38C29F-548E-744C-AD82-7AA3D16084A3}" xr6:coauthVersionLast="47" xr6:coauthVersionMax="47" xr10:uidLastSave="{00000000-0000-0000-0000-000000000000}"/>
  <bookViews>
    <workbookView xWindow="1420" yWindow="-20960" windowWidth="27640" windowHeight="16940" xr2:uid="{81461D86-C0A6-0749-A165-298E5DD0F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F10" i="1"/>
  <c r="I10" i="1" s="1"/>
  <c r="E10" i="1"/>
  <c r="H10" i="1" s="1"/>
  <c r="F9" i="1"/>
  <c r="I9" i="1" s="1"/>
  <c r="E9" i="1"/>
  <c r="H9" i="1" s="1"/>
  <c r="F8" i="1"/>
  <c r="I8" i="1" s="1"/>
  <c r="E8" i="1"/>
  <c r="H8" i="1" s="1"/>
  <c r="J8" i="1" s="1"/>
  <c r="F7" i="1"/>
  <c r="I7" i="1" s="1"/>
  <c r="E7" i="1"/>
  <c r="H7" i="1" s="1"/>
  <c r="J7" i="1" s="1"/>
  <c r="F6" i="1"/>
  <c r="I6" i="1" s="1"/>
  <c r="E6" i="1"/>
  <c r="H6" i="1" s="1"/>
  <c r="F5" i="1"/>
  <c r="I5" i="1" s="1"/>
  <c r="E5" i="1"/>
  <c r="H5" i="1" s="1"/>
  <c r="J5" i="1" s="1"/>
  <c r="F4" i="1"/>
  <c r="I4" i="1" s="1"/>
  <c r="E4" i="1"/>
  <c r="H4" i="1" s="1"/>
  <c r="J4" i="1" s="1"/>
  <c r="F3" i="1"/>
  <c r="I3" i="1" s="1"/>
  <c r="E3" i="1"/>
  <c r="H3" i="1" s="1"/>
  <c r="J3" i="1" s="1"/>
  <c r="F2" i="1"/>
  <c r="I2" i="1"/>
  <c r="E2" i="1"/>
  <c r="H2" i="1" s="1"/>
  <c r="J9" i="1" l="1"/>
  <c r="J6" i="1"/>
  <c r="J10" i="1"/>
  <c r="J2" i="1"/>
</calcChain>
</file>

<file path=xl/sharedStrings.xml><?xml version="1.0" encoding="utf-8"?>
<sst xmlns="http://schemas.openxmlformats.org/spreadsheetml/2006/main" count="41" uniqueCount="39">
  <si>
    <t>bullish_1</t>
  </si>
  <si>
    <t>2024-11-05~2024-11-11</t>
  </si>
  <si>
    <t>btc</t>
  </si>
  <si>
    <t>eth</t>
  </si>
  <si>
    <t>buy at 2024-11-06 02:00:00</t>
  </si>
  <si>
    <t>sell at 2024-11-07 13:00:00</t>
  </si>
  <si>
    <t>最后资产</t>
  </si>
  <si>
    <t>bullish_2</t>
  </si>
  <si>
    <t>2024-11-18~2024-11-24</t>
  </si>
  <si>
    <t>buy at 2024-11-18 15:00:00</t>
  </si>
  <si>
    <t>sell at 2024-11-21 02:00:00</t>
  </si>
  <si>
    <t>bullish_3</t>
  </si>
  <si>
    <t>buy at 2024-11-27 09:00:00</t>
  </si>
  <si>
    <t>sell at 2024-11-28 17:00:00</t>
  </si>
  <si>
    <t>bearish_1</t>
  </si>
  <si>
    <t>sideways_1</t>
  </si>
  <si>
    <t>2024-08-09~2024-08-15</t>
  </si>
  <si>
    <t>buy at 2024-08-09 01:00:00</t>
  </si>
  <si>
    <t>sell at 2024-08-14 20:00:00</t>
  </si>
  <si>
    <t>sideways_2</t>
  </si>
  <si>
    <t>2024-08-16~2024-08-22</t>
  </si>
  <si>
    <t>2024-11-26~2024-12-02</t>
  </si>
  <si>
    <t>buy at 2024-08-16 16:00:00</t>
  </si>
  <si>
    <t>sell at 2024-08-20 16:00:00</t>
  </si>
  <si>
    <t>sideways_3</t>
  </si>
  <si>
    <t>2024-08-28~2024-09-03</t>
  </si>
  <si>
    <t>buy at 2024-08-29 11:00:00</t>
  </si>
  <si>
    <t>sell at 2024-09-01 22:00:00</t>
  </si>
  <si>
    <t>2025-01-30~2025-02-05</t>
  </si>
  <si>
    <t>2025-02-21~2025-02-27</t>
  </si>
  <si>
    <t>2025-03-03~2025-03-09</t>
  </si>
  <si>
    <t>buy at 2025-01-30 14:00:00</t>
  </si>
  <si>
    <t>sell at 2024-02-03 13:00:00</t>
  </si>
  <si>
    <t>buy at 2025-02-21 13:00:00</t>
  </si>
  <si>
    <t>sell at 2025-02-27 05:00:00</t>
  </si>
  <si>
    <t>bearish_2</t>
  </si>
  <si>
    <t>bearish_3</t>
  </si>
  <si>
    <t>buy at 2025-03-03 13:00:00</t>
  </si>
  <si>
    <t>sell at 2025-03-09 07:00:00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</si>
</sst>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AF7B-1C80-D343-B9CC-8A2B8D1BAC3C}">
  <dimension ref="B1:K10"/>
  <sheetViews>
    <sheetView tabSelected="1" workbookViewId="0">
      <selection activeCell="K2" sqref="K2"/>
    </sheetView>
  </sheetViews>
  <sheetFormatPr baseColWidth="10" defaultRowHeight="16" x14ac:dyDescent="0.2"/>
  <cols>
    <col min="2" max="2" width="10.83203125" style="1"/>
    <col min="3" max="3" width="21.33203125" customWidth="1"/>
    <col min="4" max="4" width="23.33203125" customWidth="1"/>
    <col min="7" max="7" width="22.6640625" customWidth="1"/>
  </cols>
  <sheetData>
    <row r="1" spans="2:11" s="1" customFormat="1" x14ac:dyDescent="0.2">
      <c r="E1" s="1" t="s">
        <v>2</v>
      </c>
      <c r="F1" s="1" t="s">
        <v>3</v>
      </c>
      <c r="H1" s="1" t="s">
        <v>2</v>
      </c>
      <c r="I1" s="1" t="s">
        <v>3</v>
      </c>
      <c r="J1" s="1" t="s">
        <v>6</v>
      </c>
    </row>
    <row r="2" spans="2:11" x14ac:dyDescent="0.2">
      <c r="B2" s="1" t="s">
        <v>0</v>
      </c>
      <c r="C2" t="s">
        <v>1</v>
      </c>
      <c r="D2" t="s">
        <v>4</v>
      </c>
      <c r="E2">
        <f>500000/73102.8735</f>
        <v>6.8396764184652739</v>
      </c>
      <c r="F2">
        <f>500000/2569.5289</f>
        <v>194.58819863827958</v>
      </c>
      <c r="G2" t="s">
        <v>5</v>
      </c>
      <c r="H2">
        <f>E2*74702.794</f>
        <v>510942.93851526914</v>
      </c>
      <c r="I2">
        <f>F2*2806.3146</f>
        <v>546075.70282630413</v>
      </c>
      <c r="J2" s="1">
        <f>H2+I2</f>
        <v>1057018.6413415733</v>
      </c>
      <c r="K2" s="2">
        <f>(J2-1000000)/1000000</f>
        <v>5.7018641341573327E-2</v>
      </c>
    </row>
    <row r="3" spans="2:11" x14ac:dyDescent="0.2">
      <c r="B3" s="1" t="s">
        <v>7</v>
      </c>
      <c r="C3" t="s">
        <v>8</v>
      </c>
      <c r="D3" t="s">
        <v>9</v>
      </c>
      <c r="E3">
        <f>500000/92347.756</f>
        <v>5.4143167268731469</v>
      </c>
      <c r="F3">
        <f>500000/3144.6761</f>
        <v>158.9988870395905</v>
      </c>
      <c r="G3" t="s">
        <v>10</v>
      </c>
      <c r="H3">
        <f>E3*94515.399</f>
        <v>511736.30575278954</v>
      </c>
      <c r="I3">
        <f>F3*3059.7679</f>
        <v>486499.69069946499</v>
      </c>
      <c r="J3" s="1">
        <f t="shared" ref="J3:J10" si="0">SUM(H3:I3)</f>
        <v>998235.99645225448</v>
      </c>
      <c r="K3" s="2">
        <f t="shared" ref="K3:K10" si="1">(J3-1000000)/1000000</f>
        <v>-1.7640035477455239E-3</v>
      </c>
    </row>
    <row r="4" spans="2:11" x14ac:dyDescent="0.2">
      <c r="B4" s="1" t="s">
        <v>11</v>
      </c>
      <c r="C4" t="s">
        <v>21</v>
      </c>
      <c r="D4" t="s">
        <v>12</v>
      </c>
      <c r="E4">
        <f>500000/93413.8684</f>
        <v>5.352524293919509</v>
      </c>
      <c r="F4">
        <f>500000/3412.7646</f>
        <v>146.50878645424299</v>
      </c>
      <c r="G4" t="s">
        <v>13</v>
      </c>
      <c r="H4">
        <f>E4*94902.227</f>
        <v>507966.47556456394</v>
      </c>
      <c r="I4">
        <f>F4*3553.943</f>
        <v>520683.87605755177</v>
      </c>
      <c r="J4" s="1">
        <f t="shared" si="0"/>
        <v>1028650.3516221157</v>
      </c>
      <c r="K4" s="2">
        <f t="shared" si="1"/>
        <v>2.8650351622115704E-2</v>
      </c>
    </row>
    <row r="5" spans="2:11" x14ac:dyDescent="0.2">
      <c r="B5" s="1" t="s">
        <v>15</v>
      </c>
      <c r="C5" t="s">
        <v>16</v>
      </c>
      <c r="D5" t="s">
        <v>17</v>
      </c>
      <c r="E5">
        <f>500000/61443.0406</f>
        <v>8.1376181113016077</v>
      </c>
      <c r="F5">
        <f>500000/2672.4434</f>
        <v>187.09470142566911</v>
      </c>
      <c r="G5" t="s">
        <v>18</v>
      </c>
      <c r="H5">
        <f>E5*59187.3128</f>
        <v>481643.74860055349</v>
      </c>
      <c r="I5">
        <f>F5*2677.3286</f>
        <v>500913.99503540469</v>
      </c>
      <c r="J5" s="1">
        <f t="shared" si="0"/>
        <v>982557.74363595818</v>
      </c>
      <c r="K5" s="2">
        <f t="shared" si="1"/>
        <v>-1.7442256364041824E-2</v>
      </c>
    </row>
    <row r="6" spans="2:11" x14ac:dyDescent="0.2">
      <c r="B6" s="1" t="s">
        <v>19</v>
      </c>
      <c r="C6" t="s">
        <v>20</v>
      </c>
      <c r="D6" t="s">
        <v>22</v>
      </c>
      <c r="E6">
        <f>500000/58612.6225</f>
        <v>8.5305857112945258</v>
      </c>
      <c r="F6">
        <f>500000/2596.464</f>
        <v>192.56958694593879</v>
      </c>
      <c r="G6" t="s">
        <v>23</v>
      </c>
      <c r="H6">
        <f>E6*58843.9282</f>
        <v>501973.17309936101</v>
      </c>
      <c r="I6">
        <f>F6*2576.5978</f>
        <v>496174.37407181464</v>
      </c>
      <c r="J6" s="1">
        <f t="shared" si="0"/>
        <v>998147.54717117571</v>
      </c>
      <c r="K6" s="2">
        <f t="shared" si="1"/>
        <v>-1.8524528288242873E-3</v>
      </c>
    </row>
    <row r="7" spans="2:11" x14ac:dyDescent="0.2">
      <c r="B7" s="1" t="s">
        <v>24</v>
      </c>
      <c r="C7" t="s">
        <v>25</v>
      </c>
      <c r="D7" t="s">
        <v>26</v>
      </c>
      <c r="E7">
        <f>500000/60121.4873</f>
        <v>8.3164941929172791</v>
      </c>
      <c r="F7">
        <f>500000/2557.199</f>
        <v>195.52643341405968</v>
      </c>
      <c r="G7" t="s">
        <v>27</v>
      </c>
      <c r="H7">
        <f>E7*57360.9276</f>
        <v>477041.82128574851</v>
      </c>
      <c r="I7">
        <f>F7*2409.117</f>
        <v>471046.05468717928</v>
      </c>
      <c r="J7" s="1">
        <f t="shared" si="0"/>
        <v>948087.87597292778</v>
      </c>
      <c r="K7" s="2">
        <f t="shared" si="1"/>
        <v>-5.1912124027072216E-2</v>
      </c>
    </row>
    <row r="8" spans="2:11" x14ac:dyDescent="0.2">
      <c r="B8" s="1" t="s">
        <v>14</v>
      </c>
      <c r="C8" t="s">
        <v>28</v>
      </c>
      <c r="D8" t="s">
        <v>31</v>
      </c>
      <c r="E8">
        <f>500000/105967.8798</f>
        <v>4.7184109085100339</v>
      </c>
      <c r="F8">
        <f>500000/3272.1061</f>
        <v>152.80678092926144</v>
      </c>
      <c r="G8" t="s">
        <v>32</v>
      </c>
      <c r="H8">
        <f>E8*94741.5862</f>
        <v>447029.73381562374</v>
      </c>
      <c r="I8">
        <f>F8*2578.49</f>
        <v>394010.75655829126</v>
      </c>
      <c r="J8" s="1">
        <f t="shared" si="0"/>
        <v>841040.49037391506</v>
      </c>
      <c r="K8" s="2">
        <f t="shared" si="1"/>
        <v>-0.15895950962608493</v>
      </c>
    </row>
    <row r="9" spans="2:11" x14ac:dyDescent="0.2">
      <c r="B9" s="1" t="s">
        <v>35</v>
      </c>
      <c r="C9" t="s">
        <v>29</v>
      </c>
      <c r="D9" t="s">
        <v>33</v>
      </c>
      <c r="E9">
        <f>500000/99389.3441</f>
        <v>5.0307203908794085</v>
      </c>
      <c r="F9">
        <f>500000/2838.1149</f>
        <v>176.17327614185035</v>
      </c>
      <c r="G9" t="s">
        <v>34</v>
      </c>
      <c r="H9">
        <f>E9*85878.1381</f>
        <v>432028.90047042782</v>
      </c>
      <c r="I9">
        <f>F9*2341.1166</f>
        <v>412442.18125206977</v>
      </c>
      <c r="J9" s="1">
        <f t="shared" si="0"/>
        <v>844471.08172249759</v>
      </c>
      <c r="K9" s="2">
        <f t="shared" si="1"/>
        <v>-0.1555289182775024</v>
      </c>
    </row>
    <row r="10" spans="2:11" x14ac:dyDescent="0.2">
      <c r="B10" s="1" t="s">
        <v>36</v>
      </c>
      <c r="C10" t="s">
        <v>30</v>
      </c>
      <c r="D10" t="s">
        <v>37</v>
      </c>
      <c r="E10">
        <f>500000/93653.5933</f>
        <v>5.3388234490731499</v>
      </c>
      <c r="F10">
        <f>500000/2378.5575</f>
        <v>210.211441178109</v>
      </c>
      <c r="G10" t="s">
        <v>38</v>
      </c>
      <c r="H10">
        <f>86125.5003*E10</f>
        <v>459808.84056479658</v>
      </c>
      <c r="I10">
        <f>2188.0539*F10</f>
        <v>459953.96369438199</v>
      </c>
      <c r="J10" s="1">
        <f t="shared" si="0"/>
        <v>919762.80425917858</v>
      </c>
      <c r="K10" s="2">
        <f t="shared" si="1"/>
        <v>-8.0237195740821415E-2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Xingyue Zhang</dc:creator>
  <cp:lastModifiedBy>Xingyue Zhang</cp:lastModifiedBy>
  <dcterms:created xsi:type="dcterms:W3CDTF">2025-07-08T08:41:24Z</dcterms:created>
  <dcterms:modified xsi:type="dcterms:W3CDTF">2025-08-16T13:34:54Z</dcterms:modified>
</cp:coreProperties>
</file>