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narawishing/Downloads/"/>
    </mc:Choice>
  </mc:AlternateContent>
  <xr:revisionPtr revIDLastSave="0" documentId="13_ncr:1_{3517624B-501D-D94A-ACBE-47692E617BC8}" xr6:coauthVersionLast="47" xr6:coauthVersionMax="47" xr10:uidLastSave="{00000000-0000-0000-0000-000000000000}"/>
  <bookViews>
    <workbookView xWindow="0" yWindow="760" windowWidth="23260" windowHeight="13900" xr2:uid="{B7286CFA-4E2B-7A42-9577-4C4AD8B93D99}"/>
  </bookViews>
  <sheets>
    <sheet name="Order" sheetId="4" r:id="rId1"/>
    <sheet name="Lat Long" sheetId="5" r:id="rId2"/>
    <sheet name="Distance Matrix" sheetId="2" r:id="rId3"/>
    <sheet name="Tugboat" sheetId="6" r:id="rId4"/>
    <sheet name="Pic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4" i="2"/>
  <c r="B4" i="2"/>
  <c r="D5" i="2"/>
  <c r="C5" i="2"/>
  <c r="B5" i="2"/>
  <c r="E6" i="2"/>
  <c r="D6" i="2"/>
  <c r="C6" i="2"/>
  <c r="B6" i="2"/>
  <c r="F7" i="2"/>
  <c r="E7" i="2"/>
  <c r="D7" i="2"/>
  <c r="C7" i="2"/>
  <c r="B7" i="2"/>
  <c r="G8" i="2"/>
  <c r="F8" i="2"/>
  <c r="E8" i="2"/>
  <c r="D8" i="2"/>
  <c r="C8" i="2"/>
  <c r="B8" i="2"/>
  <c r="H9" i="2"/>
  <c r="G9" i="2"/>
  <c r="F9" i="2"/>
  <c r="E9" i="2"/>
  <c r="D9" i="2"/>
  <c r="C9" i="2"/>
  <c r="B9" i="2"/>
  <c r="I10" i="2"/>
  <c r="H10" i="2"/>
  <c r="G10" i="2"/>
  <c r="F10" i="2"/>
  <c r="E10" i="2"/>
  <c r="D10" i="2"/>
  <c r="C10" i="2"/>
  <c r="B10" i="2"/>
  <c r="J11" i="2"/>
  <c r="I11" i="2"/>
  <c r="H11" i="2"/>
  <c r="G11" i="2"/>
  <c r="F11" i="2"/>
  <c r="E11" i="2"/>
  <c r="D11" i="2"/>
  <c r="C11" i="2"/>
  <c r="B11" i="2"/>
  <c r="K10" i="2"/>
  <c r="K9" i="2"/>
  <c r="J9" i="2"/>
  <c r="K8" i="2"/>
  <c r="J8" i="2"/>
  <c r="K7" i="2"/>
  <c r="J7" i="2"/>
  <c r="I7" i="2"/>
  <c r="H7" i="2"/>
  <c r="K6" i="2"/>
  <c r="J6" i="2"/>
  <c r="I6" i="2"/>
  <c r="H6" i="2"/>
  <c r="G6" i="2"/>
  <c r="K5" i="2"/>
  <c r="J5" i="2"/>
  <c r="I5" i="2"/>
  <c r="H5" i="2"/>
  <c r="G5" i="2"/>
  <c r="F5" i="2"/>
  <c r="K4" i="2"/>
  <c r="J4" i="2"/>
  <c r="I4" i="2"/>
  <c r="H4" i="2"/>
  <c r="G4" i="2"/>
  <c r="F4" i="2"/>
  <c r="E4" i="2"/>
  <c r="K3" i="2"/>
  <c r="J3" i="2"/>
  <c r="I3" i="2"/>
  <c r="H3" i="2"/>
  <c r="G3" i="2"/>
  <c r="F3" i="2"/>
  <c r="E3" i="2"/>
  <c r="D3" i="2"/>
  <c r="K2" i="2"/>
  <c r="J2" i="2"/>
  <c r="I2" i="2"/>
  <c r="H2" i="2"/>
  <c r="G2" i="2"/>
  <c r="F2" i="2"/>
  <c r="E2" i="2"/>
  <c r="D2" i="2"/>
  <c r="C2" i="2"/>
  <c r="F6" i="2"/>
  <c r="G7" i="2"/>
  <c r="H8" i="2"/>
  <c r="I9" i="2"/>
  <c r="G7" i="5"/>
  <c r="G5" i="5"/>
  <c r="A6" i="5"/>
  <c r="A7" i="5"/>
  <c r="A8" i="5"/>
  <c r="A9" i="5"/>
  <c r="A10" i="5"/>
  <c r="A11" i="5"/>
  <c r="A5" i="5"/>
  <c r="A4" i="5"/>
  <c r="A3" i="5"/>
  <c r="I9" i="4"/>
  <c r="I8" i="4"/>
  <c r="I7" i="4"/>
  <c r="I6" i="4"/>
  <c r="I5" i="4"/>
  <c r="I4" i="4"/>
  <c r="I3" i="4"/>
  <c r="I2" i="4"/>
  <c r="H11" i="4"/>
  <c r="I11" i="4" s="1"/>
  <c r="H10" i="4"/>
  <c r="I10" i="4" s="1"/>
  <c r="H9" i="4"/>
  <c r="H8" i="4"/>
  <c r="H7" i="4"/>
  <c r="H6" i="4"/>
  <c r="H5" i="4"/>
  <c r="H4" i="4"/>
  <c r="H3" i="4"/>
  <c r="H2" i="4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12" i="4"/>
  <c r="I12" i="4" s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" i="4"/>
  <c r="D4" i="4"/>
  <c r="D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</calcChain>
</file>

<file path=xl/sharedStrings.xml><?xml version="1.0" encoding="utf-8"?>
<sst xmlns="http://schemas.openxmlformats.org/spreadsheetml/2006/main" count="161" uniqueCount="70">
  <si>
    <t>Order No.</t>
  </si>
  <si>
    <t>From</t>
  </si>
  <si>
    <t>To</t>
  </si>
  <si>
    <t>Lat</t>
  </si>
  <si>
    <t>Long</t>
  </si>
  <si>
    <t>location</t>
  </si>
  <si>
    <t>Tugboat001</t>
  </si>
  <si>
    <t>Tugboat002</t>
  </si>
  <si>
    <t>Tugboat003</t>
  </si>
  <si>
    <t>Tugboat004</t>
  </si>
  <si>
    <t>Cust001</t>
  </si>
  <si>
    <t>Parking Point001</t>
  </si>
  <si>
    <t>Parking Point002</t>
  </si>
  <si>
    <t>Cust003</t>
  </si>
  <si>
    <t>Cust004</t>
  </si>
  <si>
    <t>Cust002</t>
  </si>
  <si>
    <t>Cust005</t>
  </si>
  <si>
    <t>Cust006</t>
  </si>
  <si>
    <t>Loading time (min)</t>
  </si>
  <si>
    <t>Delivery Time (dd/mm/yy hh:mm)</t>
  </si>
  <si>
    <t>Parking Start Time (dd/mm/yy hh:mm)</t>
  </si>
  <si>
    <t>Weight (Ton)</t>
  </si>
  <si>
    <t>Direction</t>
  </si>
  <si>
    <t>Barge</t>
  </si>
  <si>
    <t>Barge001</t>
  </si>
  <si>
    <t>Barge002</t>
  </si>
  <si>
    <t>Barge003</t>
  </si>
  <si>
    <t>Barge004</t>
  </si>
  <si>
    <t>Barge006</t>
  </si>
  <si>
    <t>Barge007</t>
  </si>
  <si>
    <t>Barge008</t>
  </si>
  <si>
    <t>Barge009</t>
  </si>
  <si>
    <t>Barge010</t>
  </si>
  <si>
    <t>Barge011</t>
  </si>
  <si>
    <t>Barge012</t>
  </si>
  <si>
    <t>Barge013</t>
  </si>
  <si>
    <t>Barge014</t>
  </si>
  <si>
    <t>Barge015</t>
  </si>
  <si>
    <t>Barge016</t>
  </si>
  <si>
    <t>Barge017</t>
  </si>
  <si>
    <t>Barge018</t>
  </si>
  <si>
    <t>Barge019</t>
  </si>
  <si>
    <t>Barge020</t>
  </si>
  <si>
    <t>Barge021</t>
  </si>
  <si>
    <t>Barge022</t>
  </si>
  <si>
    <t>Barge023</t>
  </si>
  <si>
    <t>Barge024</t>
  </si>
  <si>
    <t>Barge025</t>
  </si>
  <si>
    <t>Barge026</t>
  </si>
  <si>
    <t>Barge027</t>
  </si>
  <si>
    <t>Barge028</t>
  </si>
  <si>
    <t>Barge029</t>
  </si>
  <si>
    <t>Barge030</t>
  </si>
  <si>
    <t>No</t>
  </si>
  <si>
    <t>Name</t>
  </si>
  <si>
    <t>Max load(ton)</t>
  </si>
  <si>
    <t>Max Barge (n)</t>
  </si>
  <si>
    <t>SEA</t>
  </si>
  <si>
    <t>RIVER</t>
  </si>
  <si>
    <t>Sea/River</t>
  </si>
  <si>
    <t>Sea</t>
  </si>
  <si>
    <t>River</t>
  </si>
  <si>
    <t>Barge Length (m)</t>
  </si>
  <si>
    <t>Max barge length (m)</t>
  </si>
  <si>
    <t>Waiting point 001</t>
  </si>
  <si>
    <t>Waiting point 002</t>
  </si>
  <si>
    <t>Fuel consump (litre/ton-km) Sea</t>
  </si>
  <si>
    <t>Fuel consump (litre/ton-km) River</t>
  </si>
  <si>
    <t>End time stop point  (dd/mm/yy hh:mm)</t>
  </si>
  <si>
    <t>Starttime  stop point  (dd/mm/yy hh:mm)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</si>
</sst>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-#,##0.00"/>
  </numFmts>
  <fonts count="7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i/>
      <sz val="15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1" xfId="0" applyNumberFormat="1" applyBorder="1"/>
    <xf numFmtId="0" fontId="4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4" fillId="0" borderId="0" xfId="0" applyFont="1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</xdr:rowOff>
    </xdr:from>
    <xdr:to>
      <xdr:col>19</xdr:col>
      <xdr:colOff>328091</xdr:colOff>
      <xdr:row>37</xdr:row>
      <xdr:rowOff>131750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17D3775E-5176-C8CD-0E21-08E937849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"/>
          <a:ext cx="14148000" cy="7393826"/>
        </a:xfrm>
        <a:prstGeom prst="rect">
          <a:avLst/>
        </a:prstGeom>
      </xdr:spPr>
    </xdr:pic>
    <xdr:clientData/>
  </xdr:twoCellAnchor>
  <xdr:twoCellAnchor>
    <xdr:from>
      <xdr:col>11</xdr:col>
      <xdr:colOff>357909</xdr:colOff>
      <xdr:row>34</xdr:row>
      <xdr:rowOff>34636</xdr:rowOff>
    </xdr:from>
    <xdr:to>
      <xdr:col>12</xdr:col>
      <xdr:colOff>57727</xdr:colOff>
      <xdr:row>36</xdr:row>
      <xdr:rowOff>46182</xdr:rowOff>
    </xdr:to>
    <xdr:sp macro="" textlink="">
      <xdr:nvSpPr>
        <xdr:cNvPr id="3" name="ดาว: 5 แฉก 2">
          <a:extLst>
            <a:ext uri="{FF2B5EF4-FFF2-40B4-BE49-F238E27FC236}">
              <a16:creationId xmlns:a16="http://schemas.microsoft.com/office/drawing/2014/main" id="{FD5075A4-2002-D28E-D626-B4B2E543AF05}"/>
            </a:ext>
          </a:extLst>
        </xdr:cNvPr>
        <xdr:cNvSpPr/>
      </xdr:nvSpPr>
      <xdr:spPr>
        <a:xfrm>
          <a:off x="8358909" y="6707909"/>
          <a:ext cx="427182" cy="404091"/>
        </a:xfrm>
        <a:prstGeom prst="star5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 kern="1200"/>
        </a:p>
      </xdr:txBody>
    </xdr:sp>
    <xdr:clientData/>
  </xdr:twoCellAnchor>
  <xdr:twoCellAnchor>
    <xdr:from>
      <xdr:col>8</xdr:col>
      <xdr:colOff>702733</xdr:colOff>
      <xdr:row>19</xdr:row>
      <xdr:rowOff>137005</xdr:rowOff>
    </xdr:from>
    <xdr:to>
      <xdr:col>9</xdr:col>
      <xdr:colOff>402551</xdr:colOff>
      <xdr:row>21</xdr:row>
      <xdr:rowOff>148551</xdr:rowOff>
    </xdr:to>
    <xdr:sp macro="" textlink="">
      <xdr:nvSpPr>
        <xdr:cNvPr id="4" name="ดาว: 5 แฉก 3">
          <a:extLst>
            <a:ext uri="{FF2B5EF4-FFF2-40B4-BE49-F238E27FC236}">
              <a16:creationId xmlns:a16="http://schemas.microsoft.com/office/drawing/2014/main" id="{450BE617-BF7A-4876-BE4A-6588A51F632A}"/>
            </a:ext>
          </a:extLst>
        </xdr:cNvPr>
        <xdr:cNvSpPr/>
      </xdr:nvSpPr>
      <xdr:spPr>
        <a:xfrm>
          <a:off x="6552430" y="3793066"/>
          <a:ext cx="431030" cy="396394"/>
        </a:xfrm>
        <a:prstGeom prst="star5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 kern="1200"/>
        </a:p>
      </xdr:txBody>
    </xdr:sp>
    <xdr:clientData/>
  </xdr:twoCellAnchor>
  <xdr:twoCellAnchor>
    <xdr:from>
      <xdr:col>8</xdr:col>
      <xdr:colOff>258618</xdr:colOff>
      <xdr:row>15</xdr:row>
      <xdr:rowOff>50800</xdr:rowOff>
    </xdr:from>
    <xdr:to>
      <xdr:col>8</xdr:col>
      <xdr:colOff>685800</xdr:colOff>
      <xdr:row>17</xdr:row>
      <xdr:rowOff>62346</xdr:rowOff>
    </xdr:to>
    <xdr:sp macro="" textlink="">
      <xdr:nvSpPr>
        <xdr:cNvPr id="5" name="ดาว: 5 แฉก 4">
          <a:extLst>
            <a:ext uri="{FF2B5EF4-FFF2-40B4-BE49-F238E27FC236}">
              <a16:creationId xmlns:a16="http://schemas.microsoft.com/office/drawing/2014/main" id="{E7FD4A23-8999-4CB3-AF53-E2516F8C713B}"/>
            </a:ext>
          </a:extLst>
        </xdr:cNvPr>
        <xdr:cNvSpPr/>
      </xdr:nvSpPr>
      <xdr:spPr>
        <a:xfrm>
          <a:off x="6077527" y="2994891"/>
          <a:ext cx="427182" cy="404091"/>
        </a:xfrm>
        <a:prstGeom prst="star5">
          <a:avLst/>
        </a:prstGeom>
        <a:solidFill>
          <a:srgbClr val="00B0F0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 kern="1200"/>
        </a:p>
      </xdr:txBody>
    </xdr:sp>
    <xdr:clientData/>
  </xdr:twoCellAnchor>
  <xdr:twoCellAnchor>
    <xdr:from>
      <xdr:col>8</xdr:col>
      <xdr:colOff>49260</xdr:colOff>
      <xdr:row>11</xdr:row>
      <xdr:rowOff>130077</xdr:rowOff>
    </xdr:from>
    <xdr:to>
      <xdr:col>8</xdr:col>
      <xdr:colOff>476442</xdr:colOff>
      <xdr:row>13</xdr:row>
      <xdr:rowOff>141623</xdr:rowOff>
    </xdr:to>
    <xdr:sp macro="" textlink="">
      <xdr:nvSpPr>
        <xdr:cNvPr id="6" name="ดาว: 5 แฉก 5">
          <a:extLst>
            <a:ext uri="{FF2B5EF4-FFF2-40B4-BE49-F238E27FC236}">
              <a16:creationId xmlns:a16="http://schemas.microsoft.com/office/drawing/2014/main" id="{CEA3A66B-1417-44C4-9887-2E81D02FCAF8}"/>
            </a:ext>
          </a:extLst>
        </xdr:cNvPr>
        <xdr:cNvSpPr/>
      </xdr:nvSpPr>
      <xdr:spPr>
        <a:xfrm>
          <a:off x="5898957" y="2246744"/>
          <a:ext cx="427182" cy="396394"/>
        </a:xfrm>
        <a:prstGeom prst="star5">
          <a:avLst/>
        </a:prstGeom>
        <a:solidFill>
          <a:srgbClr val="00B0F0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 kern="1200"/>
        </a:p>
      </xdr:txBody>
    </xdr:sp>
    <xdr:clientData/>
  </xdr:twoCellAnchor>
  <xdr:twoCellAnchor>
    <xdr:from>
      <xdr:col>8</xdr:col>
      <xdr:colOff>367145</xdr:colOff>
      <xdr:row>9</xdr:row>
      <xdr:rowOff>74660</xdr:rowOff>
    </xdr:from>
    <xdr:to>
      <xdr:col>9</xdr:col>
      <xdr:colOff>66963</xdr:colOff>
      <xdr:row>11</xdr:row>
      <xdr:rowOff>86206</xdr:rowOff>
    </xdr:to>
    <xdr:sp macro="" textlink="">
      <xdr:nvSpPr>
        <xdr:cNvPr id="7" name="ดาว: 5 แฉก 6">
          <a:extLst>
            <a:ext uri="{FF2B5EF4-FFF2-40B4-BE49-F238E27FC236}">
              <a16:creationId xmlns:a16="http://schemas.microsoft.com/office/drawing/2014/main" id="{65267846-7997-49D4-8C4E-C7A272D0E7DA}"/>
            </a:ext>
          </a:extLst>
        </xdr:cNvPr>
        <xdr:cNvSpPr/>
      </xdr:nvSpPr>
      <xdr:spPr>
        <a:xfrm>
          <a:off x="6216842" y="1806478"/>
          <a:ext cx="431030" cy="396395"/>
        </a:xfrm>
        <a:prstGeom prst="star5">
          <a:avLst/>
        </a:prstGeom>
        <a:solidFill>
          <a:srgbClr val="00B0F0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 kern="1200"/>
        </a:p>
      </xdr:txBody>
    </xdr:sp>
    <xdr:clientData/>
  </xdr:twoCellAnchor>
  <xdr:twoCellAnchor>
    <xdr:from>
      <xdr:col>8</xdr:col>
      <xdr:colOff>49260</xdr:colOff>
      <xdr:row>6</xdr:row>
      <xdr:rowOff>49261</xdr:rowOff>
    </xdr:from>
    <xdr:to>
      <xdr:col>8</xdr:col>
      <xdr:colOff>476442</xdr:colOff>
      <xdr:row>8</xdr:row>
      <xdr:rowOff>60806</xdr:rowOff>
    </xdr:to>
    <xdr:sp macro="" textlink="">
      <xdr:nvSpPr>
        <xdr:cNvPr id="8" name="ดาว: 5 แฉก 7">
          <a:extLst>
            <a:ext uri="{FF2B5EF4-FFF2-40B4-BE49-F238E27FC236}">
              <a16:creationId xmlns:a16="http://schemas.microsoft.com/office/drawing/2014/main" id="{12159A82-2065-46AC-AA3C-3CEA35C39DFA}"/>
            </a:ext>
          </a:extLst>
        </xdr:cNvPr>
        <xdr:cNvSpPr/>
      </xdr:nvSpPr>
      <xdr:spPr>
        <a:xfrm>
          <a:off x="5898957" y="1203806"/>
          <a:ext cx="427182" cy="396394"/>
        </a:xfrm>
        <a:prstGeom prst="star5">
          <a:avLst/>
        </a:prstGeom>
        <a:solidFill>
          <a:srgbClr val="00B0F0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 kern="1200"/>
        </a:p>
      </xdr:txBody>
    </xdr:sp>
    <xdr:clientData/>
  </xdr:twoCellAnchor>
  <xdr:twoCellAnchor>
    <xdr:from>
      <xdr:col>8</xdr:col>
      <xdr:colOff>336357</xdr:colOff>
      <xdr:row>4</xdr:row>
      <xdr:rowOff>93902</xdr:rowOff>
    </xdr:from>
    <xdr:to>
      <xdr:col>9</xdr:col>
      <xdr:colOff>36175</xdr:colOff>
      <xdr:row>6</xdr:row>
      <xdr:rowOff>105449</xdr:rowOff>
    </xdr:to>
    <xdr:sp macro="" textlink="">
      <xdr:nvSpPr>
        <xdr:cNvPr id="9" name="ดาว: 5 แฉก 8">
          <a:extLst>
            <a:ext uri="{FF2B5EF4-FFF2-40B4-BE49-F238E27FC236}">
              <a16:creationId xmlns:a16="http://schemas.microsoft.com/office/drawing/2014/main" id="{B233B58C-3130-4C94-9E8A-187CE25DF3D2}"/>
            </a:ext>
          </a:extLst>
        </xdr:cNvPr>
        <xdr:cNvSpPr/>
      </xdr:nvSpPr>
      <xdr:spPr>
        <a:xfrm>
          <a:off x="6186054" y="863599"/>
          <a:ext cx="431030" cy="396395"/>
        </a:xfrm>
        <a:prstGeom prst="star5">
          <a:avLst/>
        </a:prstGeom>
        <a:solidFill>
          <a:srgbClr val="00B0F0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 kern="1200"/>
        </a:p>
      </xdr:txBody>
    </xdr:sp>
    <xdr:clientData/>
  </xdr:twoCellAnchor>
  <xdr:twoCellAnchor editAs="oneCell">
    <xdr:from>
      <xdr:col>8</xdr:col>
      <xdr:colOff>184727</xdr:colOff>
      <xdr:row>8</xdr:row>
      <xdr:rowOff>46182</xdr:rowOff>
    </xdr:from>
    <xdr:to>
      <xdr:col>8</xdr:col>
      <xdr:colOff>591127</xdr:colOff>
      <xdr:row>10</xdr:row>
      <xdr:rowOff>67734</xdr:rowOff>
    </xdr:to>
    <xdr:pic>
      <xdr:nvPicPr>
        <xdr:cNvPr id="11" name="กราฟิก 10" descr="ป้ายห้าม ด้วยสีเติมแบบทึบ">
          <a:extLst>
            <a:ext uri="{FF2B5EF4-FFF2-40B4-BE49-F238E27FC236}">
              <a16:creationId xmlns:a16="http://schemas.microsoft.com/office/drawing/2014/main" id="{72F4AFDB-D5DC-1268-A050-A95E1603C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034424" y="1585576"/>
          <a:ext cx="406400" cy="406400"/>
        </a:xfrm>
        <a:prstGeom prst="rect">
          <a:avLst/>
        </a:prstGeom>
      </xdr:spPr>
    </xdr:pic>
    <xdr:clientData/>
  </xdr:twoCellAnchor>
  <xdr:twoCellAnchor editAs="oneCell">
    <xdr:from>
      <xdr:col>8</xdr:col>
      <xdr:colOff>221672</xdr:colOff>
      <xdr:row>13</xdr:row>
      <xdr:rowOff>75434</xdr:rowOff>
    </xdr:from>
    <xdr:to>
      <xdr:col>8</xdr:col>
      <xdr:colOff>628072</xdr:colOff>
      <xdr:row>15</xdr:row>
      <xdr:rowOff>96985</xdr:rowOff>
    </xdr:to>
    <xdr:pic>
      <xdr:nvPicPr>
        <xdr:cNvPr id="13" name="กราฟิก 12" descr="ป้ายห้าม ด้วยสีเติมแบบทึบ">
          <a:extLst>
            <a:ext uri="{FF2B5EF4-FFF2-40B4-BE49-F238E27FC236}">
              <a16:creationId xmlns:a16="http://schemas.microsoft.com/office/drawing/2014/main" id="{B95CDBF6-0B00-41EB-9399-B0BA68A61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071369" y="2576949"/>
          <a:ext cx="406400" cy="40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F808-C9F2-1348-BA93-678B5A3C07B2}">
  <sheetPr>
    <tabColor rgb="FF00B050"/>
  </sheetPr>
  <dimension ref="A1:I31"/>
  <sheetViews>
    <sheetView tabSelected="1" zoomScale="105" workbookViewId="0">
      <pane ySplit="1" topLeftCell="A2" activePane="bottomLeft" state="frozen"/>
      <selection activeCell="F10" sqref="F10"/>
      <selection pane="bottomLeft" activeCell="B9" sqref="B9"/>
    </sheetView>
  </sheetViews>
  <sheetFormatPr baseColWidth="10" defaultColWidth="10.83203125" defaultRowHeight="16" x14ac:dyDescent="0.2"/>
  <cols>
    <col min="1" max="1" width="10.83203125" style="5"/>
    <col min="2" max="2" width="21.5" style="11" bestFit="1" customWidth="1"/>
    <col min="3" max="3" width="24.6640625" style="11" bestFit="1" customWidth="1"/>
    <col min="5" max="5" width="13.33203125" bestFit="1" customWidth="1"/>
    <col min="6" max="6" width="13.33203125" customWidth="1"/>
    <col min="7" max="7" width="18.33203125" bestFit="1" customWidth="1"/>
    <col min="8" max="9" width="14.5" bestFit="1" customWidth="1"/>
  </cols>
  <sheetData>
    <row r="1" spans="1:9" s="8" customFormat="1" ht="51" x14ac:dyDescent="0.2">
      <c r="A1" s="7" t="s">
        <v>0</v>
      </c>
      <c r="B1" s="7" t="s">
        <v>1</v>
      </c>
      <c r="C1" s="7" t="s">
        <v>2</v>
      </c>
      <c r="D1" s="7" t="s">
        <v>21</v>
      </c>
      <c r="E1" s="7" t="s">
        <v>23</v>
      </c>
      <c r="F1" s="7" t="s">
        <v>62</v>
      </c>
      <c r="G1" s="7" t="s">
        <v>20</v>
      </c>
      <c r="H1" s="7" t="s">
        <v>19</v>
      </c>
      <c r="I1" s="7" t="s">
        <v>18</v>
      </c>
    </row>
    <row r="2" spans="1:9" ht="19" x14ac:dyDescent="0.2">
      <c r="A2" s="4">
        <v>1</v>
      </c>
      <c r="B2" s="9" t="s">
        <v>11</v>
      </c>
      <c r="C2" s="9" t="s">
        <v>10</v>
      </c>
      <c r="D2" s="3">
        <f ca="1">RANDBETWEEN(15,40)*100</f>
        <v>2300</v>
      </c>
      <c r="E2" s="2" t="s">
        <v>24</v>
      </c>
      <c r="F2" s="2"/>
      <c r="G2" s="6">
        <v>45658.375</v>
      </c>
      <c r="H2" s="6">
        <f t="shared" ref="H2:I11" si="0">G2+1.5</f>
        <v>45659.875</v>
      </c>
      <c r="I2" s="6">
        <f t="shared" si="0"/>
        <v>45661.375</v>
      </c>
    </row>
    <row r="3" spans="1:9" ht="19" x14ac:dyDescent="0.2">
      <c r="A3" s="4">
        <f>1+A2</f>
        <v>2</v>
      </c>
      <c r="B3" s="9" t="s">
        <v>11</v>
      </c>
      <c r="C3" s="9" t="s">
        <v>10</v>
      </c>
      <c r="D3" s="3">
        <f t="shared" ref="D3:D31" ca="1" si="1">RANDBETWEEN(15,40)*100</f>
        <v>2400</v>
      </c>
      <c r="E3" s="2" t="s">
        <v>25</v>
      </c>
      <c r="F3" s="2"/>
      <c r="G3" s="6">
        <v>45658.375</v>
      </c>
      <c r="H3" s="6">
        <f t="shared" si="0"/>
        <v>45659.875</v>
      </c>
      <c r="I3" s="6">
        <f t="shared" si="0"/>
        <v>45661.375</v>
      </c>
    </row>
    <row r="4" spans="1:9" ht="19" x14ac:dyDescent="0.2">
      <c r="A4" s="4">
        <f>1+A3</f>
        <v>3</v>
      </c>
      <c r="B4" s="9" t="s">
        <v>11</v>
      </c>
      <c r="C4" s="9" t="s">
        <v>10</v>
      </c>
      <c r="D4" s="3">
        <f t="shared" ca="1" si="1"/>
        <v>1500</v>
      </c>
      <c r="E4" s="2" t="s">
        <v>26</v>
      </c>
      <c r="F4" s="2"/>
      <c r="G4" s="6">
        <v>45658.375</v>
      </c>
      <c r="H4" s="6">
        <f t="shared" si="0"/>
        <v>45659.875</v>
      </c>
      <c r="I4" s="6">
        <f t="shared" si="0"/>
        <v>45661.375</v>
      </c>
    </row>
    <row r="5" spans="1:9" ht="19" x14ac:dyDescent="0.2">
      <c r="A5" s="4">
        <f t="shared" ref="A5:A31" si="2">1+A4</f>
        <v>4</v>
      </c>
      <c r="B5" s="9" t="s">
        <v>11</v>
      </c>
      <c r="C5" s="9" t="s">
        <v>10</v>
      </c>
      <c r="D5" s="3">
        <f t="shared" ca="1" si="1"/>
        <v>3000</v>
      </c>
      <c r="E5" s="2" t="s">
        <v>27</v>
      </c>
      <c r="F5" s="2"/>
      <c r="G5" s="6">
        <v>45658.375</v>
      </c>
      <c r="H5" s="6">
        <f t="shared" si="0"/>
        <v>45659.875</v>
      </c>
      <c r="I5" s="6">
        <f t="shared" si="0"/>
        <v>45661.375</v>
      </c>
    </row>
    <row r="6" spans="1:9" ht="19" x14ac:dyDescent="0.2">
      <c r="A6" s="4">
        <f t="shared" si="2"/>
        <v>5</v>
      </c>
      <c r="B6" s="9" t="s">
        <v>11</v>
      </c>
      <c r="C6" s="9" t="s">
        <v>10</v>
      </c>
      <c r="D6" s="3">
        <f t="shared" ca="1" si="1"/>
        <v>3400</v>
      </c>
      <c r="E6" s="2" t="s">
        <v>27</v>
      </c>
      <c r="F6" s="2"/>
      <c r="G6" s="6">
        <v>45658.375</v>
      </c>
      <c r="H6" s="6">
        <f t="shared" si="0"/>
        <v>45659.875</v>
      </c>
      <c r="I6" s="6">
        <f t="shared" si="0"/>
        <v>45661.375</v>
      </c>
    </row>
    <row r="7" spans="1:9" ht="19" x14ac:dyDescent="0.2">
      <c r="A7" s="4">
        <f t="shared" si="2"/>
        <v>6</v>
      </c>
      <c r="B7" s="9" t="s">
        <v>11</v>
      </c>
      <c r="C7" s="9" t="s">
        <v>15</v>
      </c>
      <c r="D7" s="3">
        <f t="shared" ca="1" si="1"/>
        <v>3000</v>
      </c>
      <c r="E7" s="2" t="s">
        <v>28</v>
      </c>
      <c r="F7" s="2"/>
      <c r="G7" s="6">
        <v>45658.375</v>
      </c>
      <c r="H7" s="6">
        <f t="shared" si="0"/>
        <v>45659.875</v>
      </c>
      <c r="I7" s="6">
        <f t="shared" si="0"/>
        <v>45661.375</v>
      </c>
    </row>
    <row r="8" spans="1:9" ht="19" x14ac:dyDescent="0.2">
      <c r="A8" s="4">
        <f t="shared" si="2"/>
        <v>7</v>
      </c>
      <c r="B8" s="9" t="s">
        <v>11</v>
      </c>
      <c r="C8" s="9" t="s">
        <v>15</v>
      </c>
      <c r="D8" s="3">
        <f t="shared" ca="1" si="1"/>
        <v>2500</v>
      </c>
      <c r="E8" s="2" t="s">
        <v>29</v>
      </c>
      <c r="F8" s="2"/>
      <c r="G8" s="6">
        <v>45658.416666666664</v>
      </c>
      <c r="H8" s="6">
        <f t="shared" si="0"/>
        <v>45659.916666666664</v>
      </c>
      <c r="I8" s="6">
        <f t="shared" si="0"/>
        <v>45661.416666666664</v>
      </c>
    </row>
    <row r="9" spans="1:9" ht="19" x14ac:dyDescent="0.2">
      <c r="A9" s="4">
        <f t="shared" si="2"/>
        <v>8</v>
      </c>
      <c r="B9" s="9" t="s">
        <v>11</v>
      </c>
      <c r="C9" s="9" t="s">
        <v>15</v>
      </c>
      <c r="D9" s="3">
        <f t="shared" ca="1" si="1"/>
        <v>2200</v>
      </c>
      <c r="E9" s="2" t="s">
        <v>30</v>
      </c>
      <c r="F9" s="2"/>
      <c r="G9" s="6">
        <v>45658.416666666664</v>
      </c>
      <c r="H9" s="6">
        <f t="shared" si="0"/>
        <v>45659.916666666664</v>
      </c>
      <c r="I9" s="6">
        <f t="shared" si="0"/>
        <v>45661.416666666664</v>
      </c>
    </row>
    <row r="10" spans="1:9" ht="19" x14ac:dyDescent="0.2">
      <c r="A10" s="4">
        <f t="shared" si="2"/>
        <v>9</v>
      </c>
      <c r="B10" s="9" t="s">
        <v>11</v>
      </c>
      <c r="C10" s="9" t="s">
        <v>15</v>
      </c>
      <c r="D10" s="3">
        <f t="shared" ca="1" si="1"/>
        <v>3200</v>
      </c>
      <c r="E10" s="2" t="s">
        <v>31</v>
      </c>
      <c r="F10" s="2"/>
      <c r="G10" s="6">
        <v>45658.416666666664</v>
      </c>
      <c r="H10" s="6">
        <f t="shared" si="0"/>
        <v>45659.916666666664</v>
      </c>
      <c r="I10" s="6">
        <f t="shared" si="0"/>
        <v>45661.416666666664</v>
      </c>
    </row>
    <row r="11" spans="1:9" ht="19" x14ac:dyDescent="0.2">
      <c r="A11" s="4">
        <f t="shared" si="2"/>
        <v>10</v>
      </c>
      <c r="B11" s="9" t="s">
        <v>11</v>
      </c>
      <c r="C11" s="9" t="s">
        <v>15</v>
      </c>
      <c r="D11" s="3">
        <f t="shared" ca="1" si="1"/>
        <v>3900</v>
      </c>
      <c r="E11" s="2" t="s">
        <v>32</v>
      </c>
      <c r="F11" s="2"/>
      <c r="G11" s="6">
        <v>45658.416666666664</v>
      </c>
      <c r="H11" s="6">
        <f t="shared" si="0"/>
        <v>45659.916666666664</v>
      </c>
      <c r="I11" s="6">
        <f t="shared" si="0"/>
        <v>45661.416666666664</v>
      </c>
    </row>
    <row r="12" spans="1:9" ht="19" x14ac:dyDescent="0.2">
      <c r="A12" s="4">
        <f t="shared" si="2"/>
        <v>11</v>
      </c>
      <c r="B12" s="9" t="s">
        <v>11</v>
      </c>
      <c r="C12" s="9" t="s">
        <v>13</v>
      </c>
      <c r="D12" s="3">
        <f t="shared" ca="1" si="1"/>
        <v>2600</v>
      </c>
      <c r="E12" s="2" t="s">
        <v>33</v>
      </c>
      <c r="F12" s="2"/>
      <c r="G12" s="6">
        <v>45658.416666666664</v>
      </c>
      <c r="H12" s="6">
        <f>G12+1.5</f>
        <v>45659.916666666664</v>
      </c>
      <c r="I12" s="6">
        <f>H12+1.5</f>
        <v>45661.416666666664</v>
      </c>
    </row>
    <row r="13" spans="1:9" ht="19" x14ac:dyDescent="0.2">
      <c r="A13" s="4">
        <f t="shared" si="2"/>
        <v>12</v>
      </c>
      <c r="B13" s="9" t="s">
        <v>11</v>
      </c>
      <c r="C13" s="9" t="s">
        <v>13</v>
      </c>
      <c r="D13" s="3">
        <f t="shared" ca="1" si="1"/>
        <v>4000</v>
      </c>
      <c r="E13" s="2" t="s">
        <v>34</v>
      </c>
      <c r="F13" s="2"/>
      <c r="G13" s="6">
        <v>45658.416666666664</v>
      </c>
      <c r="H13" s="6">
        <f t="shared" ref="H13:I31" si="3">G13+1.5</f>
        <v>45659.916666666664</v>
      </c>
      <c r="I13" s="6">
        <f t="shared" si="3"/>
        <v>45661.416666666664</v>
      </c>
    </row>
    <row r="14" spans="1:9" ht="19" x14ac:dyDescent="0.2">
      <c r="A14" s="4">
        <f t="shared" si="2"/>
        <v>13</v>
      </c>
      <c r="B14" s="9" t="s">
        <v>12</v>
      </c>
      <c r="C14" s="9" t="s">
        <v>13</v>
      </c>
      <c r="D14" s="3">
        <f t="shared" ca="1" si="1"/>
        <v>3800</v>
      </c>
      <c r="E14" s="2" t="s">
        <v>35</v>
      </c>
      <c r="F14" s="2"/>
      <c r="G14" s="6">
        <v>45659.25</v>
      </c>
      <c r="H14" s="6">
        <f t="shared" si="3"/>
        <v>45660.75</v>
      </c>
      <c r="I14" s="6">
        <f t="shared" si="3"/>
        <v>45662.25</v>
      </c>
    </row>
    <row r="15" spans="1:9" ht="19" x14ac:dyDescent="0.2">
      <c r="A15" s="4">
        <f t="shared" si="2"/>
        <v>14</v>
      </c>
      <c r="B15" s="9" t="s">
        <v>12</v>
      </c>
      <c r="C15" s="9" t="s">
        <v>13</v>
      </c>
      <c r="D15" s="3">
        <f t="shared" ca="1" si="1"/>
        <v>1500</v>
      </c>
      <c r="E15" s="2" t="s">
        <v>36</v>
      </c>
      <c r="F15" s="2"/>
      <c r="G15" s="6">
        <v>45659.25</v>
      </c>
      <c r="H15" s="6">
        <f t="shared" si="3"/>
        <v>45660.75</v>
      </c>
      <c r="I15" s="6">
        <f t="shared" si="3"/>
        <v>45662.25</v>
      </c>
    </row>
    <row r="16" spans="1:9" ht="19" x14ac:dyDescent="0.2">
      <c r="A16" s="4">
        <f t="shared" si="2"/>
        <v>15</v>
      </c>
      <c r="B16" s="9" t="s">
        <v>12</v>
      </c>
      <c r="C16" s="9" t="s">
        <v>13</v>
      </c>
      <c r="D16" s="3">
        <f t="shared" ca="1" si="1"/>
        <v>2400</v>
      </c>
      <c r="E16" s="2" t="s">
        <v>37</v>
      </c>
      <c r="F16" s="2"/>
      <c r="G16" s="6">
        <v>45659.25</v>
      </c>
      <c r="H16" s="6">
        <f t="shared" si="3"/>
        <v>45660.75</v>
      </c>
      <c r="I16" s="6">
        <f t="shared" si="3"/>
        <v>45662.25</v>
      </c>
    </row>
    <row r="17" spans="1:9" ht="19" x14ac:dyDescent="0.2">
      <c r="A17" s="4">
        <f t="shared" si="2"/>
        <v>16</v>
      </c>
      <c r="B17" s="9" t="s">
        <v>12</v>
      </c>
      <c r="C17" s="9" t="s">
        <v>13</v>
      </c>
      <c r="D17" s="3">
        <f t="shared" ca="1" si="1"/>
        <v>3800</v>
      </c>
      <c r="E17" s="2" t="s">
        <v>38</v>
      </c>
      <c r="F17" s="2"/>
      <c r="G17" s="6">
        <v>45659.25</v>
      </c>
      <c r="H17" s="6">
        <f t="shared" si="3"/>
        <v>45660.75</v>
      </c>
      <c r="I17" s="6">
        <f t="shared" si="3"/>
        <v>45662.25</v>
      </c>
    </row>
    <row r="18" spans="1:9" ht="19" x14ac:dyDescent="0.2">
      <c r="A18" s="4">
        <f t="shared" si="2"/>
        <v>17</v>
      </c>
      <c r="B18" s="9" t="s">
        <v>12</v>
      </c>
      <c r="C18" s="9" t="s">
        <v>13</v>
      </c>
      <c r="D18" s="3">
        <f t="shared" ca="1" si="1"/>
        <v>3900</v>
      </c>
      <c r="E18" s="2" t="s">
        <v>39</v>
      </c>
      <c r="F18" s="2"/>
      <c r="G18" s="6">
        <v>45659.25</v>
      </c>
      <c r="H18" s="6">
        <f t="shared" si="3"/>
        <v>45660.75</v>
      </c>
      <c r="I18" s="6">
        <f t="shared" si="3"/>
        <v>45662.25</v>
      </c>
    </row>
    <row r="19" spans="1:9" ht="19" x14ac:dyDescent="0.2">
      <c r="A19" s="4">
        <f t="shared" si="2"/>
        <v>18</v>
      </c>
      <c r="B19" s="9" t="s">
        <v>12</v>
      </c>
      <c r="C19" s="9" t="s">
        <v>13</v>
      </c>
      <c r="D19" s="3">
        <f t="shared" ca="1" si="1"/>
        <v>3500</v>
      </c>
      <c r="E19" s="2" t="s">
        <v>40</v>
      </c>
      <c r="F19" s="2"/>
      <c r="G19" s="6">
        <v>45659.25</v>
      </c>
      <c r="H19" s="6">
        <f t="shared" si="3"/>
        <v>45660.75</v>
      </c>
      <c r="I19" s="6">
        <f t="shared" si="3"/>
        <v>45662.25</v>
      </c>
    </row>
    <row r="20" spans="1:9" ht="19" x14ac:dyDescent="0.2">
      <c r="A20" s="4">
        <f t="shared" si="2"/>
        <v>19</v>
      </c>
      <c r="B20" s="9" t="s">
        <v>12</v>
      </c>
      <c r="C20" s="9" t="s">
        <v>13</v>
      </c>
      <c r="D20" s="3">
        <f t="shared" ca="1" si="1"/>
        <v>4000</v>
      </c>
      <c r="E20" s="2" t="s">
        <v>41</v>
      </c>
      <c r="F20" s="2"/>
      <c r="G20" s="6">
        <v>45659.666666666664</v>
      </c>
      <c r="H20" s="6">
        <f t="shared" si="3"/>
        <v>45661.166666666664</v>
      </c>
      <c r="I20" s="6">
        <f t="shared" si="3"/>
        <v>45662.666666666664</v>
      </c>
    </row>
    <row r="21" spans="1:9" ht="19" x14ac:dyDescent="0.2">
      <c r="A21" s="4">
        <f t="shared" si="2"/>
        <v>20</v>
      </c>
      <c r="B21" s="9" t="s">
        <v>12</v>
      </c>
      <c r="C21" s="9" t="s">
        <v>14</v>
      </c>
      <c r="D21" s="3">
        <f t="shared" ca="1" si="1"/>
        <v>3800</v>
      </c>
      <c r="E21" s="2" t="s">
        <v>42</v>
      </c>
      <c r="F21" s="2"/>
      <c r="G21" s="6">
        <v>45659.666666666664</v>
      </c>
      <c r="H21" s="6">
        <f t="shared" si="3"/>
        <v>45661.166666666664</v>
      </c>
      <c r="I21" s="6">
        <f t="shared" si="3"/>
        <v>45662.666666666664</v>
      </c>
    </row>
    <row r="22" spans="1:9" ht="19" x14ac:dyDescent="0.2">
      <c r="A22" s="4">
        <f t="shared" si="2"/>
        <v>21</v>
      </c>
      <c r="B22" s="9" t="s">
        <v>12</v>
      </c>
      <c r="C22" s="9" t="s">
        <v>16</v>
      </c>
      <c r="D22" s="3">
        <f t="shared" ca="1" si="1"/>
        <v>3300</v>
      </c>
      <c r="E22" s="2" t="s">
        <v>43</v>
      </c>
      <c r="F22" s="2"/>
      <c r="G22" s="6">
        <v>45659.666666666664</v>
      </c>
      <c r="H22" s="6">
        <f t="shared" si="3"/>
        <v>45661.166666666664</v>
      </c>
      <c r="I22" s="6">
        <f t="shared" si="3"/>
        <v>45662.666666666664</v>
      </c>
    </row>
    <row r="23" spans="1:9" ht="19" x14ac:dyDescent="0.2">
      <c r="A23" s="4">
        <f t="shared" si="2"/>
        <v>22</v>
      </c>
      <c r="B23" s="10" t="s">
        <v>13</v>
      </c>
      <c r="C23" s="9" t="s">
        <v>11</v>
      </c>
      <c r="D23" s="3">
        <f t="shared" ca="1" si="1"/>
        <v>1900</v>
      </c>
      <c r="E23" s="2" t="s">
        <v>44</v>
      </c>
      <c r="F23" s="2"/>
      <c r="G23" s="6">
        <v>45659.25</v>
      </c>
      <c r="H23" s="6">
        <f t="shared" si="3"/>
        <v>45660.75</v>
      </c>
      <c r="I23" s="6">
        <f t="shared" si="3"/>
        <v>45662.25</v>
      </c>
    </row>
    <row r="24" spans="1:9" ht="19" x14ac:dyDescent="0.2">
      <c r="A24" s="4">
        <f t="shared" si="2"/>
        <v>23</v>
      </c>
      <c r="B24" s="10" t="s">
        <v>13</v>
      </c>
      <c r="C24" s="9" t="s">
        <v>11</v>
      </c>
      <c r="D24" s="3">
        <f t="shared" ca="1" si="1"/>
        <v>2400</v>
      </c>
      <c r="E24" s="2" t="s">
        <v>45</v>
      </c>
      <c r="F24" s="2"/>
      <c r="G24" s="6">
        <v>45659.25</v>
      </c>
      <c r="H24" s="6">
        <f t="shared" si="3"/>
        <v>45660.75</v>
      </c>
      <c r="I24" s="6">
        <f t="shared" si="3"/>
        <v>45662.25</v>
      </c>
    </row>
    <row r="25" spans="1:9" ht="19" x14ac:dyDescent="0.2">
      <c r="A25" s="4">
        <f t="shared" si="2"/>
        <v>24</v>
      </c>
      <c r="B25" s="10" t="s">
        <v>13</v>
      </c>
      <c r="C25" s="9" t="s">
        <v>11</v>
      </c>
      <c r="D25" s="3">
        <f t="shared" ca="1" si="1"/>
        <v>1800</v>
      </c>
      <c r="E25" s="2" t="s">
        <v>46</v>
      </c>
      <c r="F25" s="2"/>
      <c r="G25" s="6">
        <v>45659.25</v>
      </c>
      <c r="H25" s="6">
        <f t="shared" si="3"/>
        <v>45660.75</v>
      </c>
      <c r="I25" s="6">
        <f t="shared" si="3"/>
        <v>45662.25</v>
      </c>
    </row>
    <row r="26" spans="1:9" ht="19" x14ac:dyDescent="0.2">
      <c r="A26" s="4">
        <f t="shared" si="2"/>
        <v>25</v>
      </c>
      <c r="B26" s="10" t="s">
        <v>13</v>
      </c>
      <c r="C26" s="9" t="s">
        <v>11</v>
      </c>
      <c r="D26" s="3">
        <f t="shared" ca="1" si="1"/>
        <v>1500</v>
      </c>
      <c r="E26" s="2" t="s">
        <v>47</v>
      </c>
      <c r="F26" s="2"/>
      <c r="G26" s="6">
        <v>45660.25</v>
      </c>
      <c r="H26" s="6">
        <f t="shared" si="3"/>
        <v>45661.75</v>
      </c>
      <c r="I26" s="6">
        <f t="shared" si="3"/>
        <v>45663.25</v>
      </c>
    </row>
    <row r="27" spans="1:9" ht="19" x14ac:dyDescent="0.2">
      <c r="A27" s="4">
        <f t="shared" si="2"/>
        <v>26</v>
      </c>
      <c r="B27" s="10" t="s">
        <v>13</v>
      </c>
      <c r="C27" s="9" t="s">
        <v>11</v>
      </c>
      <c r="D27" s="3">
        <f t="shared" ca="1" si="1"/>
        <v>2400</v>
      </c>
      <c r="E27" s="2" t="s">
        <v>48</v>
      </c>
      <c r="F27" s="2"/>
      <c r="G27" s="6">
        <v>45660.25</v>
      </c>
      <c r="H27" s="6">
        <f t="shared" si="3"/>
        <v>45661.75</v>
      </c>
      <c r="I27" s="6">
        <f t="shared" si="3"/>
        <v>45663.25</v>
      </c>
    </row>
    <row r="28" spans="1:9" ht="19" x14ac:dyDescent="0.2">
      <c r="A28" s="4">
        <f t="shared" si="2"/>
        <v>27</v>
      </c>
      <c r="B28" s="10" t="s">
        <v>14</v>
      </c>
      <c r="C28" s="9" t="s">
        <v>12</v>
      </c>
      <c r="D28" s="3">
        <f t="shared" ca="1" si="1"/>
        <v>1500</v>
      </c>
      <c r="E28" s="2" t="s">
        <v>49</v>
      </c>
      <c r="F28" s="2"/>
      <c r="G28" s="6">
        <v>45660.25</v>
      </c>
      <c r="H28" s="6">
        <f t="shared" si="3"/>
        <v>45661.75</v>
      </c>
      <c r="I28" s="6">
        <f t="shared" si="3"/>
        <v>45663.25</v>
      </c>
    </row>
    <row r="29" spans="1:9" ht="19" x14ac:dyDescent="0.2">
      <c r="A29" s="4">
        <f t="shared" si="2"/>
        <v>28</v>
      </c>
      <c r="B29" s="10" t="s">
        <v>14</v>
      </c>
      <c r="C29" s="9" t="s">
        <v>12</v>
      </c>
      <c r="D29" s="3">
        <f t="shared" ca="1" si="1"/>
        <v>1900</v>
      </c>
      <c r="E29" s="2" t="s">
        <v>50</v>
      </c>
      <c r="F29" s="2"/>
      <c r="G29" s="6">
        <v>45660.25</v>
      </c>
      <c r="H29" s="6">
        <f t="shared" si="3"/>
        <v>45661.75</v>
      </c>
      <c r="I29" s="6">
        <f t="shared" si="3"/>
        <v>45663.25</v>
      </c>
    </row>
    <row r="30" spans="1:9" ht="19" x14ac:dyDescent="0.2">
      <c r="A30" s="4">
        <f t="shared" si="2"/>
        <v>29</v>
      </c>
      <c r="B30" s="10" t="s">
        <v>14</v>
      </c>
      <c r="C30" s="9" t="s">
        <v>12</v>
      </c>
      <c r="D30" s="3">
        <f t="shared" ca="1" si="1"/>
        <v>2400</v>
      </c>
      <c r="E30" s="2" t="s">
        <v>51</v>
      </c>
      <c r="F30" s="2"/>
      <c r="G30" s="6">
        <v>45660.25</v>
      </c>
      <c r="H30" s="6">
        <f t="shared" si="3"/>
        <v>45661.75</v>
      </c>
      <c r="I30" s="6">
        <f t="shared" si="3"/>
        <v>45663.25</v>
      </c>
    </row>
    <row r="31" spans="1:9" ht="19" x14ac:dyDescent="0.2">
      <c r="A31" s="4">
        <f t="shared" si="2"/>
        <v>30</v>
      </c>
      <c r="B31" s="10" t="s">
        <v>14</v>
      </c>
      <c r="C31" s="9" t="s">
        <v>12</v>
      </c>
      <c r="D31" s="3">
        <f t="shared" ca="1" si="1"/>
        <v>2100</v>
      </c>
      <c r="E31" s="2" t="s">
        <v>52</v>
      </c>
      <c r="F31" s="2"/>
      <c r="G31" s="6">
        <v>45660.25</v>
      </c>
      <c r="H31" s="6">
        <f t="shared" si="3"/>
        <v>45661.75</v>
      </c>
      <c r="I31" s="6">
        <f t="shared" si="3"/>
        <v>45663.25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E99-59A5-914C-B1AC-BB35E723F696}">
  <sheetPr>
    <tabColor rgb="FF00B050"/>
  </sheetPr>
  <dimension ref="A1:G16"/>
  <sheetViews>
    <sheetView zoomScale="136" workbookViewId="0">
      <selection activeCell="D3" sqref="D3"/>
    </sheetView>
  </sheetViews>
  <sheetFormatPr baseColWidth="10" defaultColWidth="10.83203125" defaultRowHeight="16" x14ac:dyDescent="0.2"/>
  <cols>
    <col min="2" max="2" width="24.6640625" bestFit="1" customWidth="1"/>
    <col min="3" max="3" width="10.33203125" bestFit="1" customWidth="1"/>
    <col min="6" max="6" width="19.83203125" customWidth="1"/>
    <col min="7" max="7" width="20.83203125" customWidth="1"/>
  </cols>
  <sheetData>
    <row r="1" spans="1:7" ht="34" x14ac:dyDescent="0.2">
      <c r="A1" s="7" t="s">
        <v>22</v>
      </c>
      <c r="B1" s="7" t="s">
        <v>5</v>
      </c>
      <c r="C1" s="7" t="s">
        <v>3</v>
      </c>
      <c r="D1" s="7" t="s">
        <v>4</v>
      </c>
      <c r="E1" s="13" t="s">
        <v>59</v>
      </c>
      <c r="F1" s="13" t="s">
        <v>69</v>
      </c>
      <c r="G1" s="13" t="s">
        <v>68</v>
      </c>
    </row>
    <row r="2" spans="1:7" x14ac:dyDescent="0.2">
      <c r="A2" s="12">
        <v>1</v>
      </c>
      <c r="B2" s="12" t="s">
        <v>11</v>
      </c>
      <c r="C2" s="10">
        <v>13.184033521336501</v>
      </c>
      <c r="D2" s="10">
        <v>100.817232079923</v>
      </c>
      <c r="E2" s="1" t="s">
        <v>60</v>
      </c>
      <c r="F2" s="1"/>
      <c r="G2" s="1"/>
    </row>
    <row r="3" spans="1:7" x14ac:dyDescent="0.2">
      <c r="A3" s="12">
        <f>1+A2</f>
        <v>2</v>
      </c>
      <c r="B3" s="12" t="s">
        <v>12</v>
      </c>
      <c r="C3" s="10">
        <v>13.170967403197499</v>
      </c>
      <c r="D3" s="10">
        <v>100.830471065521</v>
      </c>
      <c r="E3" s="1" t="s">
        <v>61</v>
      </c>
      <c r="F3" s="1"/>
      <c r="G3" s="1"/>
    </row>
    <row r="4" spans="1:7" x14ac:dyDescent="0.2">
      <c r="A4" s="12">
        <f>1+A3</f>
        <v>3</v>
      </c>
      <c r="B4" s="12" t="s">
        <v>10</v>
      </c>
      <c r="C4" s="10">
        <v>13.6273466975888</v>
      </c>
      <c r="D4" s="10">
        <v>100.54514167148599</v>
      </c>
      <c r="E4" s="1" t="s">
        <v>61</v>
      </c>
      <c r="F4" s="1"/>
      <c r="G4" s="1"/>
    </row>
    <row r="5" spans="1:7" x14ac:dyDescent="0.2">
      <c r="A5" s="12">
        <f>1+A4</f>
        <v>4</v>
      </c>
      <c r="B5" s="12" t="s">
        <v>64</v>
      </c>
      <c r="C5" s="10">
        <v>13.6792586208368</v>
      </c>
      <c r="D5" s="10">
        <v>100.586143147638</v>
      </c>
      <c r="E5" s="1" t="s">
        <v>61</v>
      </c>
      <c r="F5" s="6">
        <v>45658.916666666664</v>
      </c>
      <c r="G5" s="6">
        <f>F5+1/24*6</f>
        <v>45659.166666666664</v>
      </c>
    </row>
    <row r="6" spans="1:7" x14ac:dyDescent="0.2">
      <c r="A6" s="12">
        <f t="shared" ref="A6:A11" si="0">1+A5</f>
        <v>5</v>
      </c>
      <c r="B6" s="12" t="s">
        <v>15</v>
      </c>
      <c r="C6" s="10">
        <v>13.6154169700475</v>
      </c>
      <c r="D6" s="10">
        <v>100.555133237636</v>
      </c>
      <c r="E6" s="1" t="s">
        <v>61</v>
      </c>
      <c r="F6" s="1"/>
      <c r="G6" s="1"/>
    </row>
    <row r="7" spans="1:7" x14ac:dyDescent="0.2">
      <c r="A7" s="12">
        <f t="shared" si="0"/>
        <v>6</v>
      </c>
      <c r="B7" s="12" t="s">
        <v>65</v>
      </c>
      <c r="C7" s="10">
        <v>14.329664159742499</v>
      </c>
      <c r="D7" s="10">
        <v>100.575466859282</v>
      </c>
      <c r="E7" s="1" t="s">
        <v>61</v>
      </c>
      <c r="F7" s="6">
        <v>45658.625</v>
      </c>
      <c r="G7" s="6">
        <f>F7+1/24*5</f>
        <v>45658.833333333336</v>
      </c>
    </row>
    <row r="8" spans="1:7" x14ac:dyDescent="0.2">
      <c r="A8" s="12">
        <f t="shared" si="0"/>
        <v>7</v>
      </c>
      <c r="B8" s="12" t="s">
        <v>13</v>
      </c>
      <c r="C8" s="1">
        <v>14.3590859687985</v>
      </c>
      <c r="D8" s="1">
        <v>100.58055504514</v>
      </c>
      <c r="E8" s="1" t="s">
        <v>61</v>
      </c>
      <c r="F8" s="1"/>
      <c r="G8" s="1"/>
    </row>
    <row r="9" spans="1:7" x14ac:dyDescent="0.2">
      <c r="A9" s="12">
        <f t="shared" si="0"/>
        <v>8</v>
      </c>
      <c r="B9" s="12" t="s">
        <v>14</v>
      </c>
      <c r="C9" s="1">
        <v>14.404651192707901</v>
      </c>
      <c r="D9" s="1">
        <v>100.58712851745101</v>
      </c>
      <c r="E9" s="1" t="s">
        <v>61</v>
      </c>
      <c r="F9" s="1"/>
      <c r="G9" s="1"/>
    </row>
    <row r="10" spans="1:7" x14ac:dyDescent="0.2">
      <c r="A10" s="12">
        <f t="shared" si="0"/>
        <v>9</v>
      </c>
      <c r="B10" s="12" t="s">
        <v>16</v>
      </c>
      <c r="C10" s="1">
        <v>14.4458535591819</v>
      </c>
      <c r="D10" s="1">
        <v>100.60147657040299</v>
      </c>
      <c r="E10" s="1" t="s">
        <v>61</v>
      </c>
      <c r="F10" s="1"/>
      <c r="G10" s="1"/>
    </row>
    <row r="11" spans="1:7" x14ac:dyDescent="0.2">
      <c r="A11" s="12">
        <f t="shared" si="0"/>
        <v>10</v>
      </c>
      <c r="B11" s="12" t="s">
        <v>17</v>
      </c>
      <c r="C11" s="1">
        <v>14.503504435486199</v>
      </c>
      <c r="D11" s="1">
        <v>100.63132063652</v>
      </c>
      <c r="E11" s="1" t="s">
        <v>61</v>
      </c>
      <c r="F11" s="1"/>
      <c r="G11" s="1"/>
    </row>
    <row r="16" spans="1:7" ht="19" x14ac:dyDescent="0.2">
      <c r="D16" s="1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57621-9D7E-DE46-A806-3A60617E9D03}">
  <sheetPr>
    <tabColor rgb="FF00B050"/>
  </sheetPr>
  <dimension ref="A1:K11"/>
  <sheetViews>
    <sheetView zoomScale="150" workbookViewId="0">
      <selection activeCell="C8" sqref="C8"/>
    </sheetView>
  </sheetViews>
  <sheetFormatPr baseColWidth="10" defaultColWidth="10.83203125" defaultRowHeight="16" x14ac:dyDescent="0.2"/>
  <cols>
    <col min="1" max="1" width="24.6640625" bestFit="1" customWidth="1"/>
    <col min="2" max="3" width="14.5" bestFit="1" customWidth="1"/>
    <col min="4" max="9" width="7.33203125" bestFit="1" customWidth="1"/>
  </cols>
  <sheetData>
    <row r="1" spans="1:11" s="15" customFormat="1" x14ac:dyDescent="0.2">
      <c r="B1" s="14" t="s">
        <v>11</v>
      </c>
      <c r="C1" s="14" t="s">
        <v>12</v>
      </c>
      <c r="D1" s="14" t="s">
        <v>10</v>
      </c>
      <c r="E1" s="14" t="s">
        <v>15</v>
      </c>
      <c r="F1" s="14" t="s">
        <v>13</v>
      </c>
      <c r="G1" s="14" t="s">
        <v>14</v>
      </c>
      <c r="H1" s="14" t="s">
        <v>16</v>
      </c>
      <c r="I1" s="14" t="s">
        <v>17</v>
      </c>
      <c r="J1" s="12" t="s">
        <v>64</v>
      </c>
      <c r="K1" s="12" t="s">
        <v>65</v>
      </c>
    </row>
    <row r="2" spans="1:11" x14ac:dyDescent="0.2">
      <c r="A2" s="14" t="s">
        <v>11</v>
      </c>
      <c r="B2" s="1">
        <v>0</v>
      </c>
      <c r="C2" s="1">
        <f>ACOS(SIN(VLOOKUP($A2,'Lat Long'!$B:$C,2,FALSE)*PI()/180)*SIN(VLOOKUP('Distance Matrix'!C$1,'Lat Long'!$B:$C,2,FALSE)*PI()/180)+COS(VLOOKUP($A2,'Lat Long'!$B:$C,2,FALSE)*PI()/180)*COS(VLOOKUP('Distance Matrix'!C$1,'Lat Long'!$B:$C,2,FALSE)*PI()/180)*COS(VLOOKUP('Distance Matrix'!C$1,'Lat Long'!$B:$D,3,FALSE)*PI()/180-VLOOKUP($A2,'Lat Long'!$B:$D,3,FALSE)*PI()/180))*6371</f>
        <v>2.0409204729762926</v>
      </c>
      <c r="D2" s="1">
        <f>ACOS(SIN(VLOOKUP($A2,'Lat Long'!$B:$C,2,FALSE)*PI()/180)*SIN(VLOOKUP('Distance Matrix'!D$1,'Lat Long'!$B:$C,2,FALSE)*PI()/180)+COS(VLOOKUP($A2,'Lat Long'!$B:$C,2,FALSE)*PI()/180)*COS(VLOOKUP('Distance Matrix'!D$1,'Lat Long'!$B:$C,2,FALSE)*PI()/180)*COS(VLOOKUP('Distance Matrix'!D$1,'Lat Long'!$B:$D,3,FALSE)*PI()/180-VLOOKUP($A2,'Lat Long'!$B:$D,3,FALSE)*PI()/180))*6371</f>
        <v>57.411473338848637</v>
      </c>
      <c r="E2" s="1">
        <f>ACOS(SIN(VLOOKUP($A2,'Lat Long'!$B:$C,2,FALSE)*PI()/180)*SIN(VLOOKUP('Distance Matrix'!E$1,'Lat Long'!$B:$C,2,FALSE)*PI()/180)+COS(VLOOKUP($A2,'Lat Long'!$B:$C,2,FALSE)*PI()/180)*COS(VLOOKUP('Distance Matrix'!E$1,'Lat Long'!$B:$C,2,FALSE)*PI()/180)*COS(VLOOKUP('Distance Matrix'!E$1,'Lat Long'!$B:$D,3,FALSE)*PI()/180-VLOOKUP($A2,'Lat Long'!$B:$D,3,FALSE)*PI()/180))*6371</f>
        <v>55.719400983041368</v>
      </c>
      <c r="F2" s="1">
        <f>ACOS(SIN(VLOOKUP($A2,'Lat Long'!$B:$C,2,FALSE)*PI()/180)*SIN(VLOOKUP('Distance Matrix'!F$1,'Lat Long'!$B:$C,2,FALSE)*PI()/180)+COS(VLOOKUP($A2,'Lat Long'!$B:$C,2,FALSE)*PI()/180)*COS(VLOOKUP('Distance Matrix'!F$1,'Lat Long'!$B:$C,2,FALSE)*PI()/180)*COS(VLOOKUP('Distance Matrix'!F$1,'Lat Long'!$B:$D,3,FALSE)*PI()/180-VLOOKUP($A2,'Lat Long'!$B:$D,3,FALSE)*PI()/180))*6371</f>
        <v>133.13649274550275</v>
      </c>
      <c r="G2" s="1">
        <f>ACOS(SIN(VLOOKUP($A2,'Lat Long'!$B:$C,2,FALSE)*PI()/180)*SIN(VLOOKUP('Distance Matrix'!G$1,'Lat Long'!$B:$C,2,FALSE)*PI()/180)+COS(VLOOKUP($A2,'Lat Long'!$B:$C,2,FALSE)*PI()/180)*COS(VLOOKUP('Distance Matrix'!G$1,'Lat Long'!$B:$C,2,FALSE)*PI()/180)*COS(VLOOKUP('Distance Matrix'!G$1,'Lat Long'!$B:$D,3,FALSE)*PI()/180-VLOOKUP($A2,'Lat Long'!$B:$D,3,FALSE)*PI()/180))*6371</f>
        <v>137.98222804891702</v>
      </c>
      <c r="H2" s="1">
        <f>ACOS(SIN(VLOOKUP($A2,'Lat Long'!$B:$C,2,FALSE)*PI()/180)*SIN(VLOOKUP('Distance Matrix'!H$1,'Lat Long'!$B:$C,2,FALSE)*PI()/180)+COS(VLOOKUP($A2,'Lat Long'!$B:$C,2,FALSE)*PI()/180)*COS(VLOOKUP('Distance Matrix'!H$1,'Lat Long'!$B:$C,2,FALSE)*PI()/180)*COS(VLOOKUP('Distance Matrix'!H$1,'Lat Long'!$B:$D,3,FALSE)*PI()/180-VLOOKUP($A2,'Lat Long'!$B:$D,3,FALSE)*PI()/180))*6371</f>
        <v>142.22886884470324</v>
      </c>
      <c r="I2" s="1">
        <f>ACOS(SIN(VLOOKUP($A2,'Lat Long'!$B:$C,2,FALSE)*PI()/180)*SIN(VLOOKUP('Distance Matrix'!I$1,'Lat Long'!$B:$C,2,FALSE)*PI()/180)+COS(VLOOKUP($A2,'Lat Long'!$B:$C,2,FALSE)*PI()/180)*COS(VLOOKUP('Distance Matrix'!I$1,'Lat Long'!$B:$C,2,FALSE)*PI()/180)*COS(VLOOKUP('Distance Matrix'!I$1,'Lat Long'!$B:$D,3,FALSE)*PI()/180-VLOOKUP($A2,'Lat Long'!$B:$D,3,FALSE)*PI()/180))*6371</f>
        <v>148.08501101153507</v>
      </c>
      <c r="J2" s="1">
        <f>ACOS(SIN(VLOOKUP($A2,'Lat Long'!$B:$C,2,FALSE)*PI()/180)*SIN(VLOOKUP('Distance Matrix'!J$1,'Lat Long'!$B:$C,2,FALSE)*PI()/180)+COS(VLOOKUP($A2,'Lat Long'!$B:$C,2,FALSE)*PI()/180)*COS(VLOOKUP('Distance Matrix'!J$1,'Lat Long'!$B:$C,2,FALSE)*PI()/180)*COS(VLOOKUP('Distance Matrix'!J$1,'Lat Long'!$B:$D,3,FALSE)*PI()/180-VLOOKUP($A2,'Lat Long'!$B:$D,3,FALSE)*PI()/180))*6371</f>
        <v>60.472892105043918</v>
      </c>
      <c r="K2" s="1">
        <f>ACOS(SIN(VLOOKUP($A2,'Lat Long'!$B:$C,2,FALSE)*PI()/180)*SIN(VLOOKUP('Distance Matrix'!K$1,'Lat Long'!$B:$C,2,FALSE)*PI()/180)+COS(VLOOKUP($A2,'Lat Long'!$B:$C,2,FALSE)*PI()/180)*COS(VLOOKUP('Distance Matrix'!K$1,'Lat Long'!$B:$C,2,FALSE)*PI()/180)*COS(VLOOKUP('Distance Matrix'!K$1,'Lat Long'!$B:$D,3,FALSE)*PI()/180-VLOOKUP($A2,'Lat Long'!$B:$D,3,FALSE)*PI()/180))*6371</f>
        <v>130.03686644189466</v>
      </c>
    </row>
    <row r="3" spans="1:11" x14ac:dyDescent="0.2">
      <c r="A3" s="14" t="s">
        <v>12</v>
      </c>
      <c r="B3" s="1">
        <f>ACOS(SIN(VLOOKUP($A3,'Lat Long'!$B:$C,2,FALSE)*PI()/180)*SIN(VLOOKUP('Distance Matrix'!B$1,'Lat Long'!$B:$C,2,FALSE)*PI()/180)+COS(VLOOKUP($A3,'Lat Long'!$B:$C,2,FALSE)*PI()/180)*COS(VLOOKUP('Distance Matrix'!B$1,'Lat Long'!$B:$C,2,FALSE)*PI()/180)*COS(VLOOKUP('Distance Matrix'!B$1,'Lat Long'!$B:$D,3,FALSE)*PI()/180-VLOOKUP($A3,'Lat Long'!$B:$D,3,FALSE)*PI()/180))*6371</f>
        <v>2.0409204729762926</v>
      </c>
      <c r="C3" s="1">
        <v>0</v>
      </c>
      <c r="D3" s="1">
        <f>ACOS(SIN(VLOOKUP($A3,'Lat Long'!$B:$C,2,FALSE)*PI()/180)*SIN(VLOOKUP('Distance Matrix'!D$1,'Lat Long'!$B:$C,2,FALSE)*PI()/180)+COS(VLOOKUP($A3,'Lat Long'!$B:$C,2,FALSE)*PI()/180)*COS(VLOOKUP('Distance Matrix'!D$1,'Lat Long'!$B:$C,2,FALSE)*PI()/180)*COS(VLOOKUP('Distance Matrix'!D$1,'Lat Long'!$B:$D,3,FALSE)*PI()/180-VLOOKUP($A3,'Lat Long'!$B:$D,3,FALSE)*PI()/180))*6371</f>
        <v>59.395426608357255</v>
      </c>
      <c r="E3" s="1">
        <f>ACOS(SIN(VLOOKUP($A3,'Lat Long'!$B:$C,2,FALSE)*PI()/180)*SIN(VLOOKUP('Distance Matrix'!E$1,'Lat Long'!$B:$C,2,FALSE)*PI()/180)+COS(VLOOKUP($A3,'Lat Long'!$B:$C,2,FALSE)*PI()/180)*COS(VLOOKUP('Distance Matrix'!E$1,'Lat Long'!$B:$C,2,FALSE)*PI()/180)*COS(VLOOKUP('Distance Matrix'!E$1,'Lat Long'!$B:$D,3,FALSE)*PI()/180-VLOOKUP($A3,'Lat Long'!$B:$D,3,FALSE)*PI()/180))*6371</f>
        <v>57.701316193992938</v>
      </c>
      <c r="F3" s="1">
        <f>ACOS(SIN(VLOOKUP($A3,'Lat Long'!$B:$C,2,FALSE)*PI()/180)*SIN(VLOOKUP('Distance Matrix'!F$1,'Lat Long'!$B:$C,2,FALSE)*PI()/180)+COS(VLOOKUP($A3,'Lat Long'!$B:$C,2,FALSE)*PI()/180)*COS(VLOOKUP('Distance Matrix'!F$1,'Lat Long'!$B:$C,2,FALSE)*PI()/180)*COS(VLOOKUP('Distance Matrix'!F$1,'Lat Long'!$B:$D,3,FALSE)*PI()/180-VLOOKUP($A3,'Lat Long'!$B:$D,3,FALSE)*PI()/180))*6371</f>
        <v>134.84167933594824</v>
      </c>
      <c r="G3" s="1">
        <f>ACOS(SIN(VLOOKUP($A3,'Lat Long'!$B:$C,2,FALSE)*PI()/180)*SIN(VLOOKUP('Distance Matrix'!G$1,'Lat Long'!$B:$C,2,FALSE)*PI()/180)+COS(VLOOKUP($A3,'Lat Long'!$B:$C,2,FALSE)*PI()/180)*COS(VLOOKUP('Distance Matrix'!G$1,'Lat Long'!$B:$C,2,FALSE)*PI()/180)*COS(VLOOKUP('Distance Matrix'!G$1,'Lat Long'!$B:$D,3,FALSE)*PI()/180-VLOOKUP($A3,'Lat Long'!$B:$D,3,FALSE)*PI()/180))*6371</f>
        <v>139.67363368771842</v>
      </c>
      <c r="H3" s="1">
        <f>ACOS(SIN(VLOOKUP($A3,'Lat Long'!$B:$C,2,FALSE)*PI()/180)*SIN(VLOOKUP('Distance Matrix'!H$1,'Lat Long'!$B:$C,2,FALSE)*PI()/180)+COS(VLOOKUP($A3,'Lat Long'!$B:$C,2,FALSE)*PI()/180)*COS(VLOOKUP('Distance Matrix'!H$1,'Lat Long'!$B:$C,2,FALSE)*PI()/180)*COS(VLOOKUP('Distance Matrix'!H$1,'Lat Long'!$B:$D,3,FALSE)*PI()/180-VLOOKUP($A3,'Lat Long'!$B:$D,3,FALSE)*PI()/180))*6371</f>
        <v>143.90116711498487</v>
      </c>
      <c r="I3" s="1">
        <f>ACOS(SIN(VLOOKUP($A3,'Lat Long'!$B:$C,2,FALSE)*PI()/180)*SIN(VLOOKUP('Distance Matrix'!I$1,'Lat Long'!$B:$C,2,FALSE)*PI()/180)+COS(VLOOKUP($A3,'Lat Long'!$B:$C,2,FALSE)*PI()/180)*COS(VLOOKUP('Distance Matrix'!I$1,'Lat Long'!$B:$C,2,FALSE)*PI()/180)*COS(VLOOKUP('Distance Matrix'!I$1,'Lat Long'!$B:$D,3,FALSE)*PI()/180-VLOOKUP($A3,'Lat Long'!$B:$D,3,FALSE)*PI()/180))*6371</f>
        <v>149.72326683695832</v>
      </c>
      <c r="J3" s="1">
        <f>ACOS(SIN(VLOOKUP($A3,'Lat Long'!$B:$C,2,FALSE)*PI()/180)*SIN(VLOOKUP('Distance Matrix'!J$1,'Lat Long'!$B:$C,2,FALSE)*PI()/180)+COS(VLOOKUP($A3,'Lat Long'!$B:$C,2,FALSE)*PI()/180)*COS(VLOOKUP('Distance Matrix'!J$1,'Lat Long'!$B:$C,2,FALSE)*PI()/180)*COS(VLOOKUP('Distance Matrix'!J$1,'Lat Long'!$B:$D,3,FALSE)*PI()/180-VLOOKUP($A3,'Lat Long'!$B:$D,3,FALSE)*PI()/180))*6371</f>
        <v>62.391922399958396</v>
      </c>
      <c r="K3" s="1">
        <f>ACOS(SIN(VLOOKUP($A3,'Lat Long'!$B:$C,2,FALSE)*PI()/180)*SIN(VLOOKUP('Distance Matrix'!K$1,'Lat Long'!$B:$C,2,FALSE)*PI()/180)+COS(VLOOKUP($A3,'Lat Long'!$B:$C,2,FALSE)*PI()/180)*COS(VLOOKUP('Distance Matrix'!K$1,'Lat Long'!$B:$C,2,FALSE)*PI()/180)*COS(VLOOKUP('Distance Matrix'!K$1,'Lat Long'!$B:$D,3,FALSE)*PI()/180-VLOOKUP($A3,'Lat Long'!$B:$D,3,FALSE)*PI()/180))*6371</f>
        <v>131.75209968199357</v>
      </c>
    </row>
    <row r="4" spans="1:11" x14ac:dyDescent="0.2">
      <c r="A4" s="14" t="s">
        <v>10</v>
      </c>
      <c r="B4" s="1">
        <f>ACOS(SIN(VLOOKUP($A4,'Lat Long'!$B:$C,2,FALSE)*PI()/180)*SIN(VLOOKUP('Distance Matrix'!B$1,'Lat Long'!$B:$C,2,FALSE)*PI()/180)+COS(VLOOKUP($A4,'Lat Long'!$B:$C,2,FALSE)*PI()/180)*COS(VLOOKUP('Distance Matrix'!B$1,'Lat Long'!$B:$C,2,FALSE)*PI()/180)*COS(VLOOKUP('Distance Matrix'!B$1,'Lat Long'!$B:$D,3,FALSE)*PI()/180-VLOOKUP($A4,'Lat Long'!$B:$D,3,FALSE)*PI()/180))*6371</f>
        <v>57.411473338848637</v>
      </c>
      <c r="C4" s="1">
        <f>ACOS(SIN(VLOOKUP($A4,'Lat Long'!$B:$C,2,FALSE)*PI()/180)*SIN(VLOOKUP('Distance Matrix'!C$1,'Lat Long'!$B:$C,2,FALSE)*PI()/180)+COS(VLOOKUP($A4,'Lat Long'!$B:$C,2,FALSE)*PI()/180)*COS(VLOOKUP('Distance Matrix'!C$1,'Lat Long'!$B:$C,2,FALSE)*PI()/180)*COS(VLOOKUP('Distance Matrix'!C$1,'Lat Long'!$B:$D,3,FALSE)*PI()/180-VLOOKUP($A4,'Lat Long'!$B:$D,3,FALSE)*PI()/180))*6371</f>
        <v>59.395426608357255</v>
      </c>
      <c r="D4" s="1">
        <v>0</v>
      </c>
      <c r="E4" s="1">
        <f>ACOS(SIN(VLOOKUP($A4,'Lat Long'!$B:$C,2,FALSE)*PI()/180)*SIN(VLOOKUP('Distance Matrix'!E$1,'Lat Long'!$B:$C,2,FALSE)*PI()/180)+COS(VLOOKUP($A4,'Lat Long'!$B:$C,2,FALSE)*PI()/180)*COS(VLOOKUP('Distance Matrix'!E$1,'Lat Long'!$B:$C,2,FALSE)*PI()/180)*COS(VLOOKUP('Distance Matrix'!E$1,'Lat Long'!$B:$D,3,FALSE)*PI()/180-VLOOKUP($A4,'Lat Long'!$B:$D,3,FALSE)*PI()/180))*6371</f>
        <v>1.7104255490916942</v>
      </c>
      <c r="F4" s="1">
        <f>ACOS(SIN(VLOOKUP($A4,'Lat Long'!$B:$C,2,FALSE)*PI()/180)*SIN(VLOOKUP('Distance Matrix'!F$1,'Lat Long'!$B:$C,2,FALSE)*PI()/180)+COS(VLOOKUP($A4,'Lat Long'!$B:$C,2,FALSE)*PI()/180)*COS(VLOOKUP('Distance Matrix'!F$1,'Lat Long'!$B:$C,2,FALSE)*PI()/180)*COS(VLOOKUP('Distance Matrix'!F$1,'Lat Long'!$B:$D,3,FALSE)*PI()/180-VLOOKUP($A4,'Lat Long'!$B:$D,3,FALSE)*PI()/180))*6371</f>
        <v>81.45535915206348</v>
      </c>
      <c r="G4" s="1">
        <f>ACOS(SIN(VLOOKUP($A4,'Lat Long'!$B:$C,2,FALSE)*PI()/180)*SIN(VLOOKUP('Distance Matrix'!G$1,'Lat Long'!$B:$C,2,FALSE)*PI()/180)+COS(VLOOKUP($A4,'Lat Long'!$B:$C,2,FALSE)*PI()/180)*COS(VLOOKUP('Distance Matrix'!G$1,'Lat Long'!$B:$C,2,FALSE)*PI()/180)*COS(VLOOKUP('Distance Matrix'!G$1,'Lat Long'!$B:$D,3,FALSE)*PI()/180-VLOOKUP($A4,'Lat Long'!$B:$D,3,FALSE)*PI()/180))*6371</f>
        <v>86.550929298584379</v>
      </c>
      <c r="H4" s="1">
        <f>ACOS(SIN(VLOOKUP($A4,'Lat Long'!$B:$C,2,FALSE)*PI()/180)*SIN(VLOOKUP('Distance Matrix'!H$1,'Lat Long'!$B:$C,2,FALSE)*PI()/180)+COS(VLOOKUP($A4,'Lat Long'!$B:$C,2,FALSE)*PI()/180)*COS(VLOOKUP('Distance Matrix'!H$1,'Lat Long'!$B:$C,2,FALSE)*PI()/180)*COS(VLOOKUP('Distance Matrix'!H$1,'Lat Long'!$B:$D,3,FALSE)*PI()/180-VLOOKUP($A4,'Lat Long'!$B:$D,3,FALSE)*PI()/180))*6371</f>
        <v>91.216469192050184</v>
      </c>
      <c r="I4" s="1">
        <f>ACOS(SIN(VLOOKUP($A4,'Lat Long'!$B:$C,2,FALSE)*PI()/180)*SIN(VLOOKUP('Distance Matrix'!I$1,'Lat Long'!$B:$C,2,FALSE)*PI()/180)+COS(VLOOKUP($A4,'Lat Long'!$B:$C,2,FALSE)*PI()/180)*COS(VLOOKUP('Distance Matrix'!I$1,'Lat Long'!$B:$C,2,FALSE)*PI()/180)*COS(VLOOKUP('Distance Matrix'!I$1,'Lat Long'!$B:$D,3,FALSE)*PI()/180-VLOOKUP($A4,'Lat Long'!$B:$D,3,FALSE)*PI()/180))*6371</f>
        <v>97.86672125983803</v>
      </c>
      <c r="J4" s="1">
        <f>ACOS(SIN(VLOOKUP($A4,'Lat Long'!$B:$C,2,FALSE)*PI()/180)*SIN(VLOOKUP('Distance Matrix'!J$1,'Lat Long'!$B:$C,2,FALSE)*PI()/180)+COS(VLOOKUP($A4,'Lat Long'!$B:$C,2,FALSE)*PI()/180)*COS(VLOOKUP('Distance Matrix'!J$1,'Lat Long'!$B:$C,2,FALSE)*PI()/180)*COS(VLOOKUP('Distance Matrix'!J$1,'Lat Long'!$B:$D,3,FALSE)*PI()/180-VLOOKUP($A4,'Lat Long'!$B:$D,3,FALSE)*PI()/180))*6371</f>
        <v>7.2765167179738501</v>
      </c>
      <c r="K4" s="1">
        <f>ACOS(SIN(VLOOKUP($A4,'Lat Long'!$B:$C,2,FALSE)*PI()/180)*SIN(VLOOKUP('Distance Matrix'!K$1,'Lat Long'!$B:$C,2,FALSE)*PI()/180)+COS(VLOOKUP($A4,'Lat Long'!$B:$C,2,FALSE)*PI()/180)*COS(VLOOKUP('Distance Matrix'!K$1,'Lat Long'!$B:$C,2,FALSE)*PI()/180)*COS(VLOOKUP('Distance Matrix'!K$1,'Lat Long'!$B:$D,3,FALSE)*PI()/180-VLOOKUP($A4,'Lat Long'!$B:$D,3,FALSE)*PI()/180))*6371</f>
        <v>78.162659258948892</v>
      </c>
    </row>
    <row r="5" spans="1:11" x14ac:dyDescent="0.2">
      <c r="A5" s="14" t="s">
        <v>15</v>
      </c>
      <c r="B5" s="1">
        <f>ACOS(SIN(VLOOKUP($A5,'Lat Long'!$B:$C,2,FALSE)*PI()/180)*SIN(VLOOKUP('Distance Matrix'!B$1,'Lat Long'!$B:$C,2,FALSE)*PI()/180)+COS(VLOOKUP($A5,'Lat Long'!$B:$C,2,FALSE)*PI()/180)*COS(VLOOKUP('Distance Matrix'!B$1,'Lat Long'!$B:$C,2,FALSE)*PI()/180)*COS(VLOOKUP('Distance Matrix'!B$1,'Lat Long'!$B:$D,3,FALSE)*PI()/180-VLOOKUP($A5,'Lat Long'!$B:$D,3,FALSE)*PI()/180))*6371</f>
        <v>55.719400983041368</v>
      </c>
      <c r="C5" s="1">
        <f>ACOS(SIN(VLOOKUP($A5,'Lat Long'!$B:$C,2,FALSE)*PI()/180)*SIN(VLOOKUP('Distance Matrix'!C$1,'Lat Long'!$B:$C,2,FALSE)*PI()/180)+COS(VLOOKUP($A5,'Lat Long'!$B:$C,2,FALSE)*PI()/180)*COS(VLOOKUP('Distance Matrix'!C$1,'Lat Long'!$B:$C,2,FALSE)*PI()/180)*COS(VLOOKUP('Distance Matrix'!C$1,'Lat Long'!$B:$D,3,FALSE)*PI()/180-VLOOKUP($A5,'Lat Long'!$B:$D,3,FALSE)*PI()/180))*6371</f>
        <v>57.701316193992938</v>
      </c>
      <c r="D5" s="1">
        <f>ACOS(SIN(VLOOKUP($A5,'Lat Long'!$B:$C,2,FALSE)*PI()/180)*SIN(VLOOKUP('Distance Matrix'!D$1,'Lat Long'!$B:$C,2,FALSE)*PI()/180)+COS(VLOOKUP($A5,'Lat Long'!$B:$C,2,FALSE)*PI()/180)*COS(VLOOKUP('Distance Matrix'!D$1,'Lat Long'!$B:$C,2,FALSE)*PI()/180)*COS(VLOOKUP('Distance Matrix'!D$1,'Lat Long'!$B:$D,3,FALSE)*PI()/180-VLOOKUP($A5,'Lat Long'!$B:$D,3,FALSE)*PI()/180))*6371</f>
        <v>1.7104255490916942</v>
      </c>
      <c r="E5" s="1">
        <v>0</v>
      </c>
      <c r="F5" s="1">
        <f>ACOS(SIN(VLOOKUP($A5,'Lat Long'!$B:$C,2,FALSE)*PI()/180)*SIN(VLOOKUP('Distance Matrix'!F$1,'Lat Long'!$B:$C,2,FALSE)*PI()/180)+COS(VLOOKUP($A5,'Lat Long'!$B:$C,2,FALSE)*PI()/180)*COS(VLOOKUP('Distance Matrix'!F$1,'Lat Long'!$B:$C,2,FALSE)*PI()/180)*COS(VLOOKUP('Distance Matrix'!F$1,'Lat Long'!$B:$D,3,FALSE)*PI()/180-VLOOKUP($A5,'Lat Long'!$B:$D,3,FALSE)*PI()/180))*6371</f>
        <v>82.737699497008109</v>
      </c>
      <c r="G5" s="1">
        <f>ACOS(SIN(VLOOKUP($A5,'Lat Long'!$B:$C,2,FALSE)*PI()/180)*SIN(VLOOKUP('Distance Matrix'!G$1,'Lat Long'!$B:$C,2,FALSE)*PI()/180)+COS(VLOOKUP($A5,'Lat Long'!$B:$C,2,FALSE)*PI()/180)*COS(VLOOKUP('Distance Matrix'!G$1,'Lat Long'!$B:$C,2,FALSE)*PI()/180)*COS(VLOOKUP('Distance Matrix'!G$1,'Lat Long'!$B:$D,3,FALSE)*PI()/180-VLOOKUP($A5,'Lat Long'!$B:$D,3,FALSE)*PI()/180))*6371</f>
        <v>87.826701698179136</v>
      </c>
      <c r="H5" s="1">
        <f>ACOS(SIN(VLOOKUP($A5,'Lat Long'!$B:$C,2,FALSE)*PI()/180)*SIN(VLOOKUP('Distance Matrix'!H$1,'Lat Long'!$B:$C,2,FALSE)*PI()/180)+COS(VLOOKUP($A5,'Lat Long'!$B:$C,2,FALSE)*PI()/180)*COS(VLOOKUP('Distance Matrix'!H$1,'Lat Long'!$B:$C,2,FALSE)*PI()/180)*COS(VLOOKUP('Distance Matrix'!H$1,'Lat Long'!$B:$D,3,FALSE)*PI()/180-VLOOKUP($A5,'Lat Long'!$B:$D,3,FALSE)*PI()/180))*6371</f>
        <v>92.475570394674662</v>
      </c>
      <c r="I5" s="1">
        <f>ACOS(SIN(VLOOKUP($A5,'Lat Long'!$B:$C,2,FALSE)*PI()/180)*SIN(VLOOKUP('Distance Matrix'!I$1,'Lat Long'!$B:$C,2,FALSE)*PI()/180)+COS(VLOOKUP($A5,'Lat Long'!$B:$C,2,FALSE)*PI()/180)*COS(VLOOKUP('Distance Matrix'!I$1,'Lat Long'!$B:$C,2,FALSE)*PI()/180)*COS(VLOOKUP('Distance Matrix'!I$1,'Lat Long'!$B:$D,3,FALSE)*PI()/180-VLOOKUP($A5,'Lat Long'!$B:$D,3,FALSE)*PI()/180))*6371</f>
        <v>99.092161409538122</v>
      </c>
      <c r="J5" s="1">
        <f>ACOS(SIN(VLOOKUP($A5,'Lat Long'!$B:$C,2,FALSE)*PI()/180)*SIN(VLOOKUP('Distance Matrix'!J$1,'Lat Long'!$B:$C,2,FALSE)*PI()/180)+COS(VLOOKUP($A5,'Lat Long'!$B:$C,2,FALSE)*PI()/180)*COS(VLOOKUP('Distance Matrix'!J$1,'Lat Long'!$B:$C,2,FALSE)*PI()/180)*COS(VLOOKUP('Distance Matrix'!J$1,'Lat Long'!$B:$D,3,FALSE)*PI()/180-VLOOKUP($A5,'Lat Long'!$B:$D,3,FALSE)*PI()/180))*6371</f>
        <v>7.8499504439298882</v>
      </c>
      <c r="K5" s="1">
        <f>ACOS(SIN(VLOOKUP($A5,'Lat Long'!$B:$C,2,FALSE)*PI()/180)*SIN(VLOOKUP('Distance Matrix'!K$1,'Lat Long'!$B:$C,2,FALSE)*PI()/180)+COS(VLOOKUP($A5,'Lat Long'!$B:$C,2,FALSE)*PI()/180)*COS(VLOOKUP('Distance Matrix'!K$1,'Lat Long'!$B:$C,2,FALSE)*PI()/180)*COS(VLOOKUP('Distance Matrix'!K$1,'Lat Long'!$B:$D,3,FALSE)*PI()/180-VLOOKUP($A5,'Lat Long'!$B:$D,3,FALSE)*PI()/180))*6371</f>
        <v>79.450964959346962</v>
      </c>
    </row>
    <row r="6" spans="1:11" x14ac:dyDescent="0.2">
      <c r="A6" s="14" t="s">
        <v>13</v>
      </c>
      <c r="B6" s="1">
        <f>ACOS(SIN(VLOOKUP($A6,'Lat Long'!$B:$C,2,FALSE)*PI()/180)*SIN(VLOOKUP('Distance Matrix'!B$1,'Lat Long'!$B:$C,2,FALSE)*PI()/180)+COS(VLOOKUP($A6,'Lat Long'!$B:$C,2,FALSE)*PI()/180)*COS(VLOOKUP('Distance Matrix'!B$1,'Lat Long'!$B:$C,2,FALSE)*PI()/180)*COS(VLOOKUP('Distance Matrix'!B$1,'Lat Long'!$B:$D,3,FALSE)*PI()/180-VLOOKUP($A6,'Lat Long'!$B:$D,3,FALSE)*PI()/180))*6371</f>
        <v>133.13649274550275</v>
      </c>
      <c r="C6" s="1">
        <f>ACOS(SIN(VLOOKUP($A6,'Lat Long'!$B:$C,2,FALSE)*PI()/180)*SIN(VLOOKUP('Distance Matrix'!C$1,'Lat Long'!$B:$C,2,FALSE)*PI()/180)+COS(VLOOKUP($A6,'Lat Long'!$B:$C,2,FALSE)*PI()/180)*COS(VLOOKUP('Distance Matrix'!C$1,'Lat Long'!$B:$C,2,FALSE)*PI()/180)*COS(VLOOKUP('Distance Matrix'!C$1,'Lat Long'!$B:$D,3,FALSE)*PI()/180-VLOOKUP($A6,'Lat Long'!$B:$D,3,FALSE)*PI()/180))*6371</f>
        <v>134.84167933594824</v>
      </c>
      <c r="D6" s="1">
        <f>ACOS(SIN(VLOOKUP($A6,'Lat Long'!$B:$C,2,FALSE)*PI()/180)*SIN(VLOOKUP('Distance Matrix'!D$1,'Lat Long'!$B:$C,2,FALSE)*PI()/180)+COS(VLOOKUP($A6,'Lat Long'!$B:$C,2,FALSE)*PI()/180)*COS(VLOOKUP('Distance Matrix'!D$1,'Lat Long'!$B:$C,2,FALSE)*PI()/180)*COS(VLOOKUP('Distance Matrix'!D$1,'Lat Long'!$B:$D,3,FALSE)*PI()/180-VLOOKUP($A6,'Lat Long'!$B:$D,3,FALSE)*PI()/180))*6371</f>
        <v>81.45535915206348</v>
      </c>
      <c r="E6" s="1">
        <f>ACOS(SIN(VLOOKUP($A6,'Lat Long'!$B:$C,2,FALSE)*PI()/180)*SIN(VLOOKUP('Distance Matrix'!E$1,'Lat Long'!$B:$C,2,FALSE)*PI()/180)+COS(VLOOKUP($A6,'Lat Long'!$B:$C,2,FALSE)*PI()/180)*COS(VLOOKUP('Distance Matrix'!E$1,'Lat Long'!$B:$C,2,FALSE)*PI()/180)*COS(VLOOKUP('Distance Matrix'!E$1,'Lat Long'!$B:$D,3,FALSE)*PI()/180-VLOOKUP($A6,'Lat Long'!$B:$D,3,FALSE)*PI()/180))*6371</f>
        <v>82.737699497008109</v>
      </c>
      <c r="F6" s="1">
        <f>ACOS(SIN(VLOOKUP($A6,'Lat Long'!$B:$C,2,FALSE))*SIN(VLOOKUP('Distance Matrix'!F$1,'Lat Long'!$B:$C,2,FALSE))+COS(VLOOKUP($A6,'Lat Long'!$B:$C,2,FALSE))*COS(VLOOKUP('Distance Matrix'!F$1,'Lat Long'!$B:$C,2,FALSE))*COS(VLOOKUP('Distance Matrix'!F$1,'Lat Long'!$B:$D,3,FALSE)-VLOOKUP($A6,'Lat Long'!$B:$D,3,FALSE)))*6371</f>
        <v>0</v>
      </c>
      <c r="G6" s="1">
        <f>ACOS(SIN(VLOOKUP($A6,'Lat Long'!$B:$C,2,FALSE)*PI()/180)*SIN(VLOOKUP('Distance Matrix'!G$1,'Lat Long'!$B:$C,2,FALSE)*PI()/180)+COS(VLOOKUP($A6,'Lat Long'!$B:$C,2,FALSE)*PI()/180)*COS(VLOOKUP('Distance Matrix'!G$1,'Lat Long'!$B:$C,2,FALSE)*PI()/180)*COS(VLOOKUP('Distance Matrix'!G$1,'Lat Long'!$B:$D,3,FALSE)*PI()/180-VLOOKUP($A6,'Lat Long'!$B:$D,3,FALSE)*PI()/180))*6371</f>
        <v>5.1158540812407596</v>
      </c>
      <c r="H6" s="1">
        <f>ACOS(SIN(VLOOKUP($A6,'Lat Long'!$B:$C,2,FALSE)*PI()/180)*SIN(VLOOKUP('Distance Matrix'!H$1,'Lat Long'!$B:$C,2,FALSE)*PI()/180)+COS(VLOOKUP($A6,'Lat Long'!$B:$C,2,FALSE)*PI()/180)*COS(VLOOKUP('Distance Matrix'!H$1,'Lat Long'!$B:$C,2,FALSE)*PI()/180)*COS(VLOOKUP('Distance Matrix'!H$1,'Lat Long'!$B:$D,3,FALSE)*PI()/180-VLOOKUP($A6,'Lat Long'!$B:$D,3,FALSE)*PI()/180))*6371</f>
        <v>9.9077393086685923</v>
      </c>
      <c r="I6" s="1">
        <f>ACOS(SIN(VLOOKUP($A6,'Lat Long'!$B:$C,2,FALSE)*PI()/180)*SIN(VLOOKUP('Distance Matrix'!I$1,'Lat Long'!$B:$C,2,FALSE)*PI()/180)+COS(VLOOKUP($A6,'Lat Long'!$B:$C,2,FALSE)*PI()/180)*COS(VLOOKUP('Distance Matrix'!I$1,'Lat Long'!$B:$C,2,FALSE)*PI()/180)*COS(VLOOKUP('Distance Matrix'!I$1,'Lat Long'!$B:$D,3,FALSE)*PI()/180-VLOOKUP($A6,'Lat Long'!$B:$D,3,FALSE)*PI()/180))*6371</f>
        <v>16.963612659249463</v>
      </c>
      <c r="J6" s="1">
        <f>ACOS(SIN(VLOOKUP($A6,'Lat Long'!$B:$C,2,FALSE)*PI()/180)*SIN(VLOOKUP('Distance Matrix'!J$1,'Lat Long'!$B:$C,2,FALSE)*PI()/180)+COS(VLOOKUP($A6,'Lat Long'!$B:$C,2,FALSE)*PI()/180)*COS(VLOOKUP('Distance Matrix'!J$1,'Lat Long'!$B:$C,2,FALSE)*PI()/180)*COS(VLOOKUP('Distance Matrix'!J$1,'Lat Long'!$B:$D,3,FALSE)*PI()/180-VLOOKUP($A6,'Lat Long'!$B:$D,3,FALSE)*PI()/180))*6371</f>
        <v>75.59575594016431</v>
      </c>
      <c r="K6" s="1">
        <f>ACOS(SIN(VLOOKUP($A6,'Lat Long'!$B:$C,2,FALSE)*PI()/180)*SIN(VLOOKUP('Distance Matrix'!K$1,'Lat Long'!$B:$C,2,FALSE)*PI()/180)+COS(VLOOKUP($A6,'Lat Long'!$B:$C,2,FALSE)*PI()/180)*COS(VLOOKUP('Distance Matrix'!K$1,'Lat Long'!$B:$C,2,FALSE)*PI()/180)*COS(VLOOKUP('Distance Matrix'!K$1,'Lat Long'!$B:$D,3,FALSE)*PI()/180-VLOOKUP($A6,'Lat Long'!$B:$D,3,FALSE)*PI()/180))*6371</f>
        <v>3.3171580303438741</v>
      </c>
    </row>
    <row r="7" spans="1:11" x14ac:dyDescent="0.2">
      <c r="A7" s="14" t="s">
        <v>14</v>
      </c>
      <c r="B7" s="1">
        <f>ACOS(SIN(VLOOKUP($A7,'Lat Long'!$B:$C,2,FALSE)*PI()/180)*SIN(VLOOKUP('Distance Matrix'!B$1,'Lat Long'!$B:$C,2,FALSE)*PI()/180)+COS(VLOOKUP($A7,'Lat Long'!$B:$C,2,FALSE)*PI()/180)*COS(VLOOKUP('Distance Matrix'!B$1,'Lat Long'!$B:$C,2,FALSE)*PI()/180)*COS(VLOOKUP('Distance Matrix'!B$1,'Lat Long'!$B:$D,3,FALSE)*PI()/180-VLOOKUP($A7,'Lat Long'!$B:$D,3,FALSE)*PI()/180))*6371</f>
        <v>137.98222804891702</v>
      </c>
      <c r="C7" s="1">
        <f>ACOS(SIN(VLOOKUP($A7,'Lat Long'!$B:$C,2,FALSE)*PI()/180)*SIN(VLOOKUP('Distance Matrix'!C$1,'Lat Long'!$B:$C,2,FALSE)*PI()/180)+COS(VLOOKUP($A7,'Lat Long'!$B:$C,2,FALSE)*PI()/180)*COS(VLOOKUP('Distance Matrix'!C$1,'Lat Long'!$B:$C,2,FALSE)*PI()/180)*COS(VLOOKUP('Distance Matrix'!C$1,'Lat Long'!$B:$D,3,FALSE)*PI()/180-VLOOKUP($A7,'Lat Long'!$B:$D,3,FALSE)*PI()/180))*6371</f>
        <v>139.67363368771842</v>
      </c>
      <c r="D7" s="1">
        <f>ACOS(SIN(VLOOKUP($A7,'Lat Long'!$B:$C,2,FALSE)*PI()/180)*SIN(VLOOKUP('Distance Matrix'!D$1,'Lat Long'!$B:$C,2,FALSE)*PI()/180)+COS(VLOOKUP($A7,'Lat Long'!$B:$C,2,FALSE)*PI()/180)*COS(VLOOKUP('Distance Matrix'!D$1,'Lat Long'!$B:$C,2,FALSE)*PI()/180)*COS(VLOOKUP('Distance Matrix'!D$1,'Lat Long'!$B:$D,3,FALSE)*PI()/180-VLOOKUP($A7,'Lat Long'!$B:$D,3,FALSE)*PI()/180))*6371</f>
        <v>86.550929298584379</v>
      </c>
      <c r="E7" s="1">
        <f>ACOS(SIN(VLOOKUP($A7,'Lat Long'!$B:$C,2,FALSE)*PI()/180)*SIN(VLOOKUP('Distance Matrix'!E$1,'Lat Long'!$B:$C,2,FALSE)*PI()/180)+COS(VLOOKUP($A7,'Lat Long'!$B:$C,2,FALSE)*PI()/180)*COS(VLOOKUP('Distance Matrix'!E$1,'Lat Long'!$B:$C,2,FALSE)*PI()/180)*COS(VLOOKUP('Distance Matrix'!E$1,'Lat Long'!$B:$D,3,FALSE)*PI()/180-VLOOKUP($A7,'Lat Long'!$B:$D,3,FALSE)*PI()/180))*6371</f>
        <v>87.826701698179136</v>
      </c>
      <c r="F7" s="1">
        <f>ACOS(SIN(VLOOKUP($A7,'Lat Long'!$B:$C,2,FALSE)*PI()/180)*SIN(VLOOKUP('Distance Matrix'!F$1,'Lat Long'!$B:$C,2,FALSE)*PI()/180)+COS(VLOOKUP($A7,'Lat Long'!$B:$C,2,FALSE)*PI()/180)*COS(VLOOKUP('Distance Matrix'!F$1,'Lat Long'!$B:$C,2,FALSE)*PI()/180)*COS(VLOOKUP('Distance Matrix'!F$1,'Lat Long'!$B:$D,3,FALSE)*PI()/180-VLOOKUP($A7,'Lat Long'!$B:$D,3,FALSE)*PI()/180))*6371</f>
        <v>5.1158540812407596</v>
      </c>
      <c r="G7" s="1">
        <f>ACOS(SIN(VLOOKUP($A7,'Lat Long'!$B:$C,2,FALSE))*SIN(VLOOKUP('Distance Matrix'!G$1,'Lat Long'!$B:$C,2,FALSE))+COS(VLOOKUP($A7,'Lat Long'!$B:$C,2,FALSE))*COS(VLOOKUP('Distance Matrix'!G$1,'Lat Long'!$B:$C,2,FALSE))*COS(VLOOKUP('Distance Matrix'!G$1,'Lat Long'!$B:$D,3,FALSE)-VLOOKUP($A7,'Lat Long'!$B:$D,3,FALSE)))*6371</f>
        <v>0</v>
      </c>
      <c r="H7" s="1">
        <f>ACOS(SIN(VLOOKUP($A7,'Lat Long'!$B:$C,2,FALSE)*PI()/180)*SIN(VLOOKUP('Distance Matrix'!H$1,'Lat Long'!$B:$C,2,FALSE)*PI()/180)+COS(VLOOKUP($A7,'Lat Long'!$B:$C,2,FALSE)*PI()/180)*COS(VLOOKUP('Distance Matrix'!H$1,'Lat Long'!$B:$C,2,FALSE)*PI()/180)*COS(VLOOKUP('Distance Matrix'!H$1,'Lat Long'!$B:$D,3,FALSE)*PI()/180-VLOOKUP($A7,'Lat Long'!$B:$D,3,FALSE)*PI()/180))*6371</f>
        <v>4.8350307151749314</v>
      </c>
      <c r="I7" s="1">
        <f>ACOS(SIN(VLOOKUP($A7,'Lat Long'!$B:$C,2,FALSE)*PI()/180)*SIN(VLOOKUP('Distance Matrix'!I$1,'Lat Long'!$B:$C,2,FALSE)*PI()/180)+COS(VLOOKUP($A7,'Lat Long'!$B:$C,2,FALSE)*PI()/180)*COS(VLOOKUP('Distance Matrix'!I$1,'Lat Long'!$B:$C,2,FALSE)*PI()/180)*COS(VLOOKUP('Distance Matrix'!I$1,'Lat Long'!$B:$D,3,FALSE)*PI()/180-VLOOKUP($A7,'Lat Long'!$B:$D,3,FALSE)*PI()/180))*6371</f>
        <v>11.977729367038613</v>
      </c>
      <c r="J7" s="1">
        <f>ACOS(SIN(VLOOKUP($A7,'Lat Long'!$B:$C,2,FALSE)*PI()/180)*SIN(VLOOKUP('Distance Matrix'!J$1,'Lat Long'!$B:$C,2,FALSE)*PI()/180)+COS(VLOOKUP($A7,'Lat Long'!$B:$C,2,FALSE)*PI()/180)*COS(VLOOKUP('Distance Matrix'!J$1,'Lat Long'!$B:$C,2,FALSE)*PI()/180)*COS(VLOOKUP('Distance Matrix'!J$1,'Lat Long'!$B:$D,3,FALSE)*PI()/180-VLOOKUP($A7,'Lat Long'!$B:$D,3,FALSE)*PI()/180))*6371</f>
        <v>80.660043853958499</v>
      </c>
      <c r="K7" s="1">
        <f>ACOS(SIN(VLOOKUP($A7,'Lat Long'!$B:$C,2,FALSE)*PI()/180)*SIN(VLOOKUP('Distance Matrix'!K$1,'Lat Long'!$B:$C,2,FALSE)*PI()/180)+COS(VLOOKUP($A7,'Lat Long'!$B:$C,2,FALSE)*PI()/180)*COS(VLOOKUP('Distance Matrix'!K$1,'Lat Long'!$B:$C,2,FALSE)*PI()/180)*COS(VLOOKUP('Distance Matrix'!K$1,'Lat Long'!$B:$D,3,FALSE)*PI()/180-VLOOKUP($A7,'Lat Long'!$B:$D,3,FALSE)*PI()/180))*6371</f>
        <v>8.4322684773037917</v>
      </c>
    </row>
    <row r="8" spans="1:11" x14ac:dyDescent="0.2">
      <c r="A8" s="14" t="s">
        <v>16</v>
      </c>
      <c r="B8" s="1">
        <f>ACOS(SIN(VLOOKUP($A8,'Lat Long'!$B:$C,2,FALSE)*PI()/180)*SIN(VLOOKUP('Distance Matrix'!B$1,'Lat Long'!$B:$C,2,FALSE)*PI()/180)+COS(VLOOKUP($A8,'Lat Long'!$B:$C,2,FALSE)*PI()/180)*COS(VLOOKUP('Distance Matrix'!B$1,'Lat Long'!$B:$C,2,FALSE)*PI()/180)*COS(VLOOKUP('Distance Matrix'!B$1,'Lat Long'!$B:$D,3,FALSE)*PI()/180-VLOOKUP($A8,'Lat Long'!$B:$D,3,FALSE)*PI()/180))*6371</f>
        <v>142.22886884470324</v>
      </c>
      <c r="C8" s="1">
        <f>ACOS(SIN(VLOOKUP($A8,'Lat Long'!$B:$C,2,FALSE)*PI()/180)*SIN(VLOOKUP('Distance Matrix'!C$1,'Lat Long'!$B:$C,2,FALSE)*PI()/180)+COS(VLOOKUP($A8,'Lat Long'!$B:$C,2,FALSE)*PI()/180)*COS(VLOOKUP('Distance Matrix'!C$1,'Lat Long'!$B:$C,2,FALSE)*PI()/180)*COS(VLOOKUP('Distance Matrix'!C$1,'Lat Long'!$B:$D,3,FALSE)*PI()/180-VLOOKUP($A8,'Lat Long'!$B:$D,3,FALSE)*PI()/180))*6371</f>
        <v>143.90116711498487</v>
      </c>
      <c r="D8" s="1">
        <f>ACOS(SIN(VLOOKUP($A8,'Lat Long'!$B:$C,2,FALSE)*PI()/180)*SIN(VLOOKUP('Distance Matrix'!D$1,'Lat Long'!$B:$C,2,FALSE)*PI()/180)+COS(VLOOKUP($A8,'Lat Long'!$B:$C,2,FALSE)*PI()/180)*COS(VLOOKUP('Distance Matrix'!D$1,'Lat Long'!$B:$C,2,FALSE)*PI()/180)*COS(VLOOKUP('Distance Matrix'!D$1,'Lat Long'!$B:$D,3,FALSE)*PI()/180-VLOOKUP($A8,'Lat Long'!$B:$D,3,FALSE)*PI()/180))*6371</f>
        <v>91.216469192050184</v>
      </c>
      <c r="E8" s="1">
        <f>ACOS(SIN(VLOOKUP($A8,'Lat Long'!$B:$C,2,FALSE)*PI()/180)*SIN(VLOOKUP('Distance Matrix'!E$1,'Lat Long'!$B:$C,2,FALSE)*PI()/180)+COS(VLOOKUP($A8,'Lat Long'!$B:$C,2,FALSE)*PI()/180)*COS(VLOOKUP('Distance Matrix'!E$1,'Lat Long'!$B:$C,2,FALSE)*PI()/180)*COS(VLOOKUP('Distance Matrix'!E$1,'Lat Long'!$B:$D,3,FALSE)*PI()/180-VLOOKUP($A8,'Lat Long'!$B:$D,3,FALSE)*PI()/180))*6371</f>
        <v>92.475570394674662</v>
      </c>
      <c r="F8" s="1">
        <f>ACOS(SIN(VLOOKUP($A8,'Lat Long'!$B:$C,2,FALSE)*PI()/180)*SIN(VLOOKUP('Distance Matrix'!F$1,'Lat Long'!$B:$C,2,FALSE)*PI()/180)+COS(VLOOKUP($A8,'Lat Long'!$B:$C,2,FALSE)*PI()/180)*COS(VLOOKUP('Distance Matrix'!F$1,'Lat Long'!$B:$C,2,FALSE)*PI()/180)*COS(VLOOKUP('Distance Matrix'!F$1,'Lat Long'!$B:$D,3,FALSE)*PI()/180-VLOOKUP($A8,'Lat Long'!$B:$D,3,FALSE)*PI()/180))*6371</f>
        <v>9.9077393086685923</v>
      </c>
      <c r="G8" s="1">
        <f>ACOS(SIN(VLOOKUP($A8,'Lat Long'!$B:$C,2,FALSE)*PI()/180)*SIN(VLOOKUP('Distance Matrix'!G$1,'Lat Long'!$B:$C,2,FALSE)*PI()/180)+COS(VLOOKUP($A8,'Lat Long'!$B:$C,2,FALSE)*PI()/180)*COS(VLOOKUP('Distance Matrix'!G$1,'Lat Long'!$B:$C,2,FALSE)*PI()/180)*COS(VLOOKUP('Distance Matrix'!G$1,'Lat Long'!$B:$D,3,FALSE)*PI()/180-VLOOKUP($A8,'Lat Long'!$B:$D,3,FALSE)*PI()/180))*6371</f>
        <v>4.8350307151749314</v>
      </c>
      <c r="H8" s="1">
        <f>ACOS(SIN(VLOOKUP($A8,'Lat Long'!$B:$C,2,FALSE))*SIN(VLOOKUP('Distance Matrix'!H$1,'Lat Long'!$B:$C,2,FALSE))+COS(VLOOKUP($A8,'Lat Long'!$B:$C,2,FALSE))*COS(VLOOKUP('Distance Matrix'!H$1,'Lat Long'!$B:$C,2,FALSE))*COS(VLOOKUP('Distance Matrix'!H$1,'Lat Long'!$B:$D,3,FALSE)-VLOOKUP($A8,'Lat Long'!$B:$D,3,FALSE)))*6371</f>
        <v>0</v>
      </c>
      <c r="I8" s="1"/>
      <c r="J8" s="1">
        <f>ACOS(SIN(VLOOKUP($A8,'Lat Long'!$B:$C,2,FALSE)*PI()/180)*SIN(VLOOKUP('Distance Matrix'!J$1,'Lat Long'!$B:$C,2,FALSE)*PI()/180)+COS(VLOOKUP($A8,'Lat Long'!$B:$C,2,FALSE)*PI()/180)*COS(VLOOKUP('Distance Matrix'!J$1,'Lat Long'!$B:$C,2,FALSE)*PI()/180)*COS(VLOOKUP('Distance Matrix'!J$1,'Lat Long'!$B:$D,3,FALSE)*PI()/180-VLOOKUP($A8,'Lat Long'!$B:$D,3,FALSE)*PI()/180))*6371</f>
        <v>85.257511095769189</v>
      </c>
      <c r="K8" s="1">
        <f>ACOS(SIN(VLOOKUP($A8,'Lat Long'!$B:$C,2,FALSE)*PI()/180)*SIN(VLOOKUP('Distance Matrix'!K$1,'Lat Long'!$B:$C,2,FALSE)*PI()/180)+COS(VLOOKUP($A8,'Lat Long'!$B:$C,2,FALSE)*PI()/180)*COS(VLOOKUP('Distance Matrix'!K$1,'Lat Long'!$B:$C,2,FALSE)*PI()/180)*COS(VLOOKUP('Distance Matrix'!K$1,'Lat Long'!$B:$D,3,FALSE)*PI()/180-VLOOKUP($A8,'Lat Long'!$B:$D,3,FALSE)*PI()/180))*6371</f>
        <v>13.219908374224048</v>
      </c>
    </row>
    <row r="9" spans="1:11" x14ac:dyDescent="0.2">
      <c r="A9" s="14" t="s">
        <v>17</v>
      </c>
      <c r="B9" s="1">
        <f>ACOS(SIN(VLOOKUP($A9,'Lat Long'!$B:$C,2,FALSE)*PI()/180)*SIN(VLOOKUP('Distance Matrix'!B$1,'Lat Long'!$B:$C,2,FALSE)*PI()/180)+COS(VLOOKUP($A9,'Lat Long'!$B:$C,2,FALSE)*PI()/180)*COS(VLOOKUP('Distance Matrix'!B$1,'Lat Long'!$B:$C,2,FALSE)*PI()/180)*COS(VLOOKUP('Distance Matrix'!B$1,'Lat Long'!$B:$D,3,FALSE)*PI()/180-VLOOKUP($A9,'Lat Long'!$B:$D,3,FALSE)*PI()/180))*6371</f>
        <v>148.08501101153507</v>
      </c>
      <c r="C9" s="1">
        <f>ACOS(SIN(VLOOKUP($A9,'Lat Long'!$B:$C,2,FALSE)*PI()/180)*SIN(VLOOKUP('Distance Matrix'!C$1,'Lat Long'!$B:$C,2,FALSE)*PI()/180)+COS(VLOOKUP($A9,'Lat Long'!$B:$C,2,FALSE)*PI()/180)*COS(VLOOKUP('Distance Matrix'!C$1,'Lat Long'!$B:$C,2,FALSE)*PI()/180)*COS(VLOOKUP('Distance Matrix'!C$1,'Lat Long'!$B:$D,3,FALSE)*PI()/180-VLOOKUP($A9,'Lat Long'!$B:$D,3,FALSE)*PI()/180))*6371</f>
        <v>149.72326683695832</v>
      </c>
      <c r="D9" s="1">
        <f>ACOS(SIN(VLOOKUP($A9,'Lat Long'!$B:$C,2,FALSE)*PI()/180)*SIN(VLOOKUP('Distance Matrix'!D$1,'Lat Long'!$B:$C,2,FALSE)*PI()/180)+COS(VLOOKUP($A9,'Lat Long'!$B:$C,2,FALSE)*PI()/180)*COS(VLOOKUP('Distance Matrix'!D$1,'Lat Long'!$B:$C,2,FALSE)*PI()/180)*COS(VLOOKUP('Distance Matrix'!D$1,'Lat Long'!$B:$D,3,FALSE)*PI()/180-VLOOKUP($A9,'Lat Long'!$B:$D,3,FALSE)*PI()/180))*6371</f>
        <v>97.86672125983803</v>
      </c>
      <c r="E9" s="1">
        <f>ACOS(SIN(VLOOKUP($A9,'Lat Long'!$B:$C,2,FALSE)*PI()/180)*SIN(VLOOKUP('Distance Matrix'!E$1,'Lat Long'!$B:$C,2,FALSE)*PI()/180)+COS(VLOOKUP($A9,'Lat Long'!$B:$C,2,FALSE)*PI()/180)*COS(VLOOKUP('Distance Matrix'!E$1,'Lat Long'!$B:$C,2,FALSE)*PI()/180)*COS(VLOOKUP('Distance Matrix'!E$1,'Lat Long'!$B:$D,3,FALSE)*PI()/180-VLOOKUP($A9,'Lat Long'!$B:$D,3,FALSE)*PI()/180))*6371</f>
        <v>99.092161409538122</v>
      </c>
      <c r="F9" s="1">
        <f>ACOS(SIN(VLOOKUP($A9,'Lat Long'!$B:$C,2,FALSE)*PI()/180)*SIN(VLOOKUP('Distance Matrix'!F$1,'Lat Long'!$B:$C,2,FALSE)*PI()/180)+COS(VLOOKUP($A9,'Lat Long'!$B:$C,2,FALSE)*PI()/180)*COS(VLOOKUP('Distance Matrix'!F$1,'Lat Long'!$B:$C,2,FALSE)*PI()/180)*COS(VLOOKUP('Distance Matrix'!F$1,'Lat Long'!$B:$D,3,FALSE)*PI()/180-VLOOKUP($A9,'Lat Long'!$B:$D,3,FALSE)*PI()/180))*6371</f>
        <v>16.963612659249463</v>
      </c>
      <c r="G9" s="1">
        <f>ACOS(SIN(VLOOKUP($A9,'Lat Long'!$B:$C,2,FALSE)*PI()/180)*SIN(VLOOKUP('Distance Matrix'!G$1,'Lat Long'!$B:$C,2,FALSE)*PI()/180)+COS(VLOOKUP($A9,'Lat Long'!$B:$C,2,FALSE)*PI()/180)*COS(VLOOKUP('Distance Matrix'!G$1,'Lat Long'!$B:$C,2,FALSE)*PI()/180)*COS(VLOOKUP('Distance Matrix'!G$1,'Lat Long'!$B:$D,3,FALSE)*PI()/180-VLOOKUP($A9,'Lat Long'!$B:$D,3,FALSE)*PI()/180))*6371</f>
        <v>11.977729367038613</v>
      </c>
      <c r="H9" s="1">
        <f>ACOS(SIN(VLOOKUP($A9,'Lat Long'!$B:$C,2,FALSE)*PI()/180)*SIN(VLOOKUP('Distance Matrix'!H$1,'Lat Long'!$B:$C,2,FALSE)*PI()/180)+COS(VLOOKUP($A9,'Lat Long'!$B:$C,2,FALSE)*PI()/180)*COS(VLOOKUP('Distance Matrix'!H$1,'Lat Long'!$B:$C,2,FALSE)*PI()/180)*COS(VLOOKUP('Distance Matrix'!H$1,'Lat Long'!$B:$D,3,FALSE)*PI()/180-VLOOKUP($A9,'Lat Long'!$B:$D,3,FALSE)*PI()/180))*6371</f>
        <v>7.1706902738523528</v>
      </c>
      <c r="I9" s="1">
        <f>ACOS(SIN(VLOOKUP($A9,'Lat Long'!$B:$C,2,FALSE))*SIN(VLOOKUP('Distance Matrix'!I$1,'Lat Long'!$B:$C,2,FALSE))+COS(VLOOKUP($A9,'Lat Long'!$B:$C,2,FALSE))*COS(VLOOKUP('Distance Matrix'!I$1,'Lat Long'!$B:$C,2,FALSE))*COS(VLOOKUP('Distance Matrix'!I$1,'Lat Long'!$B:$D,3,FALSE)-VLOOKUP($A9,'Lat Long'!$B:$D,3,FALSE)))*6371</f>
        <v>0</v>
      </c>
      <c r="J9" s="1">
        <f>ACOS(SIN(VLOOKUP($A9,'Lat Long'!$B:$C,2,FALSE)*PI()/180)*SIN(VLOOKUP('Distance Matrix'!J$1,'Lat Long'!$B:$C,2,FALSE)*PI()/180)+COS(VLOOKUP($A9,'Lat Long'!$B:$C,2,FALSE)*PI()/180)*COS(VLOOKUP('Distance Matrix'!J$1,'Lat Long'!$B:$C,2,FALSE)*PI()/180)*COS(VLOOKUP('Distance Matrix'!J$1,'Lat Long'!$B:$D,3,FALSE)*PI()/180-VLOOKUP($A9,'Lat Long'!$B:$D,3,FALSE)*PI()/180))*6371</f>
        <v>91.781369097873366</v>
      </c>
      <c r="K9" s="1">
        <f>ACOS(SIN(VLOOKUP($A9,'Lat Long'!$B:$C,2,FALSE)*PI()/180)*SIN(VLOOKUP('Distance Matrix'!K$1,'Lat Long'!$B:$C,2,FALSE)*PI()/180)+COS(VLOOKUP($A9,'Lat Long'!$B:$C,2,FALSE)*PI()/180)*COS(VLOOKUP('Distance Matrix'!K$1,'Lat Long'!$B:$C,2,FALSE)*PI()/180)*COS(VLOOKUP('Distance Matrix'!K$1,'Lat Long'!$B:$D,3,FALSE)*PI()/180-VLOOKUP($A9,'Lat Long'!$B:$D,3,FALSE)*PI()/180))*6371</f>
        <v>20.244412424982883</v>
      </c>
    </row>
    <row r="10" spans="1:11" x14ac:dyDescent="0.2">
      <c r="A10" s="12" t="s">
        <v>64</v>
      </c>
      <c r="B10" s="1">
        <f>ACOS(SIN(VLOOKUP($A10,'Lat Long'!$B:$C,2,FALSE)*PI()/180)*SIN(VLOOKUP('Distance Matrix'!B$1,'Lat Long'!$B:$C,2,FALSE)*PI()/180)+COS(VLOOKUP($A10,'Lat Long'!$B:$C,2,FALSE)*PI()/180)*COS(VLOOKUP('Distance Matrix'!B$1,'Lat Long'!$B:$C,2,FALSE)*PI()/180)*COS(VLOOKUP('Distance Matrix'!B$1,'Lat Long'!$B:$D,3,FALSE)*PI()/180-VLOOKUP($A10,'Lat Long'!$B:$D,3,FALSE)*PI()/180))*6371</f>
        <v>60.472892105043918</v>
      </c>
      <c r="C10" s="1">
        <f>ACOS(SIN(VLOOKUP($A10,'Lat Long'!$B:$C,2,FALSE)*PI()/180)*SIN(VLOOKUP('Distance Matrix'!C$1,'Lat Long'!$B:$C,2,FALSE)*PI()/180)+COS(VLOOKUP($A10,'Lat Long'!$B:$C,2,FALSE)*PI()/180)*COS(VLOOKUP('Distance Matrix'!C$1,'Lat Long'!$B:$C,2,FALSE)*PI()/180)*COS(VLOOKUP('Distance Matrix'!C$1,'Lat Long'!$B:$D,3,FALSE)*PI()/180-VLOOKUP($A10,'Lat Long'!$B:$D,3,FALSE)*PI()/180))*6371</f>
        <v>62.391922399958396</v>
      </c>
      <c r="D10" s="1">
        <f>ACOS(SIN(VLOOKUP($A10,'Lat Long'!$B:$C,2,FALSE)*PI()/180)*SIN(VLOOKUP('Distance Matrix'!D$1,'Lat Long'!$B:$C,2,FALSE)*PI()/180)+COS(VLOOKUP($A10,'Lat Long'!$B:$C,2,FALSE)*PI()/180)*COS(VLOOKUP('Distance Matrix'!D$1,'Lat Long'!$B:$C,2,FALSE)*PI()/180)*COS(VLOOKUP('Distance Matrix'!D$1,'Lat Long'!$B:$D,3,FALSE)*PI()/180-VLOOKUP($A10,'Lat Long'!$B:$D,3,FALSE)*PI()/180))*6371</f>
        <v>7.2765167179738501</v>
      </c>
      <c r="E10" s="1">
        <f>ACOS(SIN(VLOOKUP($A10,'Lat Long'!$B:$C,2,FALSE)*PI()/180)*SIN(VLOOKUP('Distance Matrix'!E$1,'Lat Long'!$B:$C,2,FALSE)*PI()/180)+COS(VLOOKUP($A10,'Lat Long'!$B:$C,2,FALSE)*PI()/180)*COS(VLOOKUP('Distance Matrix'!E$1,'Lat Long'!$B:$C,2,FALSE)*PI()/180)*COS(VLOOKUP('Distance Matrix'!E$1,'Lat Long'!$B:$D,3,FALSE)*PI()/180-VLOOKUP($A10,'Lat Long'!$B:$D,3,FALSE)*PI()/180))*6371</f>
        <v>7.8499504439298882</v>
      </c>
      <c r="F10" s="1">
        <f>ACOS(SIN(VLOOKUP($A10,'Lat Long'!$B:$C,2,FALSE)*PI()/180)*SIN(VLOOKUP('Distance Matrix'!F$1,'Lat Long'!$B:$C,2,FALSE)*PI()/180)+COS(VLOOKUP($A10,'Lat Long'!$B:$C,2,FALSE)*PI()/180)*COS(VLOOKUP('Distance Matrix'!F$1,'Lat Long'!$B:$C,2,FALSE)*PI()/180)*COS(VLOOKUP('Distance Matrix'!F$1,'Lat Long'!$B:$D,3,FALSE)*PI()/180-VLOOKUP($A10,'Lat Long'!$B:$D,3,FALSE)*PI()/180))*6371</f>
        <v>75.59575594016431</v>
      </c>
      <c r="G10" s="1">
        <f>ACOS(SIN(VLOOKUP($A10,'Lat Long'!$B:$C,2,FALSE)*PI()/180)*SIN(VLOOKUP('Distance Matrix'!G$1,'Lat Long'!$B:$C,2,FALSE)*PI()/180)+COS(VLOOKUP($A10,'Lat Long'!$B:$C,2,FALSE)*PI()/180)*COS(VLOOKUP('Distance Matrix'!G$1,'Lat Long'!$B:$C,2,FALSE)*PI()/180)*COS(VLOOKUP('Distance Matrix'!G$1,'Lat Long'!$B:$D,3,FALSE)*PI()/180-VLOOKUP($A10,'Lat Long'!$B:$D,3,FALSE)*PI()/180))*6371</f>
        <v>80.660043853958499</v>
      </c>
      <c r="H10" s="1">
        <f>ACOS(SIN(VLOOKUP($A10,'Lat Long'!$B:$C,2,FALSE)*PI()/180)*SIN(VLOOKUP('Distance Matrix'!H$1,'Lat Long'!$B:$C,2,FALSE)*PI()/180)+COS(VLOOKUP($A10,'Lat Long'!$B:$C,2,FALSE)*PI()/180)*COS(VLOOKUP('Distance Matrix'!H$1,'Lat Long'!$B:$C,2,FALSE)*PI()/180)*COS(VLOOKUP('Distance Matrix'!H$1,'Lat Long'!$B:$D,3,FALSE)*PI()/180-VLOOKUP($A10,'Lat Long'!$B:$D,3,FALSE)*PI()/180))*6371</f>
        <v>85.257511095769189</v>
      </c>
      <c r="I10" s="1">
        <f>ACOS(SIN(VLOOKUP($A10,'Lat Long'!$B:$C,2,FALSE)*PI()/180)*SIN(VLOOKUP('Distance Matrix'!I$1,'Lat Long'!$B:$C,2,FALSE)*PI()/180)+COS(VLOOKUP($A10,'Lat Long'!$B:$C,2,FALSE)*PI()/180)*COS(VLOOKUP('Distance Matrix'!I$1,'Lat Long'!$B:$C,2,FALSE)*PI()/180)*COS(VLOOKUP('Distance Matrix'!I$1,'Lat Long'!$B:$D,3,FALSE)*PI()/180-VLOOKUP($A10,'Lat Long'!$B:$D,3,FALSE)*PI()/180))*6371</f>
        <v>91.781369097873366</v>
      </c>
      <c r="J10">
        <v>0</v>
      </c>
      <c r="K10" s="1">
        <f>ACOS(SIN(VLOOKUP($A10,'Lat Long'!$B:$C,2,FALSE)*PI()/180)*SIN(VLOOKUP('Distance Matrix'!K$1,'Lat Long'!$B:$C,2,FALSE)*PI()/180)+COS(VLOOKUP($A10,'Lat Long'!$B:$C,2,FALSE)*PI()/180)*COS(VLOOKUP('Distance Matrix'!K$1,'Lat Long'!$B:$C,2,FALSE)*PI()/180)*COS(VLOOKUP('Distance Matrix'!K$1,'Lat Long'!$B:$D,3,FALSE)*PI()/180-VLOOKUP($A10,'Lat Long'!$B:$D,3,FALSE)*PI()/180))*6371</f>
        <v>72.330968305850078</v>
      </c>
    </row>
    <row r="11" spans="1:11" x14ac:dyDescent="0.2">
      <c r="A11" s="12" t="s">
        <v>65</v>
      </c>
      <c r="B11" s="1">
        <f>ACOS(SIN(VLOOKUP($A11,'Lat Long'!$B:$C,2,FALSE)*PI()/180)*SIN(VLOOKUP('Distance Matrix'!B$1,'Lat Long'!$B:$C,2,FALSE)*PI()/180)+COS(VLOOKUP($A11,'Lat Long'!$B:$C,2,FALSE)*PI()/180)*COS(VLOOKUP('Distance Matrix'!B$1,'Lat Long'!$B:$C,2,FALSE)*PI()/180)*COS(VLOOKUP('Distance Matrix'!B$1,'Lat Long'!$B:$D,3,FALSE)*PI()/180-VLOOKUP($A11,'Lat Long'!$B:$D,3,FALSE)*PI()/180))*6371</f>
        <v>130.03686644189466</v>
      </c>
      <c r="C11" s="1">
        <f>ACOS(SIN(VLOOKUP($A11,'Lat Long'!$B:$C,2,FALSE)*PI()/180)*SIN(VLOOKUP('Distance Matrix'!C$1,'Lat Long'!$B:$C,2,FALSE)*PI()/180)+COS(VLOOKUP($A11,'Lat Long'!$B:$C,2,FALSE)*PI()/180)*COS(VLOOKUP('Distance Matrix'!C$1,'Lat Long'!$B:$C,2,FALSE)*PI()/180)*COS(VLOOKUP('Distance Matrix'!C$1,'Lat Long'!$B:$D,3,FALSE)*PI()/180-VLOOKUP($A11,'Lat Long'!$B:$D,3,FALSE)*PI()/180))*6371</f>
        <v>131.75209968199357</v>
      </c>
      <c r="D11" s="1">
        <f>ACOS(SIN(VLOOKUP($A11,'Lat Long'!$B:$C,2,FALSE)*PI()/180)*SIN(VLOOKUP('Distance Matrix'!D$1,'Lat Long'!$B:$C,2,FALSE)*PI()/180)+COS(VLOOKUP($A11,'Lat Long'!$B:$C,2,FALSE)*PI()/180)*COS(VLOOKUP('Distance Matrix'!D$1,'Lat Long'!$B:$C,2,FALSE)*PI()/180)*COS(VLOOKUP('Distance Matrix'!D$1,'Lat Long'!$B:$D,3,FALSE)*PI()/180-VLOOKUP($A11,'Lat Long'!$B:$D,3,FALSE)*PI()/180))*6371</f>
        <v>78.162659258948892</v>
      </c>
      <c r="E11" s="1">
        <f>ACOS(SIN(VLOOKUP($A11,'Lat Long'!$B:$C,2,FALSE)*PI()/180)*SIN(VLOOKUP('Distance Matrix'!E$1,'Lat Long'!$B:$C,2,FALSE)*PI()/180)+COS(VLOOKUP($A11,'Lat Long'!$B:$C,2,FALSE)*PI()/180)*COS(VLOOKUP('Distance Matrix'!E$1,'Lat Long'!$B:$C,2,FALSE)*PI()/180)*COS(VLOOKUP('Distance Matrix'!E$1,'Lat Long'!$B:$D,3,FALSE)*PI()/180-VLOOKUP($A11,'Lat Long'!$B:$D,3,FALSE)*PI()/180))*6371</f>
        <v>79.450964959346962</v>
      </c>
      <c r="F11" s="1">
        <f>ACOS(SIN(VLOOKUP($A11,'Lat Long'!$B:$C,2,FALSE)*PI()/180)*SIN(VLOOKUP('Distance Matrix'!F$1,'Lat Long'!$B:$C,2,FALSE)*PI()/180)+COS(VLOOKUP($A11,'Lat Long'!$B:$C,2,FALSE)*PI()/180)*COS(VLOOKUP('Distance Matrix'!F$1,'Lat Long'!$B:$C,2,FALSE)*PI()/180)*COS(VLOOKUP('Distance Matrix'!F$1,'Lat Long'!$B:$D,3,FALSE)*PI()/180-VLOOKUP($A11,'Lat Long'!$B:$D,3,FALSE)*PI()/180))*6371</f>
        <v>3.3171580303438741</v>
      </c>
      <c r="G11" s="1">
        <f>ACOS(SIN(VLOOKUP($A11,'Lat Long'!$B:$C,2,FALSE)*PI()/180)*SIN(VLOOKUP('Distance Matrix'!G$1,'Lat Long'!$B:$C,2,FALSE)*PI()/180)+COS(VLOOKUP($A11,'Lat Long'!$B:$C,2,FALSE)*PI()/180)*COS(VLOOKUP('Distance Matrix'!G$1,'Lat Long'!$B:$C,2,FALSE)*PI()/180)*COS(VLOOKUP('Distance Matrix'!G$1,'Lat Long'!$B:$D,3,FALSE)*PI()/180-VLOOKUP($A11,'Lat Long'!$B:$D,3,FALSE)*PI()/180))*6371</f>
        <v>8.4322684773037917</v>
      </c>
      <c r="H11" s="1">
        <f>ACOS(SIN(VLOOKUP($A11,'Lat Long'!$B:$C,2,FALSE)*PI()/180)*SIN(VLOOKUP('Distance Matrix'!H$1,'Lat Long'!$B:$C,2,FALSE)*PI()/180)+COS(VLOOKUP($A11,'Lat Long'!$B:$C,2,FALSE)*PI()/180)*COS(VLOOKUP('Distance Matrix'!H$1,'Lat Long'!$B:$C,2,FALSE)*PI()/180)*COS(VLOOKUP('Distance Matrix'!H$1,'Lat Long'!$B:$D,3,FALSE)*PI()/180-VLOOKUP($A11,'Lat Long'!$B:$D,3,FALSE)*PI()/180))*6371</f>
        <v>13.219908374224048</v>
      </c>
      <c r="I11" s="1">
        <f>ACOS(SIN(VLOOKUP($A11,'Lat Long'!$B:$C,2,FALSE)*PI()/180)*SIN(VLOOKUP('Distance Matrix'!I$1,'Lat Long'!$B:$C,2,FALSE)*PI()/180)+COS(VLOOKUP($A11,'Lat Long'!$B:$C,2,FALSE)*PI()/180)*COS(VLOOKUP('Distance Matrix'!I$1,'Lat Long'!$B:$C,2,FALSE)*PI()/180)*COS(VLOOKUP('Distance Matrix'!I$1,'Lat Long'!$B:$D,3,FALSE)*PI()/180-VLOOKUP($A11,'Lat Long'!$B:$D,3,FALSE)*PI()/180))*6371</f>
        <v>20.244412424982883</v>
      </c>
      <c r="J11" s="1">
        <f>ACOS(SIN(VLOOKUP($A11,'Lat Long'!$B:$C,2,FALSE)*PI()/180)*SIN(VLOOKUP('Distance Matrix'!J$1,'Lat Long'!$B:$C,2,FALSE)*PI()/180)+COS(VLOOKUP($A11,'Lat Long'!$B:$C,2,FALSE)*PI()/180)*COS(VLOOKUP('Distance Matrix'!J$1,'Lat Long'!$B:$C,2,FALSE)*PI()/180)*COS(VLOOKUP('Distance Matrix'!J$1,'Lat Long'!$B:$D,3,FALSE)*PI()/180-VLOOKUP($A11,'Lat Long'!$B:$D,3,FALSE)*PI()/180))*6371</f>
        <v>72.330968305850078</v>
      </c>
      <c r="K11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44D3-0E01-4CF4-94B1-259FABF95518}">
  <sheetPr>
    <tabColor rgb="FF00B050"/>
  </sheetPr>
  <dimension ref="A1:K10"/>
  <sheetViews>
    <sheetView showGridLines="0" workbookViewId="0">
      <pane ySplit="1" topLeftCell="A2" activePane="bottomLeft" state="frozen"/>
      <selection activeCell="F2" sqref="C2:F22"/>
      <selection pane="bottomLeft" activeCell="I5" sqref="I5"/>
    </sheetView>
  </sheetViews>
  <sheetFormatPr baseColWidth="10" defaultColWidth="8.83203125" defaultRowHeight="16" x14ac:dyDescent="0.2"/>
  <cols>
    <col min="2" max="2" width="10.5" style="11" bestFit="1" customWidth="1"/>
    <col min="3" max="3" width="12.1640625" style="11" bestFit="1" customWidth="1"/>
    <col min="4" max="4" width="12.33203125" style="11" bestFit="1" customWidth="1"/>
    <col min="5" max="5" width="18.6640625" style="11" bestFit="1" customWidth="1"/>
    <col min="6" max="7" width="8.6640625" style="11"/>
    <col min="8" max="8" width="24.1640625" style="11" bestFit="1" customWidth="1"/>
    <col min="9" max="9" width="25.33203125" style="11" bestFit="1" customWidth="1"/>
    <col min="10" max="11" width="8.6640625" style="11"/>
  </cols>
  <sheetData>
    <row r="1" spans="1:11" s="18" customFormat="1" ht="34" x14ac:dyDescent="0.2">
      <c r="A1" s="16" t="s">
        <v>53</v>
      </c>
      <c r="B1" s="16" t="s">
        <v>54</v>
      </c>
      <c r="C1" s="16" t="s">
        <v>55</v>
      </c>
      <c r="D1" s="16" t="s">
        <v>56</v>
      </c>
      <c r="E1" s="16" t="s">
        <v>63</v>
      </c>
      <c r="F1" s="16" t="s">
        <v>3</v>
      </c>
      <c r="G1" s="17" t="s">
        <v>4</v>
      </c>
      <c r="H1" s="17" t="s">
        <v>66</v>
      </c>
      <c r="I1" s="17" t="s">
        <v>67</v>
      </c>
      <c r="J1" s="17" t="s">
        <v>57</v>
      </c>
      <c r="K1" s="17" t="s">
        <v>58</v>
      </c>
    </row>
    <row r="2" spans="1:11" x14ac:dyDescent="0.2">
      <c r="A2" s="4">
        <v>1</v>
      </c>
      <c r="B2" s="10" t="s">
        <v>6</v>
      </c>
      <c r="C2" s="10">
        <v>8000</v>
      </c>
      <c r="D2" s="10">
        <v>3</v>
      </c>
      <c r="E2" s="10">
        <v>300</v>
      </c>
      <c r="F2" s="10"/>
      <c r="G2" s="10"/>
      <c r="H2" s="10">
        <v>4</v>
      </c>
      <c r="I2" s="10">
        <v>4.5</v>
      </c>
      <c r="J2" s="10">
        <v>1</v>
      </c>
      <c r="K2" s="10">
        <v>1</v>
      </c>
    </row>
    <row r="3" spans="1:11" x14ac:dyDescent="0.2">
      <c r="A3" s="4">
        <v>2</v>
      </c>
      <c r="B3" s="10" t="s">
        <v>7</v>
      </c>
      <c r="C3" s="10">
        <v>10000</v>
      </c>
      <c r="D3" s="10">
        <v>4</v>
      </c>
      <c r="E3" s="10">
        <v>400</v>
      </c>
      <c r="F3" s="10"/>
      <c r="G3" s="10"/>
      <c r="H3" s="10">
        <v>4.2</v>
      </c>
      <c r="I3" s="10">
        <v>5</v>
      </c>
      <c r="J3" s="10">
        <v>1</v>
      </c>
      <c r="K3" s="10">
        <v>1</v>
      </c>
    </row>
    <row r="4" spans="1:11" x14ac:dyDescent="0.2">
      <c r="A4" s="4">
        <v>3</v>
      </c>
      <c r="B4" s="10" t="s">
        <v>8</v>
      </c>
      <c r="C4" s="10">
        <v>6000</v>
      </c>
      <c r="D4" s="10">
        <v>3</v>
      </c>
      <c r="E4" s="10">
        <v>300</v>
      </c>
      <c r="F4" s="10"/>
      <c r="G4" s="10"/>
      <c r="H4" s="10">
        <v>0</v>
      </c>
      <c r="I4" s="10">
        <v>4</v>
      </c>
      <c r="J4" s="10">
        <v>0</v>
      </c>
      <c r="K4" s="10">
        <v>1</v>
      </c>
    </row>
    <row r="5" spans="1:11" x14ac:dyDescent="0.2">
      <c r="A5" s="4">
        <v>3</v>
      </c>
      <c r="B5" s="10" t="s">
        <v>9</v>
      </c>
      <c r="C5" s="10">
        <v>5000</v>
      </c>
      <c r="D5" s="10">
        <v>2</v>
      </c>
      <c r="E5" s="10">
        <v>250</v>
      </c>
      <c r="F5" s="10"/>
      <c r="G5" s="10"/>
      <c r="H5" s="10">
        <v>0</v>
      </c>
      <c r="I5" s="10">
        <v>3.5</v>
      </c>
      <c r="J5" s="10">
        <v>0</v>
      </c>
      <c r="K5" s="10">
        <v>1</v>
      </c>
    </row>
    <row r="6" spans="1:11" x14ac:dyDescent="0.2">
      <c r="A6" s="4"/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1" x14ac:dyDescent="0.2">
      <c r="A7" s="4"/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1" x14ac:dyDescent="0.2">
      <c r="A8" s="1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1" x14ac:dyDescent="0.2">
      <c r="A9" s="1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x14ac:dyDescent="0.2">
      <c r="A10" s="1"/>
      <c r="B10" s="10"/>
      <c r="C10" s="10"/>
      <c r="D10" s="10"/>
      <c r="E10" s="10"/>
      <c r="F10" s="10"/>
      <c r="G10" s="10"/>
      <c r="H10" s="10"/>
      <c r="I10" s="10"/>
      <c r="J10" s="10"/>
      <c r="K10" s="1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3056-DF4A-4A5F-8F48-0341FE3E8625}">
  <sheetPr>
    <tabColor rgb="FFFF0000"/>
  </sheetPr>
  <dimension ref="A1"/>
  <sheetViews>
    <sheetView showGridLines="0" topLeftCell="D2" zoomScale="99" workbookViewId="0">
      <selection activeCell="U18" sqref="U18"/>
    </sheetView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</vt:lpstr>
      <vt:lpstr>Lat Long</vt:lpstr>
      <vt:lpstr>Distance Matrix</vt:lpstr>
      <vt:lpstr>Tugboat</vt:lpstr>
      <vt:lpstr>Pic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Narawish Kophimai</dc:creator>
  <cp:lastModifiedBy>Narawish Kophimai</cp:lastModifiedBy>
  <dcterms:created xsi:type="dcterms:W3CDTF">2025-01-06T02:16:01Z</dcterms:created>
  <dcterms:modified xsi:type="dcterms:W3CDTF">2025-01-23T11:38:46Z</dcterms:modified>
</cp:coreProperties>
</file>