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nsar\Desktop\modelling\"/>
    </mc:Choice>
  </mc:AlternateContent>
  <xr:revisionPtr revIDLastSave="0" documentId="13_ncr:1_{4FBBBE97-198C-4B31-93B6-946825EFE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18" i="1"/>
  <c r="G19" i="1"/>
  <c r="G20" i="1"/>
  <c r="G21" i="1"/>
  <c r="G22" i="1"/>
  <c r="G18" i="1"/>
  <c r="F19" i="1"/>
  <c r="F20" i="1"/>
  <c r="F21" i="1"/>
  <c r="F22" i="1"/>
  <c r="F18" i="1"/>
  <c r="E19" i="1"/>
  <c r="E20" i="1"/>
  <c r="E21" i="1"/>
  <c r="E22" i="1"/>
  <c r="E18" i="1"/>
  <c r="C22" i="1"/>
  <c r="C21" i="1"/>
  <c r="C20" i="1"/>
  <c r="C19" i="1"/>
  <c r="C18" i="1"/>
  <c r="D19" i="1"/>
  <c r="D20" i="1"/>
  <c r="D21" i="1"/>
  <c r="D22" i="1"/>
  <c r="D18" i="1"/>
  <c r="B22" i="1"/>
  <c r="B21" i="1"/>
  <c r="B20" i="1"/>
  <c r="B19" i="1"/>
  <c r="B18" i="1"/>
  <c r="G11" i="1"/>
  <c r="G12" i="1"/>
  <c r="G13" i="1"/>
  <c r="G14" i="1"/>
  <c r="G10" i="1"/>
  <c r="G6" i="1"/>
  <c r="G4" i="1"/>
  <c r="G5" i="1"/>
  <c r="G3" i="1"/>
  <c r="G2" i="1"/>
  <c r="I2" i="1" s="1"/>
  <c r="E10" i="1"/>
  <c r="E11" i="1"/>
  <c r="F10" i="1"/>
  <c r="F11" i="1"/>
  <c r="F12" i="1"/>
  <c r="F14" i="1"/>
  <c r="E14" i="1"/>
  <c r="F13" i="1"/>
  <c r="E13" i="1"/>
  <c r="E12" i="1"/>
  <c r="F6" i="1"/>
  <c r="F5" i="1"/>
  <c r="F4" i="1"/>
  <c r="F3" i="1"/>
  <c r="F2" i="1"/>
  <c r="E6" i="1"/>
  <c r="E5" i="1"/>
  <c r="E4" i="1"/>
  <c r="E3" i="1"/>
  <c r="E2" i="1"/>
  <c r="J13" i="1" l="1"/>
  <c r="K13" i="1" s="1"/>
  <c r="L13" i="1" s="1"/>
  <c r="M13" i="1" s="1"/>
  <c r="O13" i="1" s="1"/>
  <c r="J10" i="1"/>
  <c r="K10" i="1" s="1"/>
  <c r="J2" i="1"/>
  <c r="K2" i="1" s="1"/>
  <c r="L2" i="1" s="1"/>
  <c r="M2" i="1" s="1"/>
  <c r="N2" i="1" s="1"/>
  <c r="J6" i="1"/>
  <c r="K6" i="1" s="1"/>
  <c r="L6" i="1" s="1"/>
  <c r="M6" i="1" s="1"/>
  <c r="O6" i="1" s="1"/>
  <c r="J14" i="1"/>
  <c r="K14" i="1" s="1"/>
  <c r="L14" i="1" s="1"/>
  <c r="M14" i="1" s="1"/>
  <c r="N14" i="1" s="1"/>
  <c r="I14" i="1"/>
  <c r="H10" i="1"/>
  <c r="I13" i="1"/>
  <c r="J12" i="1"/>
  <c r="K12" i="1" s="1"/>
  <c r="L12" i="1" s="1"/>
  <c r="M12" i="1" s="1"/>
  <c r="N13" i="1"/>
  <c r="J11" i="1"/>
  <c r="K11" i="1" s="1"/>
  <c r="L11" i="1" s="1"/>
  <c r="M11" i="1" s="1"/>
  <c r="H14" i="1"/>
  <c r="I10" i="1"/>
  <c r="H13" i="1"/>
  <c r="I6" i="1"/>
  <c r="J4" i="1"/>
  <c r="K4" i="1" s="1"/>
  <c r="L4" i="1" s="1"/>
  <c r="M4" i="1" s="1"/>
  <c r="J3" i="1"/>
  <c r="K3" i="1" s="1"/>
  <c r="L3" i="1" s="1"/>
  <c r="M3" i="1" s="1"/>
  <c r="O3" i="1" s="1"/>
  <c r="J5" i="1"/>
  <c r="K5" i="1" s="1"/>
  <c r="L5" i="1" s="1"/>
  <c r="M5" i="1" s="1"/>
  <c r="O5" i="1" s="1"/>
  <c r="H6" i="1"/>
  <c r="L10" i="1" l="1"/>
  <c r="M10" i="1" s="1"/>
  <c r="O14" i="1"/>
  <c r="O11" i="1"/>
  <c r="N11" i="1"/>
  <c r="N12" i="1"/>
  <c r="O12" i="1"/>
  <c r="H11" i="1"/>
  <c r="I12" i="1"/>
  <c r="H12" i="1"/>
  <c r="I11" i="1"/>
  <c r="I5" i="1"/>
  <c r="H3" i="1"/>
  <c r="I3" i="1"/>
  <c r="N4" i="1"/>
  <c r="O4" i="1"/>
  <c r="O2" i="1"/>
  <c r="N5" i="1"/>
  <c r="H4" i="1"/>
  <c r="N3" i="1"/>
  <c r="I4" i="1"/>
  <c r="H2" i="1"/>
  <c r="N6" i="1"/>
  <c r="H5" i="1"/>
  <c r="O10" i="1" l="1"/>
  <c r="N10" i="1"/>
</calcChain>
</file>

<file path=xl/sharedStrings.xml><?xml version="1.0" encoding="utf-8"?>
<sst xmlns="http://schemas.openxmlformats.org/spreadsheetml/2006/main" count="51" uniqueCount="27">
  <si>
    <t>Replication 1</t>
  </si>
  <si>
    <t>Replication 2</t>
  </si>
  <si>
    <t>Replication 3</t>
  </si>
  <si>
    <t>Lower Bound</t>
  </si>
  <si>
    <t>Upper Bound</t>
  </si>
  <si>
    <t>Required Std Error</t>
  </si>
  <si>
    <t>Required Replications</t>
  </si>
  <si>
    <t>Queue Wait Time</t>
  </si>
  <si>
    <t xml:space="preserve">Berber System Time </t>
  </si>
  <si>
    <t>Service Time</t>
  </si>
  <si>
    <t>Appointment In System Time</t>
  </si>
  <si>
    <t>Non Appointment In System Time</t>
  </si>
  <si>
    <t>Mean</t>
  </si>
  <si>
    <t>Standart Dev</t>
  </si>
  <si>
    <t>Current Half Width</t>
  </si>
  <si>
    <t xml:space="preserve"> 10% Enhanced Half Width</t>
  </si>
  <si>
    <t>New Margin</t>
  </si>
  <si>
    <t>New Lower Bound</t>
  </si>
  <si>
    <t>New Upper Bound</t>
  </si>
  <si>
    <t>Queue Wait Time Diff</t>
  </si>
  <si>
    <t>Non Appointment In System Time Diff</t>
  </si>
  <si>
    <t>Appointment In System Time Diff</t>
  </si>
  <si>
    <t>Service Time Diff</t>
  </si>
  <si>
    <t>Berber System Time Diff</t>
  </si>
  <si>
    <t>Mean Diff</t>
  </si>
  <si>
    <t>Std Dev Diff</t>
  </si>
  <si>
    <t>Main System - Alternative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</si>
</sst>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85" zoomScaleNormal="85" workbookViewId="0">
      <selection activeCell="I22" sqref="I22"/>
    </sheetView>
  </sheetViews>
  <sheetFormatPr defaultRowHeight="14.4" x14ac:dyDescent="0.3"/>
  <cols>
    <col min="1" max="1" width="33.33203125" bestFit="1" customWidth="1"/>
    <col min="2" max="3" width="13" bestFit="1" customWidth="1"/>
    <col min="4" max="4" width="17" bestFit="1" customWidth="1"/>
    <col min="5" max="6" width="13" bestFit="1" customWidth="1"/>
    <col min="7" max="7" width="17" bestFit="1" customWidth="1"/>
    <col min="8" max="8" width="16.33203125" bestFit="1" customWidth="1"/>
    <col min="9" max="9" width="12.44140625" bestFit="1" customWidth="1"/>
    <col min="10" max="10" width="23.77734375" bestFit="1" customWidth="1"/>
    <col min="11" max="11" width="16.33203125" bestFit="1" customWidth="1"/>
    <col min="12" max="12" width="19.6640625" bestFit="1" customWidth="1"/>
    <col min="13" max="13" width="12.44140625" bestFit="1" customWidth="1"/>
    <col min="14" max="15" width="16.33203125" bestFit="1" customWidth="1"/>
  </cols>
  <sheetData>
    <row r="1" spans="1:15" x14ac:dyDescent="0.3">
      <c r="B1" s="3" t="s">
        <v>0</v>
      </c>
      <c r="C1" s="3" t="s">
        <v>1</v>
      </c>
      <c r="D1" s="3" t="s">
        <v>2</v>
      </c>
      <c r="E1" s="5" t="s">
        <v>12</v>
      </c>
      <c r="F1" s="6" t="s">
        <v>13</v>
      </c>
      <c r="G1" s="7" t="s">
        <v>14</v>
      </c>
      <c r="H1" s="7" t="s">
        <v>3</v>
      </c>
      <c r="I1" s="7" t="s">
        <v>4</v>
      </c>
      <c r="J1" s="7" t="s">
        <v>15</v>
      </c>
      <c r="K1" s="7" t="s">
        <v>5</v>
      </c>
      <c r="L1" s="7" t="s">
        <v>6</v>
      </c>
      <c r="M1" s="7" t="s">
        <v>16</v>
      </c>
      <c r="N1" s="7" t="s">
        <v>17</v>
      </c>
      <c r="O1" s="7" t="s">
        <v>18</v>
      </c>
    </row>
    <row r="2" spans="1:15" x14ac:dyDescent="0.3">
      <c r="A2" s="1" t="s">
        <v>7</v>
      </c>
      <c r="B2" s="3">
        <v>1161</v>
      </c>
      <c r="C2" s="3">
        <v>1056</v>
      </c>
      <c r="D2" s="3">
        <v>797</v>
      </c>
      <c r="E2" s="5">
        <f>AVERAGE(B2:D2)</f>
        <v>1004.6666666666666</v>
      </c>
      <c r="F2" s="6">
        <f>STDEV(B2:D2)</f>
        <v>187.35082955069416</v>
      </c>
      <c r="G2" s="7">
        <f>1.96*F2/SQRT(3)</f>
        <v>212.00742167302624</v>
      </c>
      <c r="H2" s="7">
        <f t="shared" ref="H2:H6" si="0">E2-G2</f>
        <v>792.65924499364041</v>
      </c>
      <c r="I2" s="7">
        <f>E2+G2</f>
        <v>1216.6740883396928</v>
      </c>
      <c r="J2" s="7">
        <f>G2*0.9</f>
        <v>190.80667950572362</v>
      </c>
      <c r="K2" s="7">
        <f>J2/1.96</f>
        <v>97.350346686593682</v>
      </c>
      <c r="L2" s="7">
        <f>(F2/K2)^2</f>
        <v>3.7037037037037028</v>
      </c>
      <c r="M2" s="7">
        <f>1.96*SQRT((1 + 1/L2) * (F2^2))</f>
        <v>413.82197800181297</v>
      </c>
      <c r="N2" s="7">
        <f>E2-M2</f>
        <v>590.84468866485372</v>
      </c>
      <c r="O2" s="7">
        <f>E2+M2</f>
        <v>1418.4886446684795</v>
      </c>
    </row>
    <row r="3" spans="1:15" x14ac:dyDescent="0.3">
      <c r="A3" s="1" t="s">
        <v>11</v>
      </c>
      <c r="B3" s="3">
        <v>200</v>
      </c>
      <c r="C3" s="3">
        <v>254</v>
      </c>
      <c r="D3" s="3">
        <v>250</v>
      </c>
      <c r="E3" s="5">
        <f>AVERAGE(B3:D3)</f>
        <v>234.66666666666666</v>
      </c>
      <c r="F3" s="6">
        <f>STDEV(B3:D3)</f>
        <v>30.088757590391275</v>
      </c>
      <c r="G3" s="7">
        <f>1.96*F3/SQRT(3)</f>
        <v>34.048634497011847</v>
      </c>
      <c r="H3" s="7">
        <f t="shared" si="0"/>
        <v>200.61803216965481</v>
      </c>
      <c r="I3" s="7">
        <f t="shared" ref="I3:I6" si="1">E3+G3</f>
        <v>268.71530116367853</v>
      </c>
      <c r="J3" s="7">
        <f t="shared" ref="J3:J6" si="2">G3*0.9</f>
        <v>30.643771047310661</v>
      </c>
      <c r="K3" s="7">
        <f t="shared" ref="K3:K6" si="3">J3/1.96</f>
        <v>15.634577064954419</v>
      </c>
      <c r="L3" s="7">
        <f t="shared" ref="L3:L6" si="4">(F3/K3)^2</f>
        <v>3.7037037037037037</v>
      </c>
      <c r="M3" s="7">
        <f t="shared" ref="M3:M6" si="5">1.96*SQRT((1 + 1/L3) * (F3^2))</f>
        <v>66.460283157185771</v>
      </c>
      <c r="N3" s="7">
        <f t="shared" ref="N3:N6" si="6">E3-M3</f>
        <v>168.20638350948087</v>
      </c>
      <c r="O3" s="7">
        <f t="shared" ref="O3:O6" si="7">E3+M3</f>
        <v>301.12694982385244</v>
      </c>
    </row>
    <row r="4" spans="1:15" x14ac:dyDescent="0.3">
      <c r="A4" s="1" t="s">
        <v>10</v>
      </c>
      <c r="B4" s="3">
        <v>210</v>
      </c>
      <c r="C4" s="3">
        <v>236</v>
      </c>
      <c r="D4" s="3">
        <v>273</v>
      </c>
      <c r="E4" s="5">
        <f>AVERAGE(B4:D4)</f>
        <v>239.66666666666666</v>
      </c>
      <c r="F4" s="6">
        <f>STDEV(B4:D4)</f>
        <v>31.659648345067392</v>
      </c>
      <c r="G4" s="7">
        <f>1.96*F4/SQRT(3)</f>
        <v>35.826264729168159</v>
      </c>
      <c r="H4" s="7">
        <f t="shared" si="0"/>
        <v>203.84040193749848</v>
      </c>
      <c r="I4" s="7">
        <f t="shared" si="1"/>
        <v>275.49293139583483</v>
      </c>
      <c r="J4" s="7">
        <f t="shared" si="2"/>
        <v>32.243638256251344</v>
      </c>
      <c r="K4" s="7">
        <f t="shared" si="3"/>
        <v>16.450835845026198</v>
      </c>
      <c r="L4" s="7">
        <f t="shared" si="4"/>
        <v>3.7037037037037019</v>
      </c>
      <c r="M4" s="7">
        <f t="shared" si="5"/>
        <v>69.930078945567544</v>
      </c>
      <c r="N4" s="7">
        <f t="shared" si="6"/>
        <v>169.73658772109911</v>
      </c>
      <c r="O4" s="7">
        <f t="shared" si="7"/>
        <v>309.5967456122342</v>
      </c>
    </row>
    <row r="5" spans="1:15" x14ac:dyDescent="0.3">
      <c r="A5" s="1" t="s">
        <v>9</v>
      </c>
      <c r="B5" s="3">
        <v>173</v>
      </c>
      <c r="C5" s="3">
        <v>186</v>
      </c>
      <c r="D5" s="3">
        <v>209</v>
      </c>
      <c r="E5" s="5">
        <f>AVERAGE(B5:D5)</f>
        <v>189.33333333333334</v>
      </c>
      <c r="F5" s="6">
        <f>STDEV(B5:D5)</f>
        <v>18.230011885167091</v>
      </c>
      <c r="G5" s="7">
        <f>1.96*F5/SQRT(3)</f>
        <v>20.629200447693343</v>
      </c>
      <c r="H5" s="7">
        <f t="shared" si="0"/>
        <v>168.70413288564001</v>
      </c>
      <c r="I5" s="7">
        <f t="shared" si="1"/>
        <v>209.96253378102668</v>
      </c>
      <c r="J5" s="7">
        <f t="shared" si="2"/>
        <v>18.566280402924008</v>
      </c>
      <c r="K5" s="7">
        <f t="shared" si="3"/>
        <v>9.4725920423081682</v>
      </c>
      <c r="L5" s="7">
        <f t="shared" si="4"/>
        <v>3.7037037037037028</v>
      </c>
      <c r="M5" s="7">
        <f t="shared" si="5"/>
        <v>40.266592869689553</v>
      </c>
      <c r="N5" s="7">
        <f t="shared" si="6"/>
        <v>149.06674046364378</v>
      </c>
      <c r="O5" s="7">
        <f t="shared" si="7"/>
        <v>229.5999262030229</v>
      </c>
    </row>
    <row r="6" spans="1:15" x14ac:dyDescent="0.3">
      <c r="A6" s="1" t="s">
        <v>8</v>
      </c>
      <c r="B6" s="3">
        <v>1212</v>
      </c>
      <c r="C6" s="3">
        <v>1212</v>
      </c>
      <c r="D6" s="3">
        <v>1213</v>
      </c>
      <c r="E6" s="5">
        <f>AVERAGE(B6:D6)</f>
        <v>1212.3333333333333</v>
      </c>
      <c r="F6" s="6">
        <f>STDEV(B6:D6)</f>
        <v>0.57735026918962584</v>
      </c>
      <c r="G6" s="7">
        <f>1.96*F6/SQRT(3)</f>
        <v>0.65333333333333343</v>
      </c>
      <c r="H6" s="7">
        <f t="shared" si="0"/>
        <v>1211.6799999999998</v>
      </c>
      <c r="I6" s="7">
        <f t="shared" si="1"/>
        <v>1212.9866666666667</v>
      </c>
      <c r="J6" s="7">
        <f t="shared" si="2"/>
        <v>0.58800000000000008</v>
      </c>
      <c r="K6" s="7">
        <f t="shared" si="3"/>
        <v>0.30000000000000004</v>
      </c>
      <c r="L6" s="7">
        <f t="shared" si="4"/>
        <v>3.7037037037037037</v>
      </c>
      <c r="M6" s="7">
        <f t="shared" si="5"/>
        <v>1.2752557913349518</v>
      </c>
      <c r="N6" s="7">
        <f t="shared" si="6"/>
        <v>1211.0580775419983</v>
      </c>
      <c r="O6" s="7">
        <f t="shared" si="7"/>
        <v>1213.6085891246682</v>
      </c>
    </row>
    <row r="9" spans="1:15" ht="15" customHeight="1" x14ac:dyDescent="0.3">
      <c r="B9" s="4" t="s">
        <v>0</v>
      </c>
      <c r="C9" s="4" t="s">
        <v>1</v>
      </c>
      <c r="D9" s="4" t="s">
        <v>2</v>
      </c>
      <c r="E9" s="6" t="s">
        <v>12</v>
      </c>
      <c r="F9" s="9" t="s">
        <v>13</v>
      </c>
      <c r="G9" s="8" t="s">
        <v>14</v>
      </c>
      <c r="H9" s="8" t="s">
        <v>3</v>
      </c>
      <c r="I9" s="8" t="s">
        <v>4</v>
      </c>
      <c r="J9" s="8" t="s">
        <v>15</v>
      </c>
      <c r="K9" s="8" t="s">
        <v>5</v>
      </c>
      <c r="L9" s="8" t="s">
        <v>6</v>
      </c>
      <c r="M9" s="8" t="s">
        <v>16</v>
      </c>
      <c r="N9" s="8" t="s">
        <v>17</v>
      </c>
      <c r="O9" s="8" t="s">
        <v>18</v>
      </c>
    </row>
    <row r="10" spans="1:15" x14ac:dyDescent="0.3">
      <c r="A10" s="2" t="s">
        <v>7</v>
      </c>
      <c r="B10" s="4">
        <v>1103</v>
      </c>
      <c r="C10" s="4">
        <v>835</v>
      </c>
      <c r="D10" s="4">
        <v>887</v>
      </c>
      <c r="E10" s="6">
        <f>AVERAGE(B10:D10)</f>
        <v>941.66666666666663</v>
      </c>
      <c r="F10" s="9">
        <f>STDEV(B10:D10)</f>
        <v>142.11732242528797</v>
      </c>
      <c r="G10" s="8">
        <f>1.96*F10/SQRT(3)</f>
        <v>160.82088974314775</v>
      </c>
      <c r="H10" s="8">
        <f t="shared" ref="H10:H14" si="8">E10-G10</f>
        <v>780.84577692351888</v>
      </c>
      <c r="I10" s="8">
        <f t="shared" ref="I10:I14" si="9">E10+G10</f>
        <v>1102.4875564098143</v>
      </c>
      <c r="J10" s="8">
        <f>G10*0.9</f>
        <v>144.73880076883299</v>
      </c>
      <c r="K10" s="8">
        <f>J10/1.96</f>
        <v>73.84632692287397</v>
      </c>
      <c r="L10" s="8">
        <f>(F10/K10)^2</f>
        <v>3.7037037037037028</v>
      </c>
      <c r="M10" s="8">
        <f>1.96*SQRT((1 + 1/L10) * (F10^2))</f>
        <v>313.90985359069725</v>
      </c>
      <c r="N10" s="8">
        <f>E10-M10</f>
        <v>627.75681307596938</v>
      </c>
      <c r="O10" s="8">
        <f>E10+M10</f>
        <v>1255.5765202573639</v>
      </c>
    </row>
    <row r="11" spans="1:15" x14ac:dyDescent="0.3">
      <c r="A11" s="2" t="s">
        <v>11</v>
      </c>
      <c r="B11" s="4">
        <v>200</v>
      </c>
      <c r="C11" s="4">
        <v>228</v>
      </c>
      <c r="D11" s="4">
        <v>250</v>
      </c>
      <c r="E11" s="6">
        <f>AVERAGE(B11:D11)</f>
        <v>226</v>
      </c>
      <c r="F11" s="9">
        <f>STDEV(B11:D11)</f>
        <v>25.059928172283335</v>
      </c>
      <c r="G11" s="8">
        <f t="shared" ref="G11:G14" si="10">1.96*F11/SQRT(3)</f>
        <v>28.357978301235324</v>
      </c>
      <c r="H11" s="8">
        <f t="shared" si="8"/>
        <v>197.64202169876467</v>
      </c>
      <c r="I11" s="8">
        <f t="shared" si="9"/>
        <v>254.35797830123533</v>
      </c>
      <c r="J11" s="8">
        <f t="shared" ref="J11:J14" si="11">G11*0.9</f>
        <v>25.522180471111792</v>
      </c>
      <c r="K11" s="8">
        <f t="shared" ref="K11:K14" si="12">J11/1.96</f>
        <v>13.021520648526424</v>
      </c>
      <c r="L11" s="8">
        <f t="shared" ref="L11:L14" si="13">(F11/K11)^2</f>
        <v>3.7037037037037028</v>
      </c>
      <c r="M11" s="8">
        <f t="shared" ref="M11:M14" si="14">1.96*SQRT((1 + 1/L11) * (F11^2))</f>
        <v>55.352565396736587</v>
      </c>
      <c r="N11" s="8">
        <f t="shared" ref="N11:N14" si="15">E11-M11</f>
        <v>170.64743460326341</v>
      </c>
      <c r="O11" s="8">
        <f t="shared" ref="O11:O14" si="16">E11+M11</f>
        <v>281.35256539673657</v>
      </c>
    </row>
    <row r="12" spans="1:15" x14ac:dyDescent="0.3">
      <c r="A12" s="2" t="s">
        <v>10</v>
      </c>
      <c r="B12" s="4">
        <v>236</v>
      </c>
      <c r="C12" s="4">
        <v>240</v>
      </c>
      <c r="D12" s="4">
        <v>258</v>
      </c>
      <c r="E12" s="6">
        <f>AVERAGE(B12:D12)</f>
        <v>244.66666666666666</v>
      </c>
      <c r="F12" s="9">
        <f>STDEV(B12:D12)</f>
        <v>11.718930554164629</v>
      </c>
      <c r="G12" s="8">
        <f t="shared" si="10"/>
        <v>13.2612183117205</v>
      </c>
      <c r="H12" s="8">
        <f t="shared" si="8"/>
        <v>231.40544835494615</v>
      </c>
      <c r="I12" s="8">
        <f t="shared" si="9"/>
        <v>257.92788497838717</v>
      </c>
      <c r="J12" s="8">
        <f t="shared" si="11"/>
        <v>11.935096480548451</v>
      </c>
      <c r="K12" s="8">
        <f t="shared" si="12"/>
        <v>6.0893349390553322</v>
      </c>
      <c r="L12" s="8">
        <f t="shared" si="13"/>
        <v>3.7037037037037019</v>
      </c>
      <c r="M12" s="8">
        <f t="shared" si="14"/>
        <v>25.884865488028584</v>
      </c>
      <c r="N12" s="8">
        <f t="shared" si="15"/>
        <v>218.78180117863806</v>
      </c>
      <c r="O12" s="8">
        <f t="shared" si="16"/>
        <v>270.55153215469522</v>
      </c>
    </row>
    <row r="13" spans="1:15" x14ac:dyDescent="0.3">
      <c r="A13" s="2" t="s">
        <v>9</v>
      </c>
      <c r="B13" s="4">
        <v>199</v>
      </c>
      <c r="C13" s="4">
        <v>193</v>
      </c>
      <c r="D13" s="4">
        <v>214</v>
      </c>
      <c r="E13" s="6">
        <f>AVERAGE(B13:D13)</f>
        <v>202</v>
      </c>
      <c r="F13" s="9">
        <f>STDEV(B13:D13)</f>
        <v>10.816653826391969</v>
      </c>
      <c r="G13" s="8">
        <f t="shared" si="10"/>
        <v>12.240196076860864</v>
      </c>
      <c r="H13" s="8">
        <f t="shared" si="8"/>
        <v>189.75980392313915</v>
      </c>
      <c r="I13" s="8">
        <f t="shared" si="9"/>
        <v>214.24019607686085</v>
      </c>
      <c r="J13" s="8">
        <f t="shared" si="11"/>
        <v>11.016176469174777</v>
      </c>
      <c r="K13" s="8">
        <f t="shared" si="12"/>
        <v>5.6204981985585594</v>
      </c>
      <c r="L13" s="8">
        <f t="shared" si="13"/>
        <v>3.7037037037037028</v>
      </c>
      <c r="M13" s="8">
        <f t="shared" si="14"/>
        <v>23.891909592998214</v>
      </c>
      <c r="N13" s="8">
        <f t="shared" si="15"/>
        <v>178.10809040700178</v>
      </c>
      <c r="O13" s="8">
        <f t="shared" si="16"/>
        <v>225.89190959299822</v>
      </c>
    </row>
    <row r="14" spans="1:15" x14ac:dyDescent="0.3">
      <c r="A14" s="2" t="s">
        <v>8</v>
      </c>
      <c r="B14" s="4">
        <v>1214</v>
      </c>
      <c r="C14" s="4">
        <v>1217</v>
      </c>
      <c r="D14" s="4">
        <v>1214</v>
      </c>
      <c r="E14" s="6">
        <f>AVERAGE(B14:D14)</f>
        <v>1215</v>
      </c>
      <c r="F14" s="9">
        <f>STDEV(B14:D14)</f>
        <v>1.7320508075688772</v>
      </c>
      <c r="G14" s="8">
        <f t="shared" si="10"/>
        <v>1.96</v>
      </c>
      <c r="H14" s="8">
        <f t="shared" si="8"/>
        <v>1213.04</v>
      </c>
      <c r="I14" s="8">
        <f t="shared" si="9"/>
        <v>1216.96</v>
      </c>
      <c r="J14" s="8">
        <f t="shared" si="11"/>
        <v>1.764</v>
      </c>
      <c r="K14" s="8">
        <f t="shared" si="12"/>
        <v>0.9</v>
      </c>
      <c r="L14" s="8">
        <f t="shared" si="13"/>
        <v>3.7037037037037028</v>
      </c>
      <c r="M14" s="8">
        <f t="shared" si="14"/>
        <v>3.8257673740048541</v>
      </c>
      <c r="N14" s="8">
        <f t="shared" si="15"/>
        <v>1211.174232625995</v>
      </c>
      <c r="O14" s="8">
        <f t="shared" si="16"/>
        <v>1218.825767374005</v>
      </c>
    </row>
    <row r="17" spans="1:8" x14ac:dyDescent="0.3">
      <c r="A17" s="10" t="s">
        <v>26</v>
      </c>
      <c r="B17" s="9" t="s">
        <v>24</v>
      </c>
      <c r="C17" s="9" t="s">
        <v>25</v>
      </c>
      <c r="D17" s="8" t="s">
        <v>14</v>
      </c>
      <c r="E17" s="8" t="s">
        <v>3</v>
      </c>
      <c r="F17" s="8" t="s">
        <v>4</v>
      </c>
      <c r="G17" s="8" t="s">
        <v>17</v>
      </c>
      <c r="H17" s="8" t="s">
        <v>18</v>
      </c>
    </row>
    <row r="18" spans="1:8" x14ac:dyDescent="0.3">
      <c r="A18" s="1" t="s">
        <v>19</v>
      </c>
      <c r="B18" s="9">
        <f>E2 - E10</f>
        <v>63</v>
      </c>
      <c r="C18" s="9">
        <f xml:space="preserve"> F2 - F10</f>
        <v>45.233507125406192</v>
      </c>
      <c r="D18" s="8">
        <f>G2 - G10</f>
        <v>51.186531929878498</v>
      </c>
      <c r="E18" s="8">
        <f>H2 - H10</f>
        <v>11.81346807012153</v>
      </c>
      <c r="F18" s="8">
        <f>I2 - I10</f>
        <v>114.18653192987858</v>
      </c>
      <c r="G18" s="8">
        <f>N2 - N10</f>
        <v>-36.912124411115656</v>
      </c>
      <c r="H18" s="8">
        <f>O2 - O10</f>
        <v>162.91212441111566</v>
      </c>
    </row>
    <row r="19" spans="1:8" x14ac:dyDescent="0.3">
      <c r="A19" s="1" t="s">
        <v>20</v>
      </c>
      <c r="B19" s="9">
        <f>E3 - E11</f>
        <v>8.6666666666666572</v>
      </c>
      <c r="C19" s="9">
        <f xml:space="preserve"> F3 - F11</f>
        <v>5.0288294181079394</v>
      </c>
      <c r="D19" s="8">
        <f t="shared" ref="D19:D22" si="17">G3 - G11</f>
        <v>5.6906561957765227</v>
      </c>
      <c r="E19" s="8">
        <f t="shared" ref="E19:E22" si="18">H3 - H11</f>
        <v>2.9760104708901451</v>
      </c>
      <c r="F19" s="8">
        <f t="shared" ref="F19:F22" si="19">I3 - I11</f>
        <v>14.357322862443198</v>
      </c>
      <c r="G19" s="8">
        <f t="shared" ref="G19:G22" si="20">N3 - N11</f>
        <v>-2.4410510937825336</v>
      </c>
      <c r="H19" s="8">
        <f t="shared" ref="H19:H22" si="21">O3 - O11</f>
        <v>19.774384427115876</v>
      </c>
    </row>
    <row r="20" spans="1:8" x14ac:dyDescent="0.3">
      <c r="A20" s="1" t="s">
        <v>21</v>
      </c>
      <c r="B20" s="9">
        <f>E4 - E12</f>
        <v>-5</v>
      </c>
      <c r="C20" s="9">
        <f xml:space="preserve"> F4 - F12</f>
        <v>19.940717790902763</v>
      </c>
      <c r="D20" s="8">
        <f t="shared" si="17"/>
        <v>22.565046417447661</v>
      </c>
      <c r="E20" s="8">
        <f t="shared" si="18"/>
        <v>-27.565046417447661</v>
      </c>
      <c r="F20" s="8">
        <f t="shared" si="19"/>
        <v>17.565046417447661</v>
      </c>
      <c r="G20" s="8">
        <f t="shared" si="20"/>
        <v>-49.045213457538949</v>
      </c>
      <c r="H20" s="8">
        <f t="shared" si="21"/>
        <v>39.045213457538978</v>
      </c>
    </row>
    <row r="21" spans="1:8" x14ac:dyDescent="0.3">
      <c r="A21" s="1" t="s">
        <v>22</v>
      </c>
      <c r="B21" s="9">
        <f>E5 - E13</f>
        <v>-12.666666666666657</v>
      </c>
      <c r="C21" s="9">
        <f xml:space="preserve"> F5 - F13</f>
        <v>7.4133580587751222</v>
      </c>
      <c r="D21" s="8">
        <f t="shared" si="17"/>
        <v>8.3890043708324793</v>
      </c>
      <c r="E21" s="8">
        <f t="shared" si="18"/>
        <v>-21.055671037499138</v>
      </c>
      <c r="F21" s="8">
        <f t="shared" si="19"/>
        <v>-4.2776622958341761</v>
      </c>
      <c r="G21" s="8">
        <f t="shared" si="20"/>
        <v>-29.041349943358</v>
      </c>
      <c r="H21" s="8">
        <f t="shared" si="21"/>
        <v>3.7080166100246856</v>
      </c>
    </row>
    <row r="22" spans="1:8" x14ac:dyDescent="0.3">
      <c r="A22" s="1" t="s">
        <v>23</v>
      </c>
      <c r="B22" s="9">
        <f>E6 - E14</f>
        <v>-2.6666666666667425</v>
      </c>
      <c r="C22" s="9">
        <f xml:space="preserve"> F6 - F14</f>
        <v>-1.1547005383792515</v>
      </c>
      <c r="D22" s="8">
        <f t="shared" si="17"/>
        <v>-1.3066666666666666</v>
      </c>
      <c r="E22" s="8">
        <f t="shared" si="18"/>
        <v>-1.3600000000001273</v>
      </c>
      <c r="F22" s="8">
        <f t="shared" si="19"/>
        <v>-3.9733333333333576</v>
      </c>
      <c r="G22" s="8">
        <f t="shared" si="20"/>
        <v>-0.1161550839967731</v>
      </c>
      <c r="H22" s="8">
        <f t="shared" si="21"/>
        <v>-5.2171782493367118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NAEL AYOUBI</dc:creator>
  <cp:lastModifiedBy>Ensar Yozgat</cp:lastModifiedBy>
  <dcterms:created xsi:type="dcterms:W3CDTF">2015-06-05T18:17:20Z</dcterms:created>
  <dcterms:modified xsi:type="dcterms:W3CDTF">2024-01-13T20:46:37Z</dcterms:modified>
</cp:coreProperties>
</file>