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ensar\Downloads\"/>
    </mc:Choice>
  </mc:AlternateContent>
  <xr:revisionPtr revIDLastSave="0" documentId="13_ncr:1_{E87E31FA-0CCF-49C1-AE2B-A88B8380B6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J2" i="1"/>
  <c r="K2" i="1"/>
  <c r="N2" i="1"/>
  <c r="I2" i="1"/>
  <c r="L10" i="1"/>
  <c r="E10" i="1"/>
  <c r="E11" i="1"/>
  <c r="F10" i="1"/>
  <c r="G10" i="1" s="1"/>
  <c r="J10" i="1" s="1"/>
  <c r="K10" i="1" s="1"/>
  <c r="M10" i="1" s="1"/>
  <c r="F11" i="1"/>
  <c r="F12" i="1"/>
  <c r="F14" i="1"/>
  <c r="G14" i="1" s="1"/>
  <c r="E14" i="1"/>
  <c r="F13" i="1"/>
  <c r="G13" i="1" s="1"/>
  <c r="J13" i="1" s="1"/>
  <c r="K13" i="1" s="1"/>
  <c r="L13" i="1" s="1"/>
  <c r="M13" i="1" s="1"/>
  <c r="E13" i="1"/>
  <c r="E12" i="1"/>
  <c r="F6" i="1"/>
  <c r="G6" i="1" s="1"/>
  <c r="J6" i="1" s="1"/>
  <c r="K6" i="1" s="1"/>
  <c r="F5" i="1"/>
  <c r="F4" i="1"/>
  <c r="F3" i="1"/>
  <c r="F2" i="1"/>
  <c r="E6" i="1"/>
  <c r="E5" i="1"/>
  <c r="E4" i="1"/>
  <c r="E3" i="1"/>
  <c r="E2" i="1"/>
  <c r="O13" i="1" l="1"/>
  <c r="J14" i="1"/>
  <c r="K14" i="1" s="1"/>
  <c r="L14" i="1" s="1"/>
  <c r="M14" i="1" s="1"/>
  <c r="N14" i="1" s="1"/>
  <c r="I14" i="1"/>
  <c r="H10" i="1"/>
  <c r="I13" i="1"/>
  <c r="G12" i="1"/>
  <c r="J12" i="1" s="1"/>
  <c r="K12" i="1" s="1"/>
  <c r="L12" i="1" s="1"/>
  <c r="M12" i="1" s="1"/>
  <c r="N10" i="1"/>
  <c r="O10" i="1"/>
  <c r="N13" i="1"/>
  <c r="G11" i="1"/>
  <c r="J11" i="1" s="1"/>
  <c r="K11" i="1" s="1"/>
  <c r="L11" i="1" s="1"/>
  <c r="M11" i="1" s="1"/>
  <c r="H14" i="1"/>
  <c r="I10" i="1"/>
  <c r="H13" i="1"/>
  <c r="L6" i="1"/>
  <c r="M6" i="1" s="1"/>
  <c r="O6" i="1" s="1"/>
  <c r="I6" i="1"/>
  <c r="G2" i="1"/>
  <c r="M2" i="1" s="1"/>
  <c r="G4" i="1"/>
  <c r="J4" i="1" s="1"/>
  <c r="K4" i="1" s="1"/>
  <c r="L4" i="1" s="1"/>
  <c r="M4" i="1" s="1"/>
  <c r="G3" i="1"/>
  <c r="J3" i="1" s="1"/>
  <c r="K3" i="1" s="1"/>
  <c r="L3" i="1" s="1"/>
  <c r="M3" i="1" s="1"/>
  <c r="O3" i="1" s="1"/>
  <c r="G5" i="1"/>
  <c r="J5" i="1" s="1"/>
  <c r="K5" i="1" s="1"/>
  <c r="L5" i="1" s="1"/>
  <c r="M5" i="1" s="1"/>
  <c r="O5" i="1" s="1"/>
  <c r="H6" i="1"/>
  <c r="O14" i="1" l="1"/>
  <c r="O11" i="1"/>
  <c r="N11" i="1"/>
  <c r="N12" i="1"/>
  <c r="O12" i="1"/>
  <c r="H11" i="1"/>
  <c r="I12" i="1"/>
  <c r="H12" i="1"/>
  <c r="I11" i="1"/>
  <c r="I5" i="1"/>
  <c r="H3" i="1"/>
  <c r="I3" i="1"/>
  <c r="N4" i="1"/>
  <c r="O4" i="1"/>
  <c r="O2" i="1"/>
  <c r="N5" i="1"/>
  <c r="H4" i="1"/>
  <c r="N3" i="1"/>
  <c r="I4" i="1"/>
  <c r="H2" i="1"/>
  <c r="N6" i="1"/>
  <c r="H5" i="1"/>
</calcChain>
</file>

<file path=xl/sharedStrings.xml><?xml version="1.0" encoding="utf-8"?>
<sst xmlns="http://schemas.openxmlformats.org/spreadsheetml/2006/main" count="38" uniqueCount="19">
  <si>
    <t>Replication 1</t>
  </si>
  <si>
    <t>Estimated Mean</t>
  </si>
  <si>
    <t>Replication 2</t>
  </si>
  <si>
    <t>Replication 3</t>
  </si>
  <si>
    <t>Std Dev</t>
  </si>
  <si>
    <t>Lower Bound</t>
  </si>
  <si>
    <t>Upper Bound</t>
  </si>
  <si>
    <t>Margin of Error - Current Half Width</t>
  </si>
  <si>
    <t>Enhanced Half Width 10%</t>
  </si>
  <si>
    <t>Required Std Error</t>
  </si>
  <si>
    <t>Required Replications</t>
  </si>
  <si>
    <t>New Margin for Prediction</t>
  </si>
  <si>
    <t>New Interval Lower</t>
  </si>
  <si>
    <t>New Interval Upper</t>
  </si>
  <si>
    <t>Queue Wait Time</t>
  </si>
  <si>
    <t xml:space="preserve">Berber System Time </t>
  </si>
  <si>
    <t>Service Time</t>
  </si>
  <si>
    <t>Appointment In System Time</t>
  </si>
  <si>
    <t>Non Appointment In System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</si>
</sst>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zoomScale="70" zoomScaleNormal="70" workbookViewId="0">
      <selection activeCell="F19" sqref="F19"/>
    </sheetView>
  </sheetViews>
  <sheetFormatPr defaultRowHeight="14.4" x14ac:dyDescent="0.3"/>
  <cols>
    <col min="1" max="1" width="29.21875" bestFit="1" customWidth="1"/>
    <col min="2" max="4" width="11.5546875" bestFit="1" customWidth="1"/>
    <col min="5" max="5" width="14.44140625" bestFit="1" customWidth="1"/>
    <col min="6" max="6" width="12.5546875" bestFit="1" customWidth="1"/>
    <col min="7" max="7" width="30.88671875" bestFit="1" customWidth="1"/>
    <col min="8" max="9" width="12.5546875" bestFit="1" customWidth="1"/>
    <col min="10" max="10" width="22.6640625" bestFit="1" customWidth="1"/>
    <col min="11" max="11" width="16" bestFit="1" customWidth="1"/>
    <col min="12" max="12" width="18.88671875" bestFit="1" customWidth="1"/>
    <col min="13" max="13" width="23" bestFit="1" customWidth="1"/>
    <col min="14" max="14" width="17.21875" bestFit="1" customWidth="1"/>
    <col min="15" max="15" width="17" bestFit="1" customWidth="1"/>
  </cols>
  <sheetData>
    <row r="1" spans="1:15" x14ac:dyDescent="0.3">
      <c r="B1" t="s">
        <v>0</v>
      </c>
      <c r="C1" t="s">
        <v>2</v>
      </c>
      <c r="D1" t="s">
        <v>3</v>
      </c>
      <c r="E1" t="s">
        <v>1</v>
      </c>
      <c r="F1" t="s">
        <v>4</v>
      </c>
      <c r="G1" t="s">
        <v>7</v>
      </c>
      <c r="H1" t="s">
        <v>5</v>
      </c>
      <c r="I1" t="s">
        <v>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t="s">
        <v>14</v>
      </c>
      <c r="B2">
        <v>1161</v>
      </c>
      <c r="C2">
        <v>1056</v>
      </c>
      <c r="D2">
        <v>797</v>
      </c>
      <c r="E2">
        <f>AVERAGE(B2:D2)</f>
        <v>1004.6666666666666</v>
      </c>
      <c r="F2">
        <f>STDEV(B2:D2)</f>
        <v>187.35082955069416</v>
      </c>
      <c r="G2">
        <f t="shared" ref="G2:G6" si="0">1.96*F2/SQRT(4)</f>
        <v>183.60381295968028</v>
      </c>
      <c r="H2">
        <f t="shared" ref="H2:H6" si="1">E2-G2</f>
        <v>821.06285370698629</v>
      </c>
      <c r="I2">
        <f>E2+G2</f>
        <v>1188.270479626347</v>
      </c>
      <c r="J2">
        <f>G2*0.9</f>
        <v>165.24343166371227</v>
      </c>
      <c r="K2">
        <f>J2/1.96</f>
        <v>84.307873297812378</v>
      </c>
      <c r="L2">
        <f>(F2/K2)^2</f>
        <v>4.9382716049382704</v>
      </c>
      <c r="M2">
        <f>1.96*SQRT((1 + 1/L2) * (F2^2))</f>
        <v>402.67459845554322</v>
      </c>
      <c r="N2">
        <f>E2-M2</f>
        <v>601.99206821112341</v>
      </c>
      <c r="O2">
        <f>E2+M2</f>
        <v>1407.3412651222097</v>
      </c>
    </row>
    <row r="3" spans="1:15" x14ac:dyDescent="0.3">
      <c r="A3" t="s">
        <v>18</v>
      </c>
      <c r="B3">
        <v>200</v>
      </c>
      <c r="C3">
        <v>254</v>
      </c>
      <c r="D3">
        <v>250</v>
      </c>
      <c r="E3">
        <f>AVERAGE(B3:D3)</f>
        <v>234.66666666666666</v>
      </c>
      <c r="F3">
        <f>STDEV(B3:D3)</f>
        <v>30.088757590391275</v>
      </c>
      <c r="G3">
        <f t="shared" si="0"/>
        <v>29.48698243858345</v>
      </c>
      <c r="H3">
        <f t="shared" si="1"/>
        <v>205.1796842280832</v>
      </c>
      <c r="I3">
        <f t="shared" ref="I2:I6" si="2">E3+G3</f>
        <v>264.15364910525011</v>
      </c>
      <c r="J3">
        <f t="shared" ref="J3:J6" si="3">G3*0.9</f>
        <v>26.538284194725104</v>
      </c>
      <c r="K3">
        <f t="shared" ref="K3:K6" si="4">J3/1.96</f>
        <v>13.539940915676073</v>
      </c>
      <c r="L3">
        <f t="shared" ref="L2:L6" si="5">(F3/K3)^2</f>
        <v>4.9382716049382722</v>
      </c>
      <c r="M3">
        <f t="shared" ref="M3:M6" si="6">1.96*SQRT((1 + 1/L3) * (F3^2))</f>
        <v>64.670001247358201</v>
      </c>
      <c r="N3">
        <f t="shared" ref="N3:N6" si="7">E3-M3</f>
        <v>169.99666541930844</v>
      </c>
      <c r="O3">
        <f t="shared" ref="O3:O6" si="8">E3+M3</f>
        <v>299.33666791402487</v>
      </c>
    </row>
    <row r="4" spans="1:15" x14ac:dyDescent="0.3">
      <c r="A4" t="s">
        <v>17</v>
      </c>
      <c r="B4">
        <v>210</v>
      </c>
      <c r="C4">
        <v>236</v>
      </c>
      <c r="D4">
        <v>273</v>
      </c>
      <c r="E4">
        <f>AVERAGE(B4:D4)</f>
        <v>239.66666666666666</v>
      </c>
      <c r="F4">
        <f>STDEV(B4:D4)</f>
        <v>31.659648345067392</v>
      </c>
      <c r="G4">
        <f t="shared" si="0"/>
        <v>31.026455378166045</v>
      </c>
      <c r="H4">
        <f t="shared" si="1"/>
        <v>208.64021128850061</v>
      </c>
      <c r="I4">
        <f t="shared" si="2"/>
        <v>270.69312204483271</v>
      </c>
      <c r="J4">
        <f t="shared" si="3"/>
        <v>27.923809840349442</v>
      </c>
      <c r="K4">
        <f t="shared" si="4"/>
        <v>14.246841755280327</v>
      </c>
      <c r="L4">
        <f t="shared" si="5"/>
        <v>4.9382716049382722</v>
      </c>
      <c r="M4">
        <f t="shared" si="6"/>
        <v>68.046328992336612</v>
      </c>
      <c r="N4">
        <f t="shared" si="7"/>
        <v>171.62033767433005</v>
      </c>
      <c r="O4">
        <f t="shared" si="8"/>
        <v>307.71299565900324</v>
      </c>
    </row>
    <row r="5" spans="1:15" x14ac:dyDescent="0.3">
      <c r="A5" t="s">
        <v>16</v>
      </c>
      <c r="B5">
        <v>173</v>
      </c>
      <c r="C5">
        <v>186</v>
      </c>
      <c r="D5">
        <v>209</v>
      </c>
      <c r="E5">
        <f>AVERAGE(B5:D5)</f>
        <v>189.33333333333334</v>
      </c>
      <c r="F5">
        <f>STDEV(B5:D5)</f>
        <v>18.230011885167091</v>
      </c>
      <c r="G5">
        <f t="shared" si="0"/>
        <v>17.865411647463748</v>
      </c>
      <c r="H5">
        <f t="shared" si="1"/>
        <v>171.46792168586958</v>
      </c>
      <c r="I5">
        <f t="shared" si="2"/>
        <v>207.1987449807971</v>
      </c>
      <c r="J5">
        <f t="shared" si="3"/>
        <v>16.078870482717374</v>
      </c>
      <c r="K5">
        <f t="shared" si="4"/>
        <v>8.2035053483251907</v>
      </c>
      <c r="L5">
        <f t="shared" si="5"/>
        <v>4.9382716049382722</v>
      </c>
      <c r="M5">
        <f t="shared" si="6"/>
        <v>39.181906657707884</v>
      </c>
      <c r="N5">
        <f t="shared" si="7"/>
        <v>150.15142667562546</v>
      </c>
      <c r="O5">
        <f t="shared" si="8"/>
        <v>228.51523999104123</v>
      </c>
    </row>
    <row r="6" spans="1:15" x14ac:dyDescent="0.3">
      <c r="A6" t="s">
        <v>15</v>
      </c>
      <c r="B6">
        <v>1212</v>
      </c>
      <c r="C6">
        <v>1212</v>
      </c>
      <c r="D6">
        <v>1213</v>
      </c>
      <c r="E6">
        <f>AVERAGE(B6:D6)</f>
        <v>1212.3333333333333</v>
      </c>
      <c r="F6">
        <f>STDEV(B6:D6)</f>
        <v>0.57735026918962584</v>
      </c>
      <c r="G6">
        <f t="shared" si="0"/>
        <v>0.56580326380583335</v>
      </c>
      <c r="H6">
        <f t="shared" si="1"/>
        <v>1211.7675300695273</v>
      </c>
      <c r="I6">
        <f t="shared" si="2"/>
        <v>1212.8991365971392</v>
      </c>
      <c r="J6">
        <f t="shared" si="3"/>
        <v>0.50922293742525004</v>
      </c>
      <c r="K6">
        <f t="shared" si="4"/>
        <v>0.25980762113533168</v>
      </c>
      <c r="L6">
        <f t="shared" si="5"/>
        <v>4.9382716049382704</v>
      </c>
      <c r="M6">
        <f t="shared" si="6"/>
        <v>1.2409034343305421</v>
      </c>
      <c r="N6">
        <f t="shared" si="7"/>
        <v>1211.0924298990028</v>
      </c>
      <c r="O6">
        <f t="shared" si="8"/>
        <v>1213.5742367676637</v>
      </c>
    </row>
    <row r="9" spans="1:15" ht="15" customHeight="1" x14ac:dyDescent="0.3">
      <c r="B9" t="s">
        <v>0</v>
      </c>
      <c r="C9" t="s">
        <v>2</v>
      </c>
      <c r="D9" t="s">
        <v>3</v>
      </c>
      <c r="E9" t="s">
        <v>1</v>
      </c>
      <c r="F9" t="s">
        <v>4</v>
      </c>
      <c r="G9" t="s">
        <v>7</v>
      </c>
      <c r="H9" t="s">
        <v>5</v>
      </c>
      <c r="I9" t="s">
        <v>6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</row>
    <row r="10" spans="1:15" x14ac:dyDescent="0.3">
      <c r="A10" t="s">
        <v>14</v>
      </c>
      <c r="B10">
        <v>1103</v>
      </c>
      <c r="C10">
        <v>835</v>
      </c>
      <c r="D10">
        <v>887</v>
      </c>
      <c r="E10">
        <f>AVERAGE(B10:D10)</f>
        <v>941.66666666666663</v>
      </c>
      <c r="F10">
        <f>STDEV(B10:D10)</f>
        <v>142.11732242528797</v>
      </c>
      <c r="G10">
        <f t="shared" ref="G10:G14" si="9">1.96*F10/SQRT(4)</f>
        <v>139.2749759767822</v>
      </c>
      <c r="H10">
        <f t="shared" ref="H10:H14" si="10">E10-G10</f>
        <v>802.3916906898844</v>
      </c>
      <c r="I10">
        <f t="shared" ref="I10:I14" si="11">E10+G10</f>
        <v>1080.9416426434489</v>
      </c>
      <c r="J10">
        <f>G10*0.9</f>
        <v>125.34747837910399</v>
      </c>
      <c r="K10">
        <f>J10/1.96</f>
        <v>63.952795091379585</v>
      </c>
      <c r="L10">
        <f>(F10/K10)^2</f>
        <v>4.9382716049382722</v>
      </c>
      <c r="M10">
        <f>1.96*SQRT((1 + 1/L10) * (F10^2))</f>
        <v>305.45386897096751</v>
      </c>
      <c r="N10">
        <f>E10-M10</f>
        <v>636.21279769569912</v>
      </c>
      <c r="O10">
        <f>E10+M10</f>
        <v>1247.120535637634</v>
      </c>
    </row>
    <row r="11" spans="1:15" x14ac:dyDescent="0.3">
      <c r="A11" t="s">
        <v>18</v>
      </c>
      <c r="B11">
        <v>200</v>
      </c>
      <c r="C11">
        <v>228</v>
      </c>
      <c r="D11">
        <v>250</v>
      </c>
      <c r="E11">
        <f>AVERAGE(B11:D11)</f>
        <v>226</v>
      </c>
      <c r="F11">
        <f>STDEV(B11:D11)</f>
        <v>25.059928172283335</v>
      </c>
      <c r="G11">
        <f t="shared" si="9"/>
        <v>24.55872960883767</v>
      </c>
      <c r="H11">
        <f t="shared" si="10"/>
        <v>201.44127039116233</v>
      </c>
      <c r="I11">
        <f t="shared" si="11"/>
        <v>250.55872960883767</v>
      </c>
      <c r="J11">
        <f t="shared" ref="J11:J14" si="12">G11*0.9</f>
        <v>22.102856647953903</v>
      </c>
      <c r="K11">
        <f t="shared" ref="K11:K14" si="13">J11/1.96</f>
        <v>11.276967677527502</v>
      </c>
      <c r="L11">
        <f t="shared" ref="L10:L14" si="14">(F11/K11)^2</f>
        <v>4.9382716049382704</v>
      </c>
      <c r="M11">
        <f t="shared" ref="M11:M14" si="15">1.96*SQRT((1 + 1/L11) * (F11^2))</f>
        <v>53.861498976541675</v>
      </c>
      <c r="N11">
        <f t="shared" ref="N11:N14" si="16">E11-M11</f>
        <v>172.13850102345833</v>
      </c>
      <c r="O11">
        <f t="shared" ref="O11:O14" si="17">E11+M11</f>
        <v>279.86149897654167</v>
      </c>
    </row>
    <row r="12" spans="1:15" x14ac:dyDescent="0.3">
      <c r="A12" t="s">
        <v>17</v>
      </c>
      <c r="B12">
        <v>236</v>
      </c>
      <c r="C12">
        <v>240</v>
      </c>
      <c r="D12">
        <v>258</v>
      </c>
      <c r="E12">
        <f>AVERAGE(B12:D12)</f>
        <v>244.66666666666666</v>
      </c>
      <c r="F12">
        <f>STDEV(B12:D12)</f>
        <v>11.718930554164629</v>
      </c>
      <c r="G12">
        <f t="shared" si="9"/>
        <v>11.484551943081337</v>
      </c>
      <c r="H12">
        <f t="shared" si="10"/>
        <v>233.18211472358533</v>
      </c>
      <c r="I12">
        <f t="shared" si="11"/>
        <v>256.15121860974801</v>
      </c>
      <c r="J12">
        <f t="shared" si="12"/>
        <v>10.336096748773203</v>
      </c>
      <c r="K12">
        <f t="shared" si="13"/>
        <v>5.2735187493740829</v>
      </c>
      <c r="L12">
        <f t="shared" si="14"/>
        <v>4.9382716049382722</v>
      </c>
      <c r="M12">
        <f t="shared" si="15"/>
        <v>25.187588795542403</v>
      </c>
      <c r="N12">
        <f t="shared" si="16"/>
        <v>219.47907787112425</v>
      </c>
      <c r="O12">
        <f t="shared" si="17"/>
        <v>269.85425546220904</v>
      </c>
    </row>
    <row r="13" spans="1:15" x14ac:dyDescent="0.3">
      <c r="A13" t="s">
        <v>16</v>
      </c>
      <c r="B13">
        <v>199</v>
      </c>
      <c r="C13">
        <v>193</v>
      </c>
      <c r="D13">
        <v>214</v>
      </c>
      <c r="E13">
        <f>AVERAGE(B13:D13)</f>
        <v>202</v>
      </c>
      <c r="F13">
        <f>STDEV(B13:D13)</f>
        <v>10.816653826391969</v>
      </c>
      <c r="G13">
        <f t="shared" si="9"/>
        <v>10.60032074986413</v>
      </c>
      <c r="H13">
        <f t="shared" si="10"/>
        <v>191.39967925013588</v>
      </c>
      <c r="I13">
        <f t="shared" si="11"/>
        <v>212.60032074986412</v>
      </c>
      <c r="J13">
        <f t="shared" si="12"/>
        <v>9.5402886748777167</v>
      </c>
      <c r="K13">
        <f t="shared" si="13"/>
        <v>4.8674942218763864</v>
      </c>
      <c r="L13">
        <f t="shared" si="14"/>
        <v>4.9382716049382704</v>
      </c>
      <c r="M13">
        <f t="shared" si="15"/>
        <v>23.248318390799799</v>
      </c>
      <c r="N13">
        <f t="shared" si="16"/>
        <v>178.7516816092002</v>
      </c>
      <c r="O13">
        <f t="shared" si="17"/>
        <v>225.2483183907998</v>
      </c>
    </row>
    <row r="14" spans="1:15" x14ac:dyDescent="0.3">
      <c r="A14" t="s">
        <v>15</v>
      </c>
      <c r="B14">
        <v>1214</v>
      </c>
      <c r="C14">
        <v>1217</v>
      </c>
      <c r="D14">
        <v>1214</v>
      </c>
      <c r="E14">
        <f>AVERAGE(B14:D14)</f>
        <v>1215</v>
      </c>
      <c r="F14">
        <f>STDEV(B14:D14)</f>
        <v>1.7320508075688772</v>
      </c>
      <c r="G14">
        <f t="shared" si="9"/>
        <v>1.6974097914174997</v>
      </c>
      <c r="H14">
        <f t="shared" si="10"/>
        <v>1213.3025902085824</v>
      </c>
      <c r="I14">
        <f t="shared" si="11"/>
        <v>1216.6974097914176</v>
      </c>
      <c r="J14">
        <f t="shared" si="12"/>
        <v>1.5276688122757498</v>
      </c>
      <c r="K14">
        <f t="shared" si="13"/>
        <v>0.77942286340599476</v>
      </c>
      <c r="L14">
        <f t="shared" si="14"/>
        <v>4.9382716049382722</v>
      </c>
      <c r="M14">
        <f t="shared" si="15"/>
        <v>3.7227103029916249</v>
      </c>
      <c r="N14">
        <f t="shared" si="16"/>
        <v>1211.2772896970084</v>
      </c>
      <c r="O14">
        <f t="shared" si="17"/>
        <v>1218.7227103029916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NAEL AYOUBI</dc:creator>
  <cp:lastModifiedBy>Ensar Yozgat</cp:lastModifiedBy>
  <dcterms:created xsi:type="dcterms:W3CDTF">2015-06-05T18:17:20Z</dcterms:created>
  <dcterms:modified xsi:type="dcterms:W3CDTF">2024-01-13T20:16:25Z</dcterms:modified>
</cp:coreProperties>
</file>