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hangho\data\"/>
    </mc:Choice>
  </mc:AlternateContent>
  <xr:revisionPtr revIDLastSave="0" documentId="13_ncr:1_{723D7A65-3BBB-411F-B036-5AEECDC2D46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onfusion_Matrix" sheetId="2" r:id="rId1"/>
    <sheet name="설명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4" i="2" l="1"/>
  <c r="AA55" i="2"/>
  <c r="T62" i="2"/>
  <c r="T53" i="2"/>
  <c r="Y61" i="2"/>
  <c r="T61" i="2"/>
  <c r="Y60" i="2"/>
  <c r="T60" i="2"/>
  <c r="Y59" i="2"/>
  <c r="T59" i="2"/>
  <c r="Y58" i="2"/>
  <c r="Y62" i="2" s="1"/>
  <c r="T58" i="2"/>
  <c r="Y52" i="2"/>
  <c r="Y51" i="2"/>
  <c r="Y50" i="2"/>
  <c r="Y49" i="2"/>
  <c r="Y53" i="2"/>
  <c r="T50" i="2"/>
  <c r="P61" i="2"/>
  <c r="O61" i="2"/>
  <c r="N61" i="2"/>
  <c r="M61" i="2"/>
  <c r="Q60" i="2"/>
  <c r="Q59" i="2"/>
  <c r="Q58" i="2"/>
  <c r="Q57" i="2"/>
  <c r="P52" i="2"/>
  <c r="T52" i="2" s="1"/>
  <c r="O52" i="2"/>
  <c r="T51" i="2" s="1"/>
  <c r="N52" i="2"/>
  <c r="M52" i="2"/>
  <c r="T49" i="2" s="1"/>
  <c r="Q51" i="2"/>
  <c r="Q50" i="2"/>
  <c r="Q49" i="2"/>
  <c r="Q48" i="2"/>
  <c r="P42" i="2"/>
  <c r="O42" i="2"/>
  <c r="N42" i="2"/>
  <c r="M42" i="2"/>
  <c r="M33" i="2"/>
  <c r="N33" i="2"/>
  <c r="O33" i="2"/>
  <c r="P33" i="2"/>
  <c r="Q41" i="2"/>
  <c r="Q40" i="2"/>
  <c r="Q39" i="2"/>
  <c r="Q30" i="2"/>
  <c r="Q31" i="2"/>
  <c r="Q32" i="2"/>
  <c r="Q29" i="2"/>
  <c r="E6" i="2"/>
  <c r="D6" i="2"/>
  <c r="F5" i="2"/>
  <c r="F4" i="2"/>
  <c r="F45" i="1"/>
  <c r="E45" i="1"/>
  <c r="G44" i="1"/>
  <c r="G43" i="1"/>
  <c r="F38" i="1"/>
  <c r="E38" i="1"/>
  <c r="G37" i="1"/>
  <c r="G36" i="1"/>
  <c r="F31" i="1"/>
  <c r="E31" i="1"/>
  <c r="G30" i="1"/>
  <c r="G29" i="1"/>
  <c r="G22" i="1"/>
  <c r="G23" i="1"/>
  <c r="E24" i="1"/>
  <c r="J34" i="1" s="1"/>
  <c r="F24" i="1"/>
  <c r="G24" i="1" s="1"/>
  <c r="J21" i="1" s="1"/>
  <c r="Q33" i="2" l="1"/>
  <c r="T29" i="2" s="1"/>
  <c r="Q61" i="2"/>
  <c r="T57" i="2" s="1"/>
  <c r="Q52" i="2"/>
  <c r="T48" i="2" s="1"/>
  <c r="F6" i="2"/>
  <c r="G45" i="1"/>
  <c r="J41" i="1"/>
  <c r="J28" i="1"/>
  <c r="G38" i="1"/>
  <c r="G31" i="1"/>
  <c r="Q38" i="2" l="1"/>
  <c r="Q42" i="2" s="1"/>
  <c r="T38" i="2" s="1"/>
</calcChain>
</file>

<file path=xl/sharedStrings.xml><?xml version="1.0" encoding="utf-8"?>
<sst xmlns="http://schemas.openxmlformats.org/spreadsheetml/2006/main" count="181" uniqueCount="75">
  <si>
    <t>실제</t>
    <phoneticPr fontId="3" type="noConversion"/>
  </si>
  <si>
    <t>예측</t>
    <phoneticPr fontId="3" type="noConversion"/>
  </si>
  <si>
    <t>합계</t>
    <phoneticPr fontId="3" type="noConversion"/>
  </si>
  <si>
    <t>합계</t>
    <phoneticPr fontId="3" type="noConversion"/>
  </si>
  <si>
    <t>True Positive</t>
    <phoneticPr fontId="3" type="noConversion"/>
  </si>
  <si>
    <t>실제</t>
    <phoneticPr fontId="3" type="noConversion"/>
  </si>
  <si>
    <t>False Positive
(Type I Error)</t>
    <phoneticPr fontId="3" type="noConversion"/>
  </si>
  <si>
    <t>False Negative
(Type II Error)</t>
    <phoneticPr fontId="3" type="noConversion"/>
  </si>
  <si>
    <t>True Negative</t>
    <phoneticPr fontId="3" type="noConversion"/>
  </si>
  <si>
    <t>Positive</t>
    <phoneticPr fontId="3" type="noConversion"/>
  </si>
  <si>
    <t>Negative</t>
    <phoneticPr fontId="3" type="noConversion"/>
  </si>
  <si>
    <t>Positive</t>
    <phoneticPr fontId="3" type="noConversion"/>
  </si>
  <si>
    <t>정인식률(Accuracy)</t>
    <phoneticPr fontId="3" type="noConversion"/>
  </si>
  <si>
    <t>오류율(Error)</t>
    <phoneticPr fontId="3" type="noConversion"/>
  </si>
  <si>
    <t>True Positive Rate</t>
    <phoneticPr fontId="3" type="noConversion"/>
  </si>
  <si>
    <t>True Negative Rate</t>
    <phoneticPr fontId="3" type="noConversion"/>
  </si>
  <si>
    <r>
      <t>= (</t>
    </r>
    <r>
      <rPr>
        <sz val="11"/>
        <color rgb="FFFF0000"/>
        <rFont val="맑은 고딕"/>
        <family val="3"/>
        <charset val="129"/>
        <scheme val="minor"/>
      </rPr>
      <t>900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1"/>
        <color rgb="FFFF0000"/>
        <rFont val="맑은 고딕"/>
        <family val="3"/>
        <charset val="129"/>
        <scheme val="minor"/>
      </rPr>
      <t>87</t>
    </r>
    <r>
      <rPr>
        <sz val="11"/>
        <color theme="1"/>
        <rFont val="맑은 고딕"/>
        <family val="2"/>
        <charset val="129"/>
        <scheme val="minor"/>
      </rPr>
      <t xml:space="preserve">) / </t>
    </r>
    <r>
      <rPr>
        <sz val="11"/>
        <color rgb="FF00B050"/>
        <rFont val="맑은 고딕"/>
        <family val="3"/>
        <charset val="129"/>
        <scheme val="minor"/>
      </rPr>
      <t>1141</t>
    </r>
    <phoneticPr fontId="3" type="noConversion"/>
  </si>
  <si>
    <r>
      <t>= (</t>
    </r>
    <r>
      <rPr>
        <sz val="11"/>
        <color rgb="FFFF0000"/>
        <rFont val="맑은 고딕"/>
        <family val="2"/>
        <charset val="129"/>
        <scheme val="minor"/>
      </rPr>
      <t>100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1"/>
        <color rgb="FFFF0000"/>
        <rFont val="맑은 고딕"/>
        <family val="2"/>
        <charset val="129"/>
        <scheme val="minor"/>
      </rPr>
      <t>54</t>
    </r>
    <r>
      <rPr>
        <sz val="11"/>
        <color theme="1"/>
        <rFont val="맑은 고딕"/>
        <family val="2"/>
        <charset val="129"/>
        <scheme val="minor"/>
      </rPr>
      <t xml:space="preserve">) / </t>
    </r>
    <r>
      <rPr>
        <sz val="11"/>
        <color rgb="FF00B050"/>
        <rFont val="맑은 고딕"/>
        <family val="3"/>
        <charset val="129"/>
        <scheme val="minor"/>
      </rPr>
      <t>1141</t>
    </r>
    <phoneticPr fontId="3" type="noConversion"/>
  </si>
  <si>
    <r>
      <t xml:space="preserve">= </t>
    </r>
    <r>
      <rPr>
        <sz val="11"/>
        <color rgb="FFFF0000"/>
        <rFont val="맑은 고딕"/>
        <family val="3"/>
        <charset val="129"/>
        <scheme val="minor"/>
      </rPr>
      <t>900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sz val="11"/>
        <color rgb="FF00B050"/>
        <rFont val="맑은 고딕"/>
        <family val="2"/>
        <charset val="129"/>
        <scheme val="minor"/>
      </rPr>
      <t>954</t>
    </r>
    <phoneticPr fontId="3" type="noConversion"/>
  </si>
  <si>
    <r>
      <t xml:space="preserve">= </t>
    </r>
    <r>
      <rPr>
        <sz val="11"/>
        <color rgb="FFFF0000"/>
        <rFont val="맑은 고딕"/>
        <family val="3"/>
        <charset val="129"/>
        <scheme val="minor"/>
      </rPr>
      <t>87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sz val="11"/>
        <color rgb="FF00B050"/>
        <rFont val="맑은 고딕"/>
        <family val="2"/>
        <charset val="129"/>
        <scheme val="minor"/>
      </rPr>
      <t>187</t>
    </r>
    <phoneticPr fontId="3" type="noConversion"/>
  </si>
  <si>
    <t>P를 P로 N을 N으로 얼마나 잘 분류하였나?</t>
    <phoneticPr fontId="3" type="noConversion"/>
  </si>
  <si>
    <t>얼마나 잘못 분류하였나?</t>
    <phoneticPr fontId="3" type="noConversion"/>
  </si>
  <si>
    <t>P를 P로 얼마나 잘 분류하였나?</t>
    <phoneticPr fontId="3" type="noConversion"/>
  </si>
  <si>
    <t>N을 N으로 얼마나 잘 분류하였나?</t>
    <phoneticPr fontId="3" type="noConversion"/>
  </si>
  <si>
    <t>acutal</t>
    <phoneticPr fontId="3" type="noConversion"/>
  </si>
  <si>
    <t>predict</t>
    <phoneticPr fontId="3" type="noConversion"/>
  </si>
  <si>
    <t>True Positive</t>
  </si>
  <si>
    <t>False Negative</t>
    <phoneticPr fontId="3" type="noConversion"/>
  </si>
  <si>
    <t>False Positive</t>
    <phoneticPr fontId="3" type="noConversion"/>
  </si>
  <si>
    <t>True Negative</t>
    <phoneticPr fontId="3" type="noConversion"/>
  </si>
  <si>
    <t>TP의 경우 1이라고 예측했는데 실제도 1(정답)</t>
    <phoneticPr fontId="3" type="noConversion"/>
  </si>
  <si>
    <t>TN의 경우 0이라고 예측했는데 실제도 0(정답)</t>
    <phoneticPr fontId="3" type="noConversion"/>
  </si>
  <si>
    <t>FP의 경우 1이라고 예측했는데 실제로는 0(오답)</t>
    <phoneticPr fontId="3" type="noConversion"/>
  </si>
  <si>
    <t>FN의 경우 0이라고 예측했는데 실제로는 1(오답)</t>
    <phoneticPr fontId="3" type="noConversion"/>
  </si>
  <si>
    <t>Accuracy</t>
    <phoneticPr fontId="3" type="noConversion"/>
  </si>
  <si>
    <t>Precision</t>
    <phoneticPr fontId="3" type="noConversion"/>
  </si>
  <si>
    <t>Sensitivity = Recall</t>
    <phoneticPr fontId="3" type="noConversion"/>
  </si>
  <si>
    <t>Error</t>
    <phoneticPr fontId="3" type="noConversion"/>
  </si>
  <si>
    <t xml:space="preserve">T P / T P + F P </t>
    <phoneticPr fontId="3" type="noConversion"/>
  </si>
  <si>
    <t xml:space="preserve">T P + T N / (T P + T N + F P + F N) </t>
    <phoneticPr fontId="3" type="noConversion"/>
  </si>
  <si>
    <t>T P / T P + F N</t>
    <phoneticPr fontId="3" type="noConversion"/>
  </si>
  <si>
    <t>Specificity</t>
    <phoneticPr fontId="3" type="noConversion"/>
  </si>
  <si>
    <t>T N / F P + T N</t>
    <phoneticPr fontId="3" type="noConversion"/>
  </si>
  <si>
    <t>실제 P를 P로 예측</t>
    <phoneticPr fontId="3" type="noConversion"/>
  </si>
  <si>
    <t>P로 예측한 것 중 실제 P의 비율</t>
    <phoneticPr fontId="3" type="noConversion"/>
  </si>
  <si>
    <t>맞게 검출한 비율</t>
    <phoneticPr fontId="3" type="noConversion"/>
  </si>
  <si>
    <t>실제 N을 N로 예측</t>
    <phoneticPr fontId="3" type="noConversion"/>
  </si>
  <si>
    <t>오류율</t>
    <phoneticPr fontId="3" type="noConversion"/>
  </si>
  <si>
    <t>F N + F P / T P + F N + F P + T N</t>
    <phoneticPr fontId="3" type="noConversion"/>
  </si>
  <si>
    <t>F1 score</t>
    <phoneticPr fontId="3" type="noConversion"/>
  </si>
  <si>
    <t>정밀도와 재현율의 평균</t>
    <phoneticPr fontId="3" type="noConversion"/>
  </si>
  <si>
    <t xml:space="preserve">2 * (precision * recall) / (precision + recall) 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</si>
  <si>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</si>
  <si>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</si>
  <si>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</si>
  <si>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</si>
  <si>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 xml:space="preserve">TP </t>
    <phoneticPr fontId="3" type="noConversion"/>
  </si>
  <si>
    <t>TP</t>
    <phoneticPr fontId="3" type="noConversion"/>
  </si>
  <si>
    <t>A:A</t>
    <phoneticPr fontId="3" type="noConversion"/>
  </si>
  <si>
    <t>B:B ~ D:D</t>
    <phoneticPr fontId="3" type="noConversion"/>
  </si>
  <si>
    <t xml:space="preserve">TN </t>
    <phoneticPr fontId="3" type="noConversion"/>
  </si>
  <si>
    <t>예측) True</t>
    <phoneticPr fontId="3" type="noConversion"/>
  </si>
  <si>
    <t>예측) False</t>
    <phoneticPr fontId="3" type="noConversion"/>
  </si>
  <si>
    <t>합계</t>
    <phoneticPr fontId="3" type="noConversion"/>
  </si>
  <si>
    <t>Model 2</t>
    <phoneticPr fontId="3" type="noConversion"/>
  </si>
  <si>
    <t>Model 1</t>
    <phoneticPr fontId="3" type="noConversion"/>
  </si>
  <si>
    <t>정확도</t>
    <phoneticPr fontId="3" type="noConversion"/>
  </si>
  <si>
    <t>Precision (A)</t>
    <phoneticPr fontId="3" type="noConversion"/>
  </si>
  <si>
    <t>Precision (B)</t>
    <phoneticPr fontId="3" type="noConversion"/>
  </si>
  <si>
    <t>Precision (C)</t>
    <phoneticPr fontId="3" type="noConversion"/>
  </si>
  <si>
    <t>Precision (D)</t>
    <phoneticPr fontId="3" type="noConversion"/>
  </si>
  <si>
    <t>R (A)</t>
    <phoneticPr fontId="3" type="noConversion"/>
  </si>
  <si>
    <t>R (B)</t>
    <phoneticPr fontId="3" type="noConversion"/>
  </si>
  <si>
    <t>R (C)</t>
    <phoneticPr fontId="3" type="noConversion"/>
  </si>
  <si>
    <t>R (D)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</si>
</sst>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0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0"/>
      <color rgb="FF000000"/>
      <name val="D2Coding ligature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0" fillId="0" borderId="0" xfId="1" applyNumberFormat="1" applyFo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quotePrefix="1">
      <alignment vertical="center"/>
    </xf>
    <xf numFmtId="0" fontId="2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6" xfId="0" applyFont="1" applyBorder="1">
      <alignment vertical="center"/>
    </xf>
    <xf numFmtId="0" fontId="2" fillId="0" borderId="6" xfId="0" applyFont="1" applyBorder="1">
      <alignment vertical="center"/>
    </xf>
    <xf numFmtId="0" fontId="8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4" fillId="0" borderId="0" xfId="0" applyFont="1" applyAlignment="1">
      <alignment vertical="center"/>
    </xf>
    <xf numFmtId="176" fontId="4" fillId="0" borderId="0" xfId="1" applyNumberFormat="1" applyFont="1" applyAlignment="1">
      <alignment vertical="center"/>
    </xf>
    <xf numFmtId="176" fontId="4" fillId="0" borderId="0" xfId="1" quotePrefix="1" applyNumberFormat="1" applyFont="1">
      <alignment vertical="center"/>
    </xf>
    <xf numFmtId="176" fontId="4" fillId="0" borderId="0" xfId="1" applyNumberFormat="1" applyFo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3" borderId="0" xfId="0" applyFill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64"/>
  <sheetViews>
    <sheetView tabSelected="1" zoomScale="115" zoomScaleNormal="115" workbookViewId="0">
      <selection activeCell="K15" sqref="K15"/>
    </sheetView>
  </sheetViews>
  <sheetFormatPr defaultRowHeight="17.399999999999999"/>
  <cols>
    <col min="4" max="4" width="12.59765625" bestFit="1" customWidth="1"/>
    <col min="5" max="5" width="14.09765625" bestFit="1" customWidth="1"/>
    <col min="8" max="8" width="45.59765625" bestFit="1" customWidth="1"/>
    <col min="9" max="9" width="28.19921875" bestFit="1" customWidth="1"/>
    <col min="10" max="10" width="12.59765625" customWidth="1"/>
    <col min="11" max="11" width="12.69921875" customWidth="1"/>
    <col min="12" max="16" width="10.69921875" customWidth="1"/>
    <col min="19" max="19" width="11.5" style="23" bestFit="1" customWidth="1"/>
    <col min="20" max="20" width="8.796875" style="41"/>
    <col min="25" max="25" width="8.796875" style="38"/>
  </cols>
  <sheetData>
    <row r="2" spans="2:16">
      <c r="B2" s="48"/>
      <c r="C2" s="49"/>
      <c r="D2" s="52" t="s">
        <v>25</v>
      </c>
      <c r="E2" s="52"/>
      <c r="H2" s="18"/>
      <c r="J2" s="19"/>
      <c r="K2" s="19"/>
    </row>
    <row r="3" spans="2:16">
      <c r="B3" s="50"/>
      <c r="C3" s="51"/>
      <c r="D3" s="4" t="s">
        <v>9</v>
      </c>
      <c r="E3" s="4" t="s">
        <v>10</v>
      </c>
      <c r="F3" s="5" t="s">
        <v>2</v>
      </c>
      <c r="H3" s="18"/>
      <c r="J3" s="20"/>
      <c r="K3" s="20"/>
    </row>
    <row r="4" spans="2:16">
      <c r="B4" s="52" t="s">
        <v>24</v>
      </c>
      <c r="C4" s="4" t="s">
        <v>11</v>
      </c>
      <c r="D4" s="12">
        <v>900</v>
      </c>
      <c r="E4" s="12">
        <v>54</v>
      </c>
      <c r="F4" s="16">
        <f>SUM(D4:E4)</f>
        <v>954</v>
      </c>
      <c r="H4" s="18"/>
      <c r="J4" s="20"/>
      <c r="K4" s="20"/>
    </row>
    <row r="5" spans="2:16">
      <c r="B5" s="52"/>
      <c r="C5" s="4" t="s">
        <v>10</v>
      </c>
      <c r="D5" s="13">
        <v>100</v>
      </c>
      <c r="E5" s="13">
        <v>87</v>
      </c>
      <c r="F5" s="16">
        <f>SUM(D5:E5)</f>
        <v>187</v>
      </c>
      <c r="H5" s="18"/>
      <c r="J5" s="21"/>
      <c r="K5" s="21"/>
    </row>
    <row r="6" spans="2:16">
      <c r="C6" s="2" t="s">
        <v>3</v>
      </c>
      <c r="D6" s="12">
        <f>SUM(D4:D5)</f>
        <v>1000</v>
      </c>
      <c r="E6" s="12">
        <f>SUM(E4:E5)</f>
        <v>141</v>
      </c>
      <c r="F6" s="16">
        <f>SUM(D6:E6)</f>
        <v>1141</v>
      </c>
    </row>
    <row r="7" spans="2:16">
      <c r="I7" s="7"/>
    </row>
    <row r="8" spans="2:16">
      <c r="I8" s="7"/>
      <c r="J8" s="9"/>
      <c r="K8" s="9"/>
    </row>
    <row r="9" spans="2:16">
      <c r="B9" s="48"/>
      <c r="C9" s="49"/>
      <c r="D9" s="52" t="s">
        <v>25</v>
      </c>
      <c r="E9" s="52"/>
      <c r="H9" t="s">
        <v>30</v>
      </c>
      <c r="I9" t="s">
        <v>61</v>
      </c>
    </row>
    <row r="10" spans="2:16">
      <c r="B10" s="50"/>
      <c r="C10" s="51"/>
      <c r="D10" s="4" t="s">
        <v>9</v>
      </c>
      <c r="E10" s="4" t="s">
        <v>10</v>
      </c>
      <c r="H10" t="s">
        <v>31</v>
      </c>
      <c r="I10" t="s">
        <v>61</v>
      </c>
    </row>
    <row r="11" spans="2:16">
      <c r="B11" s="52" t="s">
        <v>24</v>
      </c>
      <c r="C11" s="4" t="s">
        <v>9</v>
      </c>
      <c r="D11" s="12" t="s">
        <v>26</v>
      </c>
      <c r="E11" s="12" t="s">
        <v>27</v>
      </c>
      <c r="H11" t="s">
        <v>32</v>
      </c>
      <c r="I11" t="s">
        <v>62</v>
      </c>
    </row>
    <row r="12" spans="2:16">
      <c r="B12" s="52"/>
      <c r="C12" s="4" t="s">
        <v>10</v>
      </c>
      <c r="D12" s="12" t="s">
        <v>28</v>
      </c>
      <c r="E12" s="12" t="s">
        <v>29</v>
      </c>
      <c r="H12" t="s">
        <v>33</v>
      </c>
      <c r="I12" t="s">
        <v>62</v>
      </c>
    </row>
    <row r="13" spans="2:16">
      <c r="L13" s="47" t="s">
        <v>57</v>
      </c>
      <c r="M13" s="47"/>
      <c r="N13" s="47"/>
      <c r="O13" s="47"/>
      <c r="P13" s="47"/>
    </row>
    <row r="14" spans="2:16">
      <c r="B14" s="42" t="s">
        <v>45</v>
      </c>
      <c r="C14" s="42"/>
      <c r="D14" s="42"/>
      <c r="E14" s="42"/>
      <c r="F14" s="42" t="s">
        <v>34</v>
      </c>
      <c r="G14" s="42"/>
      <c r="H14" s="18" t="s">
        <v>39</v>
      </c>
      <c r="I14" s="22">
        <v>0.86503070000000004</v>
      </c>
      <c r="J14" s="24"/>
      <c r="K14" s="24"/>
      <c r="L14" s="2"/>
      <c r="M14" s="2" t="s">
        <v>52</v>
      </c>
      <c r="N14" s="2" t="s">
        <v>53</v>
      </c>
      <c r="O14" s="2" t="s">
        <v>54</v>
      </c>
      <c r="P14" s="2" t="s">
        <v>55</v>
      </c>
    </row>
    <row r="15" spans="2:16" ht="18" thickBot="1">
      <c r="B15" s="42" t="s">
        <v>44</v>
      </c>
      <c r="C15" s="42"/>
      <c r="D15" s="42"/>
      <c r="E15" s="42"/>
      <c r="F15" s="42" t="s">
        <v>35</v>
      </c>
      <c r="G15" s="42"/>
      <c r="H15" s="18" t="s">
        <v>38</v>
      </c>
      <c r="I15" s="22">
        <v>0.9</v>
      </c>
      <c r="J15" s="24"/>
      <c r="K15" s="24"/>
      <c r="L15" s="2" t="s">
        <v>52</v>
      </c>
      <c r="M15" s="25">
        <v>9</v>
      </c>
      <c r="N15" s="27">
        <v>1</v>
      </c>
      <c r="O15" s="27">
        <v>0</v>
      </c>
      <c r="P15" s="27">
        <v>0</v>
      </c>
    </row>
    <row r="16" spans="2:16">
      <c r="B16" s="42" t="s">
        <v>43</v>
      </c>
      <c r="C16" s="42"/>
      <c r="D16" s="42"/>
      <c r="E16" s="42"/>
      <c r="F16" s="42" t="s">
        <v>36</v>
      </c>
      <c r="G16" s="42"/>
      <c r="H16" s="18" t="s">
        <v>40</v>
      </c>
      <c r="I16" s="22">
        <v>0.94339620000000002</v>
      </c>
      <c r="J16" s="24"/>
      <c r="K16" s="24"/>
      <c r="L16" s="2" t="s">
        <v>53</v>
      </c>
      <c r="M16" s="37">
        <v>1</v>
      </c>
      <c r="N16" s="28">
        <v>15</v>
      </c>
      <c r="O16" s="29">
        <v>3</v>
      </c>
      <c r="P16" s="30">
        <v>1</v>
      </c>
    </row>
    <row r="17" spans="2:20">
      <c r="B17" s="42" t="s">
        <v>46</v>
      </c>
      <c r="C17" s="42"/>
      <c r="D17" s="42"/>
      <c r="E17" s="42"/>
      <c r="F17" s="42" t="s">
        <v>41</v>
      </c>
      <c r="G17" s="42"/>
      <c r="H17" s="18" t="s">
        <v>42</v>
      </c>
      <c r="I17" s="22">
        <v>0.4652406</v>
      </c>
      <c r="J17" s="24"/>
      <c r="K17" s="24"/>
      <c r="L17" s="2" t="s">
        <v>54</v>
      </c>
      <c r="M17" s="37">
        <v>5</v>
      </c>
      <c r="N17" s="31">
        <v>0</v>
      </c>
      <c r="O17" s="25">
        <v>24</v>
      </c>
      <c r="P17" s="32">
        <v>1</v>
      </c>
    </row>
    <row r="18" spans="2:20" ht="18" thickBot="1">
      <c r="B18" s="42" t="s">
        <v>47</v>
      </c>
      <c r="C18" s="42"/>
      <c r="D18" s="42"/>
      <c r="E18" s="42"/>
      <c r="F18" s="42" t="s">
        <v>37</v>
      </c>
      <c r="G18" s="42"/>
      <c r="H18" s="18" t="s">
        <v>48</v>
      </c>
      <c r="I18" s="22">
        <v>0.13496929999999999</v>
      </c>
      <c r="J18" s="24"/>
      <c r="K18" s="24"/>
      <c r="L18" s="2" t="s">
        <v>55</v>
      </c>
      <c r="M18" s="26">
        <v>0</v>
      </c>
      <c r="N18" s="33">
        <v>4</v>
      </c>
      <c r="O18" s="34">
        <v>1</v>
      </c>
      <c r="P18" s="35">
        <v>15</v>
      </c>
    </row>
    <row r="19" spans="2:20">
      <c r="B19" s="42" t="s">
        <v>50</v>
      </c>
      <c r="C19" s="42"/>
      <c r="D19" s="42"/>
      <c r="E19" s="42"/>
      <c r="F19" s="42" t="s">
        <v>49</v>
      </c>
      <c r="G19" s="42"/>
      <c r="H19" s="18" t="s">
        <v>51</v>
      </c>
      <c r="I19" s="22">
        <v>0.92118730000000004</v>
      </c>
      <c r="J19" s="24"/>
      <c r="K19" s="24"/>
    </row>
    <row r="20" spans="2:20">
      <c r="L20" s="36" t="s">
        <v>56</v>
      </c>
      <c r="M20" s="23" t="s">
        <v>58</v>
      </c>
    </row>
    <row r="21" spans="2:20">
      <c r="L21" s="36" t="s">
        <v>60</v>
      </c>
      <c r="M21" s="23" t="s">
        <v>59</v>
      </c>
    </row>
    <row r="27" spans="2:20">
      <c r="L27" s="43" t="s">
        <v>65</v>
      </c>
      <c r="M27" s="44"/>
      <c r="N27" s="44"/>
      <c r="O27" s="44"/>
      <c r="P27" s="44"/>
      <c r="Q27" s="45"/>
    </row>
    <row r="28" spans="2:20">
      <c r="L28" s="2"/>
      <c r="M28" s="5" t="s">
        <v>52</v>
      </c>
      <c r="N28" s="5" t="s">
        <v>53</v>
      </c>
      <c r="O28" s="5" t="s">
        <v>54</v>
      </c>
      <c r="P28" s="5" t="s">
        <v>55</v>
      </c>
      <c r="Q28" s="5" t="s">
        <v>63</v>
      </c>
    </row>
    <row r="29" spans="2:20">
      <c r="L29" s="2" t="s">
        <v>52</v>
      </c>
      <c r="M29" s="25">
        <v>10</v>
      </c>
      <c r="N29" s="5">
        <v>0</v>
      </c>
      <c r="O29" s="5">
        <v>0</v>
      </c>
      <c r="P29" s="5">
        <v>0</v>
      </c>
      <c r="Q29" s="2">
        <f>SUM(M29:P29)</f>
        <v>10</v>
      </c>
      <c r="S29" s="23" t="s">
        <v>66</v>
      </c>
      <c r="T29" s="41">
        <f>(M29+N30+O31+P32)/Q33</f>
        <v>0.8</v>
      </c>
    </row>
    <row r="30" spans="2:20">
      <c r="L30" s="2" t="s">
        <v>53</v>
      </c>
      <c r="M30" s="5">
        <v>0</v>
      </c>
      <c r="N30" s="25">
        <v>5</v>
      </c>
      <c r="O30" s="5">
        <v>3</v>
      </c>
      <c r="P30" s="5">
        <v>2</v>
      </c>
      <c r="Q30" s="2">
        <f t="shared" ref="Q30:Q32" si="0">SUM(M30:P30)</f>
        <v>10</v>
      </c>
    </row>
    <row r="31" spans="2:20">
      <c r="L31" s="2" t="s">
        <v>54</v>
      </c>
      <c r="M31" s="5">
        <v>0</v>
      </c>
      <c r="N31" s="5">
        <v>1</v>
      </c>
      <c r="O31" s="25">
        <v>8</v>
      </c>
      <c r="P31" s="5">
        <v>1</v>
      </c>
      <c r="Q31" s="2">
        <f t="shared" si="0"/>
        <v>10</v>
      </c>
    </row>
    <row r="32" spans="2:20">
      <c r="L32" s="2" t="s">
        <v>55</v>
      </c>
      <c r="M32" s="5">
        <v>0</v>
      </c>
      <c r="N32" s="5">
        <v>1</v>
      </c>
      <c r="O32" s="5">
        <v>0</v>
      </c>
      <c r="P32" s="25">
        <v>9</v>
      </c>
      <c r="Q32" s="2">
        <f t="shared" si="0"/>
        <v>10</v>
      </c>
    </row>
    <row r="33" spans="12:26">
      <c r="L33" s="2"/>
      <c r="M33" s="2">
        <f>SUM(M29:M32)</f>
        <v>10</v>
      </c>
      <c r="N33" s="2">
        <f t="shared" ref="N33:P33" si="1">SUM(N29:N32)</f>
        <v>7</v>
      </c>
      <c r="O33" s="2">
        <f t="shared" si="1"/>
        <v>11</v>
      </c>
      <c r="P33" s="2">
        <f t="shared" si="1"/>
        <v>12</v>
      </c>
      <c r="Q33" s="2">
        <f>SUM(Q29:Q32)</f>
        <v>40</v>
      </c>
    </row>
    <row r="36" spans="12:26">
      <c r="L36" s="46" t="s">
        <v>64</v>
      </c>
      <c r="M36" s="46"/>
      <c r="N36" s="46"/>
      <c r="O36" s="46"/>
      <c r="P36" s="46"/>
      <c r="Q36" s="46"/>
    </row>
    <row r="37" spans="12:26">
      <c r="L37" s="5"/>
      <c r="M37" s="5" t="s">
        <v>52</v>
      </c>
      <c r="N37" s="5" t="s">
        <v>53</v>
      </c>
      <c r="O37" s="5" t="s">
        <v>54</v>
      </c>
      <c r="P37" s="5" t="s">
        <v>55</v>
      </c>
      <c r="Q37" s="5" t="s">
        <v>63</v>
      </c>
    </row>
    <row r="38" spans="12:26">
      <c r="L38" s="5" t="s">
        <v>52</v>
      </c>
      <c r="M38" s="25">
        <v>8</v>
      </c>
      <c r="N38" s="5">
        <v>2</v>
      </c>
      <c r="O38" s="5">
        <v>0</v>
      </c>
      <c r="P38" s="5">
        <v>0</v>
      </c>
      <c r="Q38" s="2">
        <f>SUM(M38:P38)</f>
        <v>10</v>
      </c>
      <c r="S38" s="23" t="s">
        <v>66</v>
      </c>
      <c r="T38" s="41">
        <f>(M38+N39+O40+P41)/Q42</f>
        <v>0.72499999999999998</v>
      </c>
    </row>
    <row r="39" spans="12:26">
      <c r="L39" s="5" t="s">
        <v>53</v>
      </c>
      <c r="M39" s="5">
        <v>1</v>
      </c>
      <c r="N39" s="25">
        <v>7</v>
      </c>
      <c r="O39" s="5">
        <v>0</v>
      </c>
      <c r="P39" s="5">
        <v>2</v>
      </c>
      <c r="Q39" s="2">
        <f t="shared" ref="Q39:Q41" si="2">SUM(M39:P39)</f>
        <v>10</v>
      </c>
    </row>
    <row r="40" spans="12:26">
      <c r="L40" s="5" t="s">
        <v>54</v>
      </c>
      <c r="M40" s="5">
        <v>0</v>
      </c>
      <c r="N40" s="5">
        <v>0</v>
      </c>
      <c r="O40" s="25">
        <v>9</v>
      </c>
      <c r="P40" s="5">
        <v>1</v>
      </c>
      <c r="Q40" s="2">
        <f t="shared" si="2"/>
        <v>10</v>
      </c>
    </row>
    <row r="41" spans="12:26">
      <c r="L41" s="5" t="s">
        <v>55</v>
      </c>
      <c r="M41" s="5">
        <v>2</v>
      </c>
      <c r="N41" s="5">
        <v>3</v>
      </c>
      <c r="O41" s="5">
        <v>0</v>
      </c>
      <c r="P41" s="25">
        <v>5</v>
      </c>
      <c r="Q41" s="2">
        <f t="shared" si="2"/>
        <v>10</v>
      </c>
    </row>
    <row r="42" spans="12:26">
      <c r="L42" s="5" t="s">
        <v>63</v>
      </c>
      <c r="M42" s="2">
        <f>SUM(M38:M41)</f>
        <v>11</v>
      </c>
      <c r="N42" s="2">
        <f t="shared" ref="N42" si="3">SUM(N38:N41)</f>
        <v>12</v>
      </c>
      <c r="O42" s="2">
        <f t="shared" ref="O42" si="4">SUM(O38:O41)</f>
        <v>9</v>
      </c>
      <c r="P42" s="2">
        <f t="shared" ref="P42" si="5">SUM(P38:P41)</f>
        <v>8</v>
      </c>
      <c r="Q42" s="2">
        <f>SUM(Q38:Q41)</f>
        <v>40</v>
      </c>
    </row>
    <row r="46" spans="12:26">
      <c r="L46" s="43" t="s">
        <v>65</v>
      </c>
      <c r="M46" s="44"/>
      <c r="N46" s="44"/>
      <c r="O46" s="44"/>
      <c r="P46" s="44"/>
      <c r="Q46" s="45"/>
    </row>
    <row r="47" spans="12:26">
      <c r="L47" s="2"/>
      <c r="M47" s="5" t="s">
        <v>52</v>
      </c>
      <c r="N47" s="5" t="s">
        <v>53</v>
      </c>
      <c r="O47" s="5" t="s">
        <v>54</v>
      </c>
      <c r="P47" s="5" t="s">
        <v>55</v>
      </c>
      <c r="Q47" s="5" t="s">
        <v>63</v>
      </c>
    </row>
    <row r="48" spans="12:26">
      <c r="L48" s="2" t="s">
        <v>52</v>
      </c>
      <c r="M48" s="25">
        <v>100</v>
      </c>
      <c r="N48" s="5">
        <v>80</v>
      </c>
      <c r="O48" s="5">
        <v>10</v>
      </c>
      <c r="P48" s="5">
        <v>10</v>
      </c>
      <c r="Q48" s="2">
        <f>SUM(M48:P48)</f>
        <v>200</v>
      </c>
      <c r="S48" s="23" t="s">
        <v>66</v>
      </c>
      <c r="T48" s="41">
        <f>(M48+N49+O50+P51)/Q52</f>
        <v>0.54782608695652169</v>
      </c>
      <c r="X48" s="39"/>
      <c r="Y48" s="41"/>
      <c r="Z48" s="18"/>
    </row>
    <row r="49" spans="12:27">
      <c r="L49" s="2" t="s">
        <v>53</v>
      </c>
      <c r="M49" s="5">
        <v>0</v>
      </c>
      <c r="N49" s="25">
        <v>9</v>
      </c>
      <c r="O49" s="5">
        <v>0</v>
      </c>
      <c r="P49" s="5">
        <v>1</v>
      </c>
      <c r="Q49" s="2">
        <f t="shared" ref="Q49:Q51" si="6">SUM(M49:P49)</f>
        <v>10</v>
      </c>
      <c r="S49" s="39" t="s">
        <v>67</v>
      </c>
      <c r="T49" s="41">
        <f>M48/M52</f>
        <v>1</v>
      </c>
      <c r="U49" s="18" t="s">
        <v>38</v>
      </c>
      <c r="V49" s="22"/>
      <c r="X49" s="39" t="s">
        <v>71</v>
      </c>
      <c r="Y49" s="41">
        <f>M48/Q48</f>
        <v>0.5</v>
      </c>
      <c r="Z49" s="18" t="s">
        <v>38</v>
      </c>
    </row>
    <row r="50" spans="12:27">
      <c r="L50" s="2" t="s">
        <v>54</v>
      </c>
      <c r="M50" s="5">
        <v>0</v>
      </c>
      <c r="N50" s="5">
        <v>1</v>
      </c>
      <c r="O50" s="25">
        <v>8</v>
      </c>
      <c r="P50" s="5">
        <v>1</v>
      </c>
      <c r="Q50" s="2">
        <f t="shared" si="6"/>
        <v>10</v>
      </c>
      <c r="S50" s="39" t="s">
        <v>68</v>
      </c>
      <c r="T50" s="41">
        <f>N49/N52</f>
        <v>9.8901098901098897E-2</v>
      </c>
      <c r="X50" s="39" t="s">
        <v>72</v>
      </c>
      <c r="Y50" s="41">
        <f>N49/Q49</f>
        <v>0.9</v>
      </c>
    </row>
    <row r="51" spans="12:27">
      <c r="L51" s="2" t="s">
        <v>55</v>
      </c>
      <c r="M51" s="5">
        <v>0</v>
      </c>
      <c r="N51" s="5">
        <v>1</v>
      </c>
      <c r="O51" s="5">
        <v>0</v>
      </c>
      <c r="P51" s="25">
        <v>9</v>
      </c>
      <c r="Q51" s="2">
        <f t="shared" si="6"/>
        <v>10</v>
      </c>
      <c r="S51" s="39" t="s">
        <v>69</v>
      </c>
      <c r="T51" s="41">
        <f>O50/O52</f>
        <v>0.44444444444444442</v>
      </c>
      <c r="X51" s="39" t="s">
        <v>73</v>
      </c>
      <c r="Y51" s="41">
        <f>O50/Q50</f>
        <v>0.8</v>
      </c>
    </row>
    <row r="52" spans="12:27">
      <c r="L52" s="2"/>
      <c r="M52" s="2">
        <f>SUM(M48:M51)</f>
        <v>100</v>
      </c>
      <c r="N52" s="2">
        <f t="shared" ref="N52" si="7">SUM(N48:N51)</f>
        <v>91</v>
      </c>
      <c r="O52" s="2">
        <f t="shared" ref="O52" si="8">SUM(O48:O51)</f>
        <v>18</v>
      </c>
      <c r="P52" s="2">
        <f t="shared" ref="P52" si="9">SUM(P48:P51)</f>
        <v>21</v>
      </c>
      <c r="Q52" s="2">
        <f>SUM(Q48:Q51)</f>
        <v>230</v>
      </c>
      <c r="S52" s="39" t="s">
        <v>70</v>
      </c>
      <c r="T52" s="41">
        <f>P51/P52</f>
        <v>0.42857142857142855</v>
      </c>
      <c r="X52" s="39" t="s">
        <v>74</v>
      </c>
      <c r="Y52" s="41">
        <f>P51/Q51</f>
        <v>0.9</v>
      </c>
    </row>
    <row r="53" spans="12:27">
      <c r="T53" s="41">
        <f>SUM(T49:T52)/4</f>
        <v>0.492979242979243</v>
      </c>
      <c r="X53" s="23"/>
      <c r="Y53" s="41">
        <f>SUM(Y48:Y52)/4</f>
        <v>0.77500000000000002</v>
      </c>
      <c r="Z53" s="40">
        <v>0.77500000000000002</v>
      </c>
    </row>
    <row r="55" spans="12:27">
      <c r="L55" s="46" t="s">
        <v>64</v>
      </c>
      <c r="M55" s="46"/>
      <c r="N55" s="46"/>
      <c r="O55" s="46"/>
      <c r="P55" s="46"/>
      <c r="Q55" s="46"/>
      <c r="S55" s="42" t="s">
        <v>49</v>
      </c>
      <c r="T55" s="42"/>
      <c r="U55" s="18" t="s">
        <v>51</v>
      </c>
      <c r="AA55" s="38">
        <f>( (T53*Y53)/(T53+Y53) ) * 2</f>
        <v>0.60262644743494076</v>
      </c>
    </row>
    <row r="56" spans="12:27">
      <c r="L56" s="5"/>
      <c r="M56" s="5" t="s">
        <v>52</v>
      </c>
      <c r="N56" s="5" t="s">
        <v>53</v>
      </c>
      <c r="O56" s="5" t="s">
        <v>54</v>
      </c>
      <c r="P56" s="5" t="s">
        <v>55</v>
      </c>
      <c r="Q56" s="5" t="s">
        <v>63</v>
      </c>
    </row>
    <row r="57" spans="12:27">
      <c r="L57" s="5" t="s">
        <v>52</v>
      </c>
      <c r="M57" s="25">
        <v>198</v>
      </c>
      <c r="N57" s="5">
        <v>2</v>
      </c>
      <c r="O57" s="5">
        <v>0</v>
      </c>
      <c r="P57" s="5">
        <v>0</v>
      </c>
      <c r="Q57" s="2">
        <f>SUM(M57:P57)</f>
        <v>200</v>
      </c>
      <c r="S57" s="23" t="s">
        <v>66</v>
      </c>
      <c r="T57" s="41">
        <f>(M57+N58+O59+P60)/Q61</f>
        <v>0.87391304347826082</v>
      </c>
    </row>
    <row r="58" spans="12:27">
      <c r="L58" s="5" t="s">
        <v>53</v>
      </c>
      <c r="M58" s="5">
        <v>7</v>
      </c>
      <c r="N58" s="25">
        <v>1</v>
      </c>
      <c r="O58" s="5">
        <v>0</v>
      </c>
      <c r="P58" s="5">
        <v>2</v>
      </c>
      <c r="Q58" s="2">
        <f t="shared" ref="Q58:Q60" si="10">SUM(M58:P58)</f>
        <v>10</v>
      </c>
      <c r="S58" s="39" t="s">
        <v>67</v>
      </c>
      <c r="T58" s="41">
        <f>M57/M61</f>
        <v>0.95652173913043481</v>
      </c>
      <c r="U58" s="18" t="s">
        <v>38</v>
      </c>
      <c r="V58" s="22"/>
      <c r="X58" s="39" t="s">
        <v>71</v>
      </c>
      <c r="Y58" s="41">
        <f>M57/Q57</f>
        <v>0.99</v>
      </c>
      <c r="Z58" s="18" t="s">
        <v>38</v>
      </c>
    </row>
    <row r="59" spans="12:27">
      <c r="L59" s="5" t="s">
        <v>54</v>
      </c>
      <c r="M59" s="5">
        <v>0</v>
      </c>
      <c r="N59" s="5">
        <v>8</v>
      </c>
      <c r="O59" s="25">
        <v>1</v>
      </c>
      <c r="P59" s="5">
        <v>1</v>
      </c>
      <c r="Q59" s="2">
        <f t="shared" si="10"/>
        <v>10</v>
      </c>
      <c r="S59" s="39" t="s">
        <v>68</v>
      </c>
      <c r="T59" s="41">
        <f>N58/N61</f>
        <v>7.1428571428571425E-2</v>
      </c>
      <c r="X59" s="39" t="s">
        <v>72</v>
      </c>
      <c r="Y59" s="41">
        <f>N58/Q58</f>
        <v>0.1</v>
      </c>
    </row>
    <row r="60" spans="12:27">
      <c r="L60" s="5" t="s">
        <v>55</v>
      </c>
      <c r="M60" s="5">
        <v>2</v>
      </c>
      <c r="N60" s="5">
        <v>3</v>
      </c>
      <c r="O60" s="5">
        <v>4</v>
      </c>
      <c r="P60" s="25">
        <v>1</v>
      </c>
      <c r="Q60" s="2">
        <f t="shared" si="10"/>
        <v>10</v>
      </c>
      <c r="S60" s="39" t="s">
        <v>69</v>
      </c>
      <c r="T60" s="41">
        <f>O59/O61</f>
        <v>0.2</v>
      </c>
      <c r="X60" s="39" t="s">
        <v>73</v>
      </c>
      <c r="Y60" s="41">
        <f>O59/Q59</f>
        <v>0.1</v>
      </c>
    </row>
    <row r="61" spans="12:27">
      <c r="L61" s="5" t="s">
        <v>63</v>
      </c>
      <c r="M61" s="2">
        <f>SUM(M57:M60)</f>
        <v>207</v>
      </c>
      <c r="N61" s="2">
        <f t="shared" ref="N61" si="11">SUM(N57:N60)</f>
        <v>14</v>
      </c>
      <c r="O61" s="2">
        <f t="shared" ref="O61" si="12">SUM(O57:O60)</f>
        <v>5</v>
      </c>
      <c r="P61" s="2">
        <f t="shared" ref="P61" si="13">SUM(P57:P60)</f>
        <v>4</v>
      </c>
      <c r="Q61" s="2">
        <f>SUM(Q57:Q60)</f>
        <v>230</v>
      </c>
      <c r="S61" s="39" t="s">
        <v>70</v>
      </c>
      <c r="T61" s="41">
        <f>P60/P61</f>
        <v>0.25</v>
      </c>
      <c r="X61" s="39" t="s">
        <v>74</v>
      </c>
      <c r="Y61" s="41">
        <f>P60/Q60</f>
        <v>0.1</v>
      </c>
    </row>
    <row r="62" spans="12:27">
      <c r="T62" s="41">
        <f>SUM(T58:T61)/4</f>
        <v>0.36948757763975154</v>
      </c>
      <c r="U62" s="40">
        <v>0.49</v>
      </c>
      <c r="X62" s="23"/>
      <c r="Y62" s="41">
        <f>SUM(Y57:Y61)/4</f>
        <v>0.32250000000000006</v>
      </c>
    </row>
    <row r="64" spans="12:27">
      <c r="S64" s="42" t="s">
        <v>49</v>
      </c>
      <c r="T64" s="42"/>
      <c r="U64" s="18" t="s">
        <v>51</v>
      </c>
      <c r="AA64" s="38">
        <f>( (T62*Y62)/(T62+Y62) ) * 2</f>
        <v>0.34439850552015083</v>
      </c>
    </row>
  </sheetData>
  <mergeCells count="25">
    <mergeCell ref="B2:C3"/>
    <mergeCell ref="D2:E2"/>
    <mergeCell ref="B4:B5"/>
    <mergeCell ref="B11:B12"/>
    <mergeCell ref="F14:G14"/>
    <mergeCell ref="B14:E14"/>
    <mergeCell ref="B17:E17"/>
    <mergeCell ref="B18:E18"/>
    <mergeCell ref="F19:G19"/>
    <mergeCell ref="B19:E19"/>
    <mergeCell ref="B9:C10"/>
    <mergeCell ref="D9:E9"/>
    <mergeCell ref="F15:G15"/>
    <mergeCell ref="F16:G16"/>
    <mergeCell ref="F17:G17"/>
    <mergeCell ref="F18:G18"/>
    <mergeCell ref="B16:E16"/>
    <mergeCell ref="B15:E15"/>
    <mergeCell ref="S64:T64"/>
    <mergeCell ref="L46:Q46"/>
    <mergeCell ref="L55:Q55"/>
    <mergeCell ref="S55:T55"/>
    <mergeCell ref="L13:P13"/>
    <mergeCell ref="L27:Q27"/>
    <mergeCell ref="L36:Q36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4:K45"/>
  <sheetViews>
    <sheetView topLeftCell="A31" workbookViewId="0">
      <selection activeCell="I20" sqref="I20:K41"/>
    </sheetView>
  </sheetViews>
  <sheetFormatPr defaultRowHeight="17.399999999999999"/>
  <cols>
    <col min="5" max="5" width="13.3984375" bestFit="1" customWidth="1"/>
    <col min="6" max="6" width="13.09765625" customWidth="1"/>
    <col min="8" max="8" width="6.69921875" customWidth="1"/>
    <col min="9" max="9" width="23.19921875" bestFit="1" customWidth="1"/>
    <col min="10" max="10" width="6.5" bestFit="1" customWidth="1"/>
    <col min="11" max="11" width="19.19921875" bestFit="1" customWidth="1"/>
  </cols>
  <sheetData>
    <row r="14" spans="3:10">
      <c r="C14" s="48"/>
      <c r="D14" s="49"/>
      <c r="E14" s="52" t="s">
        <v>5</v>
      </c>
      <c r="F14" s="52"/>
    </row>
    <row r="15" spans="3:10">
      <c r="C15" s="50"/>
      <c r="D15" s="51"/>
      <c r="E15" s="4" t="s">
        <v>9</v>
      </c>
      <c r="F15" s="4" t="s">
        <v>10</v>
      </c>
    </row>
    <row r="16" spans="3:10" ht="34.799999999999997">
      <c r="C16" s="52" t="s">
        <v>1</v>
      </c>
      <c r="D16" s="4" t="s">
        <v>11</v>
      </c>
      <c r="E16" s="10" t="s">
        <v>4</v>
      </c>
      <c r="F16" s="8" t="s">
        <v>6</v>
      </c>
      <c r="J16" s="9"/>
    </row>
    <row r="17" spans="3:11" ht="34.799999999999997">
      <c r="C17" s="52"/>
      <c r="D17" s="4" t="s">
        <v>10</v>
      </c>
      <c r="E17" s="8" t="s">
        <v>7</v>
      </c>
      <c r="F17" s="11" t="s">
        <v>8</v>
      </c>
      <c r="J17" s="9"/>
    </row>
    <row r="20" spans="3:11">
      <c r="C20" s="48"/>
      <c r="D20" s="49"/>
      <c r="E20" s="52" t="s">
        <v>0</v>
      </c>
      <c r="F20" s="52"/>
      <c r="I20" s="53" t="s">
        <v>20</v>
      </c>
      <c r="J20" s="53"/>
      <c r="K20" s="53"/>
    </row>
    <row r="21" spans="3:11">
      <c r="C21" s="50"/>
      <c r="D21" s="51"/>
      <c r="E21" s="4" t="s">
        <v>9</v>
      </c>
      <c r="F21" s="4" t="s">
        <v>10</v>
      </c>
      <c r="G21" s="5" t="s">
        <v>2</v>
      </c>
      <c r="I21" t="s">
        <v>12</v>
      </c>
      <c r="J21" s="7">
        <f>(E22+F23)/G24</f>
        <v>0.86503067484662577</v>
      </c>
      <c r="K21" s="9" t="s">
        <v>16</v>
      </c>
    </row>
    <row r="22" spans="3:11">
      <c r="C22" s="52" t="s">
        <v>1</v>
      </c>
      <c r="D22" s="4" t="s">
        <v>11</v>
      </c>
      <c r="E22" s="10">
        <v>900</v>
      </c>
      <c r="F22" s="1">
        <v>100</v>
      </c>
      <c r="G22" s="6">
        <f>SUM(E22:F22)</f>
        <v>1000</v>
      </c>
      <c r="K22" s="9"/>
    </row>
    <row r="23" spans="3:11">
      <c r="C23" s="52"/>
      <c r="D23" s="4" t="s">
        <v>10</v>
      </c>
      <c r="E23" s="3">
        <v>54</v>
      </c>
      <c r="F23" s="14">
        <v>87</v>
      </c>
      <c r="G23" s="6">
        <f>SUM(E23:F23)</f>
        <v>141</v>
      </c>
    </row>
    <row r="24" spans="3:11">
      <c r="D24" s="2" t="s">
        <v>3</v>
      </c>
      <c r="E24" s="1">
        <f>SUM(E22:E23)</f>
        <v>954</v>
      </c>
      <c r="F24" s="1">
        <f>SUM(F22:F23)</f>
        <v>187</v>
      </c>
      <c r="G24" s="15">
        <f>SUM(E24:F24)</f>
        <v>1141</v>
      </c>
    </row>
    <row r="25" spans="3:11">
      <c r="J25" s="7"/>
    </row>
    <row r="27" spans="3:11">
      <c r="C27" s="48"/>
      <c r="D27" s="49"/>
      <c r="E27" s="52" t="s">
        <v>0</v>
      </c>
      <c r="F27" s="52"/>
      <c r="I27" s="53" t="s">
        <v>21</v>
      </c>
      <c r="J27" s="53"/>
      <c r="K27" s="53"/>
    </row>
    <row r="28" spans="3:11">
      <c r="C28" s="50"/>
      <c r="D28" s="51"/>
      <c r="E28" s="4" t="s">
        <v>9</v>
      </c>
      <c r="F28" s="4" t="s">
        <v>10</v>
      </c>
      <c r="G28" s="5" t="s">
        <v>2</v>
      </c>
      <c r="I28" t="s">
        <v>13</v>
      </c>
      <c r="J28" s="7">
        <f>(F22+E23)/G24</f>
        <v>0.13496932515337423</v>
      </c>
      <c r="K28" s="9" t="s">
        <v>17</v>
      </c>
    </row>
    <row r="29" spans="3:11">
      <c r="C29" s="52" t="s">
        <v>1</v>
      </c>
      <c r="D29" s="4" t="s">
        <v>11</v>
      </c>
      <c r="E29" s="1">
        <v>900</v>
      </c>
      <c r="F29" s="10">
        <v>100</v>
      </c>
      <c r="G29" s="6">
        <f>SUM(E29:F29)</f>
        <v>1000</v>
      </c>
    </row>
    <row r="30" spans="3:11">
      <c r="C30" s="52"/>
      <c r="D30" s="4" t="s">
        <v>10</v>
      </c>
      <c r="E30" s="14">
        <v>54</v>
      </c>
      <c r="F30" s="3">
        <v>87</v>
      </c>
      <c r="G30" s="6">
        <f>SUM(E30:F30)</f>
        <v>141</v>
      </c>
    </row>
    <row r="31" spans="3:11">
      <c r="D31" s="2" t="s">
        <v>3</v>
      </c>
      <c r="E31" s="1">
        <f>SUM(E29:E30)</f>
        <v>954</v>
      </c>
      <c r="F31" s="1">
        <f>SUM(F29:F30)</f>
        <v>187</v>
      </c>
      <c r="G31" s="15">
        <f>SUM(E31:F31)</f>
        <v>1141</v>
      </c>
    </row>
    <row r="33" spans="3:11">
      <c r="I33" s="53" t="s">
        <v>22</v>
      </c>
      <c r="J33" s="53"/>
      <c r="K33" s="53"/>
    </row>
    <row r="34" spans="3:11">
      <c r="C34" s="48"/>
      <c r="D34" s="49"/>
      <c r="E34" s="52" t="s">
        <v>0</v>
      </c>
      <c r="F34" s="52"/>
      <c r="I34" t="s">
        <v>14</v>
      </c>
      <c r="J34" s="7">
        <f>E22/E24</f>
        <v>0.94339622641509435</v>
      </c>
      <c r="K34" s="9" t="s">
        <v>18</v>
      </c>
    </row>
    <row r="35" spans="3:11">
      <c r="C35" s="50"/>
      <c r="D35" s="51"/>
      <c r="E35" s="4" t="s">
        <v>9</v>
      </c>
      <c r="F35" s="4" t="s">
        <v>10</v>
      </c>
      <c r="G35" s="5" t="s">
        <v>2</v>
      </c>
    </row>
    <row r="36" spans="3:11">
      <c r="C36" s="52" t="s">
        <v>1</v>
      </c>
      <c r="D36" s="4" t="s">
        <v>11</v>
      </c>
      <c r="E36" s="10">
        <v>900</v>
      </c>
      <c r="F36" s="1">
        <v>100</v>
      </c>
      <c r="G36" s="6">
        <f>SUM(E36:F36)</f>
        <v>1000</v>
      </c>
    </row>
    <row r="37" spans="3:11">
      <c r="C37" s="52"/>
      <c r="D37" s="4" t="s">
        <v>10</v>
      </c>
      <c r="E37" s="14">
        <v>54</v>
      </c>
      <c r="F37" s="3">
        <v>87</v>
      </c>
      <c r="G37" s="6">
        <f>SUM(E37:F37)</f>
        <v>141</v>
      </c>
    </row>
    <row r="38" spans="3:11">
      <c r="D38" s="2" t="s">
        <v>3</v>
      </c>
      <c r="E38" s="17">
        <f>SUM(E36:E37)</f>
        <v>954</v>
      </c>
      <c r="F38" s="1">
        <f>SUM(F36:F37)</f>
        <v>187</v>
      </c>
      <c r="G38" s="6">
        <f>SUM(E38:F38)</f>
        <v>1141</v>
      </c>
    </row>
    <row r="40" spans="3:11">
      <c r="I40" s="53" t="s">
        <v>23</v>
      </c>
      <c r="J40" s="53"/>
      <c r="K40" s="53"/>
    </row>
    <row r="41" spans="3:11">
      <c r="C41" s="48"/>
      <c r="D41" s="49"/>
      <c r="E41" s="52" t="s">
        <v>0</v>
      </c>
      <c r="F41" s="52"/>
      <c r="I41" t="s">
        <v>15</v>
      </c>
      <c r="J41" s="7">
        <f>F23/F24</f>
        <v>0.46524064171122997</v>
      </c>
      <c r="K41" s="9" t="s">
        <v>19</v>
      </c>
    </row>
    <row r="42" spans="3:11">
      <c r="C42" s="50"/>
      <c r="D42" s="51"/>
      <c r="E42" s="4" t="s">
        <v>9</v>
      </c>
      <c r="F42" s="4" t="s">
        <v>10</v>
      </c>
      <c r="G42" s="5" t="s">
        <v>2</v>
      </c>
    </row>
    <row r="43" spans="3:11">
      <c r="C43" s="52" t="s">
        <v>1</v>
      </c>
      <c r="D43" s="4" t="s">
        <v>11</v>
      </c>
      <c r="E43" s="1">
        <v>900</v>
      </c>
      <c r="F43" s="1">
        <v>100</v>
      </c>
      <c r="G43" s="6">
        <f>SUM(E43:F43)</f>
        <v>1000</v>
      </c>
    </row>
    <row r="44" spans="3:11">
      <c r="C44" s="52"/>
      <c r="D44" s="4" t="s">
        <v>10</v>
      </c>
      <c r="E44" s="3">
        <v>54</v>
      </c>
      <c r="F44" s="14">
        <v>87</v>
      </c>
      <c r="G44" s="6">
        <f>SUM(E44:F44)</f>
        <v>141</v>
      </c>
    </row>
    <row r="45" spans="3:11">
      <c r="D45" s="2" t="s">
        <v>3</v>
      </c>
      <c r="E45" s="1">
        <f>SUM(E43:E44)</f>
        <v>954</v>
      </c>
      <c r="F45" s="17">
        <f>SUM(F43:F44)</f>
        <v>187</v>
      </c>
      <c r="G45" s="6">
        <f>SUM(E45:F45)</f>
        <v>1141</v>
      </c>
    </row>
  </sheetData>
  <mergeCells count="19">
    <mergeCell ref="I20:K20"/>
    <mergeCell ref="I27:K27"/>
    <mergeCell ref="I33:K33"/>
    <mergeCell ref="I40:K40"/>
    <mergeCell ref="C34:D35"/>
    <mergeCell ref="E34:F34"/>
    <mergeCell ref="C36:C37"/>
    <mergeCell ref="C41:D42"/>
    <mergeCell ref="E41:F41"/>
    <mergeCell ref="C43:C44"/>
    <mergeCell ref="C14:D15"/>
    <mergeCell ref="E14:F14"/>
    <mergeCell ref="C16:C17"/>
    <mergeCell ref="C27:D28"/>
    <mergeCell ref="E27:F27"/>
    <mergeCell ref="C29:C30"/>
    <mergeCell ref="E20:F20"/>
    <mergeCell ref="C22:C23"/>
    <mergeCell ref="C20:D2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Confusion_Matrix</vt:lpstr>
      <vt:lpstr>설명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李 栽學(Lee Jaehak)</dc:creator>
  <cp:lastModifiedBy>Changho</cp:lastModifiedBy>
  <dcterms:created xsi:type="dcterms:W3CDTF">2017-08-18T01:37:08Z</dcterms:created>
  <dcterms:modified xsi:type="dcterms:W3CDTF">2021-03-17T10:28:17Z</dcterms:modified>
</cp:coreProperties>
</file>