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skaran\Desktop\excel sheets\"/>
    </mc:Choice>
  </mc:AlternateContent>
  <bookViews>
    <workbookView xWindow="0" yWindow="480" windowWidth="20496" windowHeight="7656" activeTab="3"/>
  </bookViews>
  <sheets>
    <sheet name="CommonParams" sheetId="7" r:id="rId1"/>
    <sheet name="Commonservices" sheetId="1" r:id="rId2"/>
    <sheet name="Microservices" sheetId="5" r:id="rId3"/>
    <sheet name="envnew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0" l="1"/>
  <c r="J2" i="1" l="1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" i="5"/>
  <c r="A2" i="5" l="1"/>
  <c r="J16" i="5"/>
  <c r="J15" i="5"/>
  <c r="J14" i="5"/>
  <c r="J13" i="5"/>
  <c r="J12" i="5"/>
  <c r="J11" i="5"/>
  <c r="J10" i="5"/>
  <c r="J9" i="5"/>
  <c r="J8" i="5"/>
  <c r="J7" i="5"/>
  <c r="J6" i="5"/>
  <c r="J3" i="5"/>
  <c r="J4" i="5"/>
  <c r="J5" i="5"/>
  <c r="A3" i="5" l="1"/>
  <c r="B26" i="7"/>
  <c r="A4" i="5" l="1"/>
  <c r="B65" i="10"/>
  <c r="C2" i="5"/>
  <c r="B3" i="10"/>
  <c r="B33" i="7"/>
  <c r="A5" i="5" l="1"/>
  <c r="C3" i="5"/>
  <c r="B59" i="10"/>
  <c r="G17" i="5"/>
  <c r="G18" i="5"/>
  <c r="G19" i="5"/>
  <c r="A2" i="1"/>
  <c r="A3" i="1"/>
  <c r="A4" i="1" s="1"/>
  <c r="A5" i="1" s="1"/>
  <c r="A6" i="1" s="1"/>
  <c r="B10" i="7"/>
  <c r="B6" i="7"/>
  <c r="F19" i="5" s="1"/>
  <c r="C4" i="5" l="1"/>
  <c r="A6" i="5"/>
  <c r="F18" i="5"/>
  <c r="F17" i="5"/>
  <c r="B67" i="10"/>
  <c r="B19" i="10" l="1"/>
  <c r="C5" i="5"/>
  <c r="C6" i="5" s="1"/>
  <c r="A7" i="5"/>
  <c r="G16" i="5"/>
  <c r="F16" i="5"/>
  <c r="B31" i="10" l="1"/>
  <c r="A8" i="5"/>
  <c r="C7" i="5"/>
  <c r="B24" i="10"/>
  <c r="B18" i="10"/>
  <c r="B15" i="10"/>
  <c r="A9" i="5" l="1"/>
  <c r="C8" i="5"/>
  <c r="G6" i="5"/>
  <c r="B2" i="1"/>
  <c r="A10" i="5" l="1"/>
  <c r="C9" i="5"/>
  <c r="B11" i="10"/>
  <c r="B12" i="10"/>
  <c r="B13" i="10"/>
  <c r="B14" i="10"/>
  <c r="A11" i="5" l="1"/>
  <c r="C10" i="5"/>
  <c r="B23" i="10"/>
  <c r="B17" i="10"/>
  <c r="B5" i="10"/>
  <c r="B6" i="10"/>
  <c r="B7" i="10"/>
  <c r="B8" i="10"/>
  <c r="B9" i="10"/>
  <c r="B4" i="10"/>
  <c r="B2" i="10"/>
  <c r="B42" i="10"/>
  <c r="B44" i="10"/>
  <c r="B41" i="10"/>
  <c r="B43" i="10"/>
  <c r="B26" i="10"/>
  <c r="B28" i="10"/>
  <c r="B27" i="10"/>
  <c r="B29" i="10"/>
  <c r="B30" i="10"/>
  <c r="B10" i="10"/>
  <c r="I3" i="1"/>
  <c r="I4" i="1"/>
  <c r="I5" i="1"/>
  <c r="I6" i="1"/>
  <c r="D5" i="1"/>
  <c r="E5" i="1"/>
  <c r="D6" i="1"/>
  <c r="E6" i="1"/>
  <c r="M2" i="1"/>
  <c r="M3" i="1"/>
  <c r="B38" i="10" s="1"/>
  <c r="L3" i="1"/>
  <c r="B37" i="10" s="1"/>
  <c r="K3" i="1"/>
  <c r="B40" i="10" s="1"/>
  <c r="B39" i="10"/>
  <c r="B36" i="10"/>
  <c r="A12" i="5" l="1"/>
  <c r="C11" i="5"/>
  <c r="F15" i="5"/>
  <c r="G15" i="5"/>
  <c r="A13" i="5" l="1"/>
  <c r="C12" i="5"/>
  <c r="E3" i="1"/>
  <c r="E4" i="1"/>
  <c r="E2" i="1"/>
  <c r="D3" i="1"/>
  <c r="D4" i="1"/>
  <c r="A14" i="5" l="1"/>
  <c r="C13" i="5"/>
  <c r="G3" i="5"/>
  <c r="G4" i="5"/>
  <c r="G5" i="5"/>
  <c r="G7" i="5"/>
  <c r="G8" i="5"/>
  <c r="G9" i="5"/>
  <c r="G10" i="5"/>
  <c r="G11" i="5"/>
  <c r="G12" i="5"/>
  <c r="G13" i="5"/>
  <c r="G1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2" i="5"/>
  <c r="C1" i="7"/>
  <c r="B3" i="1"/>
  <c r="D2" i="1"/>
  <c r="A15" i="5" l="1"/>
  <c r="H16" i="5"/>
  <c r="H17" i="5"/>
  <c r="H19" i="5"/>
  <c r="H18" i="5"/>
  <c r="C14" i="5"/>
  <c r="B60" i="10"/>
  <c r="F6" i="1"/>
  <c r="J6" i="1" s="1"/>
  <c r="F5" i="1"/>
  <c r="H3" i="5"/>
  <c r="K3" i="5" s="1"/>
  <c r="H15" i="5"/>
  <c r="F3" i="1"/>
  <c r="J3" i="1" s="1"/>
  <c r="H14" i="5"/>
  <c r="H11" i="5"/>
  <c r="K11" i="5" s="1"/>
  <c r="H7" i="5"/>
  <c r="K7" i="5" s="1"/>
  <c r="H6" i="5"/>
  <c r="K6" i="5" s="1"/>
  <c r="H13" i="5"/>
  <c r="K13" i="5" s="1"/>
  <c r="H10" i="5"/>
  <c r="K10" i="5" s="1"/>
  <c r="H5" i="5"/>
  <c r="K5" i="5" s="1"/>
  <c r="F2" i="1"/>
  <c r="H12" i="5"/>
  <c r="K12" i="5" s="1"/>
  <c r="H9" i="5"/>
  <c r="K9" i="5" s="1"/>
  <c r="H4" i="5"/>
  <c r="K4" i="5" s="1"/>
  <c r="F4" i="1"/>
  <c r="H2" i="5"/>
  <c r="K2" i="5" s="1"/>
  <c r="H8" i="5"/>
  <c r="K8" i="5" s="1"/>
  <c r="I2" i="1"/>
  <c r="K14" i="5" l="1"/>
  <c r="K15" i="5"/>
  <c r="A16" i="5"/>
  <c r="C15" i="5"/>
  <c r="J5" i="1"/>
  <c r="B58" i="10"/>
  <c r="K16" i="5" l="1"/>
  <c r="A17" i="5"/>
  <c r="B74" i="10"/>
  <c r="C16" i="5"/>
  <c r="A18" i="5" l="1"/>
  <c r="B66" i="10"/>
  <c r="C17" i="5"/>
  <c r="K17" i="5" s="1"/>
  <c r="B32" i="10"/>
  <c r="A19" i="5" l="1"/>
  <c r="B75" i="10"/>
  <c r="C18" i="5"/>
  <c r="K18" i="5" s="1"/>
  <c r="B52" i="10"/>
  <c r="B68" i="10" l="1"/>
  <c r="C19" i="5"/>
  <c r="K19" i="5" s="1"/>
  <c r="B33" i="10"/>
  <c r="B51" i="10" l="1"/>
  <c r="B35" i="10" l="1"/>
  <c r="B46" i="10" l="1"/>
  <c r="B25" i="10" l="1"/>
  <c r="B34" i="10" l="1"/>
  <c r="B1" i="10" l="1"/>
</calcChain>
</file>

<file path=xl/sharedStrings.xml><?xml version="1.0" encoding="utf-8"?>
<sst xmlns="http://schemas.openxmlformats.org/spreadsheetml/2006/main" count="224" uniqueCount="197">
  <si>
    <t>Login Port</t>
  </si>
  <si>
    <t>UserName</t>
  </si>
  <si>
    <t>Password</t>
  </si>
  <si>
    <t>Command</t>
  </si>
  <si>
    <t>Aline-12#</t>
  </si>
  <si>
    <t>aline</t>
  </si>
  <si>
    <t>DBName</t>
  </si>
  <si>
    <t>PG_DB_HOST</t>
  </si>
  <si>
    <t>PG_DB_PORT</t>
  </si>
  <si>
    <t>PG_DB_USER</t>
  </si>
  <si>
    <t>PG_DB_NAME</t>
  </si>
  <si>
    <t>APP_PORT</t>
  </si>
  <si>
    <t>TEMP_PATH</t>
  </si>
  <si>
    <t>/tmp/</t>
  </si>
  <si>
    <t>HDFS_USER</t>
  </si>
  <si>
    <t>HDFS_HOST</t>
  </si>
  <si>
    <t>HDFS_PORT</t>
  </si>
  <si>
    <t>HDFS_PATH</t>
  </si>
  <si>
    <t>REDIS_HOST</t>
  </si>
  <si>
    <t>REDIS_PORT</t>
  </si>
  <si>
    <t>REDIS_DB</t>
  </si>
  <si>
    <t>CASSANDRA_HOST</t>
  </si>
  <si>
    <t>CASSANDRA_KEYSPACE</t>
  </si>
  <si>
    <t>API_URL</t>
  </si>
  <si>
    <t>API_PORT</t>
  </si>
  <si>
    <t>SSO_PATH</t>
  </si>
  <si>
    <t>/api/sso</t>
  </si>
  <si>
    <t>DEPLOYMENT_TYPE</t>
  </si>
  <si>
    <t>CASSANDRA_USER</t>
  </si>
  <si>
    <t>CASSANDRA_PASS</t>
  </si>
  <si>
    <t>ES_LINK</t>
  </si>
  <si>
    <t>SESSION_COUNT</t>
  </si>
  <si>
    <t>SESSION_CORE</t>
  </si>
  <si>
    <t>CASSANDRA_PORT</t>
  </si>
  <si>
    <t>CASSANDRA_NAME</t>
  </si>
  <si>
    <t>REDISCLI_JAR</t>
  </si>
  <si>
    <t>REDIS_AUTH</t>
  </si>
  <si>
    <t>Aline-secret-key</t>
  </si>
  <si>
    <t>EMAIL_ADDRESS</t>
  </si>
  <si>
    <t>Nokia-CloudEDH@aline-consulting.com</t>
  </si>
  <si>
    <t>EMAIL_PASSWD</t>
  </si>
  <si>
    <t>Aline1234</t>
  </si>
  <si>
    <t>TOKEN_EXPIRATION</t>
  </si>
  <si>
    <t>TOKEN_SECRET</t>
  </si>
  <si>
    <t>RedisIP</t>
  </si>
  <si>
    <t>RedisPort</t>
  </si>
  <si>
    <t>AppPort</t>
  </si>
  <si>
    <t>Registry IP</t>
  </si>
  <si>
    <t>redis</t>
  </si>
  <si>
    <t>Mount Dir</t>
  </si>
  <si>
    <t>postgres</t>
  </si>
  <si>
    <t>envupdater</t>
  </si>
  <si>
    <t>root</t>
  </si>
  <si>
    <t>CDC_DB_HOST</t>
  </si>
  <si>
    <t>CDC_DB_NAME</t>
  </si>
  <si>
    <t>CDC_DB_PASS</t>
  </si>
  <si>
    <t>CDC_DB_PORT</t>
  </si>
  <si>
    <t>CDC_DB_USER</t>
  </si>
  <si>
    <t>/jars/redisclient_2.11-3.4.jar</t>
  </si>
  <si>
    <t>PG_DB_PASS</t>
  </si>
  <si>
    <t>loadbalancer</t>
  </si>
  <si>
    <t>UI_PORT</t>
  </si>
  <si>
    <t>MkDir</t>
  </si>
  <si>
    <t>Registry Host</t>
  </si>
  <si>
    <t>Registry Port</t>
  </si>
  <si>
    <t>Redis Host</t>
  </si>
  <si>
    <t>Redis Port</t>
  </si>
  <si>
    <t>Postgres Host</t>
  </si>
  <si>
    <t>Postgres Port</t>
  </si>
  <si>
    <t>Master Machine</t>
  </si>
  <si>
    <t>ServiceName</t>
  </si>
  <si>
    <t>SSO_PORT</t>
  </si>
  <si>
    <t>Master Port</t>
  </si>
  <si>
    <t>Master SSH Port</t>
  </si>
  <si>
    <t>IFM_PORT</t>
  </si>
  <si>
    <t>DTF_PORT</t>
  </si>
  <si>
    <t>IS_PORT</t>
  </si>
  <si>
    <t>SYNC_PORT</t>
  </si>
  <si>
    <t>JOB_PORT</t>
  </si>
  <si>
    <t>OBJECT_PORT</t>
  </si>
  <si>
    <t>SCHEDULE_PORT</t>
  </si>
  <si>
    <t>GRID_PORT</t>
  </si>
  <si>
    <t>MDM_PORT</t>
  </si>
  <si>
    <t>Sleep Interval</t>
  </si>
  <si>
    <t>ExposePort</t>
  </si>
  <si>
    <t>DefaultPort</t>
  </si>
  <si>
    <t>DEV</t>
  </si>
  <si>
    <t>HDFS_UI_PORT</t>
  </si>
  <si>
    <t>/webhdfs/v1</t>
  </si>
  <si>
    <t>SPARK_PATH</t>
  </si>
  <si>
    <t>DEPENDENCY_JAR_PATH</t>
  </si>
  <si>
    <t>DTF_JAR_PATH</t>
  </si>
  <si>
    <t>DATALOAD_JAR_PATH</t>
  </si>
  <si>
    <t>EXPORT_JAR_PATH</t>
  </si>
  <si>
    <t>ETC_HOSTS</t>
  </si>
  <si>
    <t>TOKEN_EXPIRATION_TYPE</t>
  </si>
  <si>
    <t>TOP_BAR</t>
  </si>
  <si>
    <t>CASSANDRA_QUERY</t>
  </si>
  <si>
    <t>UI_HOST</t>
  </si>
  <si>
    <t>Postgres user</t>
  </si>
  <si>
    <t>Postgres db</t>
  </si>
  <si>
    <t>Postgres password</t>
  </si>
  <si>
    <t>Redis Auth</t>
  </si>
  <si>
    <t>kibana</t>
  </si>
  <si>
    <t>elasticsearch</t>
  </si>
  <si>
    <t>/share/docker/mount_dir/elasticsearch</t>
  </si>
  <si>
    <t>Redis Db</t>
  </si>
  <si>
    <t>Elastic Search host</t>
  </si>
  <si>
    <t>Elastic Search port</t>
  </si>
  <si>
    <t>Internal Port</t>
  </si>
  <si>
    <t>UAC_PORT</t>
  </si>
  <si>
    <t>GRAPH_PORT</t>
  </si>
  <si>
    <t>GRAPH_URL</t>
  </si>
  <si>
    <t>78.46.173.229</t>
  </si>
  <si>
    <t>/opt/jar/ojdbc6-11.2.0.3.jar,/opt/jar/redisclient_2.11-3.4.jar,/opt/jar/spark-cassandra-connector-2.0.0-M2-s_2.11.jar,/opt/jar/memsql-connector_2.11-2.0.4.jar,/opt/jar/mysql-connector-java-5.1.34.jar</t>
  </si>
  <si>
    <t>CDC</t>
  </si>
  <si>
    <t>SOCKET_URL</t>
  </si>
  <si>
    <t>SOCKET_PORT</t>
  </si>
  <si>
    <t>PROFILING_SOCKET_URL</t>
  </si>
  <si>
    <t>PROFILING_SOCKET_PORT</t>
  </si>
  <si>
    <t>PAML_SOCKET_URL</t>
  </si>
  <si>
    <t>http://192.168.1.8</t>
  </si>
  <si>
    <t>PAML_SOCKET_PORT</t>
  </si>
  <si>
    <t>MAX_THREADS</t>
  </si>
  <si>
    <t>HDFS_TMP</t>
  </si>
  <si>
    <t>/profiler_tmp_files/</t>
  </si>
  <si>
    <t>LOCAL_TMP</t>
  </si>
  <si>
    <t>/data/</t>
  </si>
  <si>
    <t>DEPLOYMENTMACHINE</t>
  </si>
  <si>
    <t>SAP_DOCKER_HOST</t>
  </si>
  <si>
    <t>HM_PORT</t>
  </si>
  <si>
    <t>ifm</t>
  </si>
  <si>
    <t>useradmin,IFM,IS,MDM,DTF,report,graph,audit,logs</t>
  </si>
  <si>
    <t>PROFILER_PORT</t>
  </si>
  <si>
    <t>ES_IP</t>
  </si>
  <si>
    <t>ES_PORT</t>
  </si>
  <si>
    <t>cloudui</t>
  </si>
  <si>
    <t>uac</t>
  </si>
  <si>
    <t>dtf</t>
  </si>
  <si>
    <t>intschema</t>
  </si>
  <si>
    <t>columnsync</t>
  </si>
  <si>
    <t>sparkjobexecuter</t>
  </si>
  <si>
    <t>sso</t>
  </si>
  <si>
    <t>sparkobjectbuilder</t>
  </si>
  <si>
    <t>scheduler</t>
  </si>
  <si>
    <t>grid</t>
  </si>
  <si>
    <t>mdm</t>
  </si>
  <si>
    <t>hierarchymgmt</t>
  </si>
  <si>
    <t>gridws</t>
  </si>
  <si>
    <t>profiler</t>
  </si>
  <si>
    <t>sap</t>
  </si>
  <si>
    <t>initArg</t>
  </si>
  <si>
    <t>Docker Start</t>
  </si>
  <si>
    <t>Docker rm</t>
  </si>
  <si>
    <t>mount_dir</t>
  </si>
  <si>
    <t>/share/docker/mount_dir/Profiler</t>
  </si>
  <si>
    <t>Download docker-elk.zip from git</t>
  </si>
  <si>
    <r>
      <t xml:space="preserve">then run the command </t>
    </r>
    <r>
      <rPr>
        <b/>
        <sz val="11"/>
        <color theme="1"/>
        <rFont val="Calibri"/>
        <family val="2"/>
        <scheme val="minor"/>
      </rPr>
      <t>docker-compose up -d</t>
    </r>
  </si>
  <si>
    <t>SPARK_MACHINE</t>
  </si>
  <si>
    <t>PY_DETAILS</t>
  </si>
  <si>
    <t>SFTP</t>
  </si>
  <si>
    <t>SPARK_JAR</t>
  </si>
  <si>
    <t>postgresUI</t>
  </si>
  <si>
    <t>redisUI</t>
  </si>
  <si>
    <t>envupdaterUI</t>
  </si>
  <si>
    <t>SLACK_CHANNEL</t>
  </si>
  <si>
    <t>ConName</t>
  </si>
  <si>
    <t>Slack Channel</t>
  </si>
  <si>
    <t>ImageName</t>
  </si>
  <si>
    <t>cdc_integeration</t>
  </si>
  <si>
    <t>cdc_appcrash</t>
  </si>
  <si>
    <t>SLACK_API_TOKEN</t>
  </si>
  <si>
    <t>xoxp-68286315924-388151382384-413860281379-6b6c1cdfdb4f1e8f8df374302907c04f</t>
  </si>
  <si>
    <t>Profiler</t>
  </si>
  <si>
    <t>Renderer</t>
  </si>
  <si>
    <t>/share/docker/mount_dir/redis</t>
  </si>
  <si>
    <t>/share/docker/mount_dir/postgres</t>
  </si>
  <si>
    <t>/share/docker/mount_dir/env</t>
  </si>
  <si>
    <t>88.99.30.40</t>
  </si>
  <si>
    <t>LOCAL_RENDERER_TMP</t>
  </si>
  <si>
    <t>/Renderer_tmp/</t>
  </si>
  <si>
    <t>LOCAL_PROFILER_TMP</t>
  </si>
  <si>
    <t>/Profiler_tmp/</t>
  </si>
  <si>
    <t>PROFILER_ENVIRONMENT</t>
  </si>
  <si>
    <t>production</t>
  </si>
  <si>
    <t>10.87.88.145</t>
  </si>
  <si>
    <t>10.87.88.149</t>
  </si>
  <si>
    <t>"/opt/Narendra/SparkJS/target/CloudEDH_Aline-0.0.1-SNAPSHOT.jar"</t>
  </si>
  <si>
    <t>10.87.88.151~aline.node11.cdc:10.87.88.152~aline.node12.cdc</t>
  </si>
  <si>
    <t>10.87.88.151</t>
  </si>
  <si>
    <t>ewogICJob3N0IjogIjEwLjg3Ljg4LjE1MSIsCiAgInVzZXIiOiAicm9vdCIsCiAgImtleSI6ICJBbGluZS0xMiMiCn0=</t>
  </si>
  <si>
    <t>ewogICJob3N0IjogIjEwLjg3Ljg4LjE1MSIsCiAgInBvcnQiOiAiMjIiLAogICJ1c2VybmFtZSI6ICJyb290IiwKICAicGFzc3dvcmQiOiAiQWxpbmUtMTIjIgp9</t>
  </si>
  <si>
    <t>/usr/hdp/2.6.2.14-5/spark2/bin/spark-submit</t>
  </si>
  <si>
    <t>10.87.88.140</t>
  </si>
  <si>
    <t>10.87.88.152</t>
  </si>
  <si>
    <t>http://10.87.88.159:8081</t>
  </si>
  <si>
    <t>ewogICJob3N0IjogIjEwLjg3Ljg4LjE0MSIsCiAgInVzZXIiOiAicm9vdCIsCiAgImtleSI6ICJBbGluZS0xMiMiLAogICJwYXRoIjogIi9vcHQvUHl0aG9uL0NMSUVOVF90b19IREZTLnB5Igp9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</si>
</sst>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9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wrapText="1"/>
    </xf>
    <xf numFmtId="0" fontId="1" fillId="0" borderId="0" xfId="1" applyAlignment="1">
      <alignment horizontal="right" vertical="center" wrapText="1"/>
    </xf>
    <xf numFmtId="0" fontId="1" fillId="0" borderId="0" xfId="1"/>
    <xf numFmtId="0" fontId="0" fillId="0" borderId="0" xfId="0" applyAlignment="1">
      <alignment vertical="center" wrapText="1"/>
    </xf>
    <xf numFmtId="0" fontId="0" fillId="2" borderId="0" xfId="0" applyFill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8/" TargetMode="External"/><Relationship Id="rId2" Type="http://schemas.openxmlformats.org/officeDocument/2006/relationships/hyperlink" Target="http://10.87.0.88/" TargetMode="External"/><Relationship Id="rId1" Type="http://schemas.openxmlformats.org/officeDocument/2006/relationships/hyperlink" Target="http://10.87.88.159:8081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10.87.88.1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0" workbookViewId="0">
      <selection activeCell="B39" sqref="B39"/>
    </sheetView>
  </sheetViews>
  <sheetFormatPr defaultColWidth="9.109375" defaultRowHeight="14.4" x14ac:dyDescent="0.3"/>
  <cols>
    <col min="1" max="1" width="20.33203125" style="3" bestFit="1" customWidth="1"/>
    <col min="2" max="2" width="14.44140625" style="3" bestFit="1" customWidth="1"/>
    <col min="3" max="3" width="22.88671875" style="3" bestFit="1" customWidth="1"/>
    <col min="4" max="16384" width="9.109375" style="3"/>
  </cols>
  <sheetData>
    <row r="1" spans="1:3" x14ac:dyDescent="0.3">
      <c r="A1" s="1" t="s">
        <v>63</v>
      </c>
      <c r="B1" s="4" t="s">
        <v>185</v>
      </c>
      <c r="C1" s="16" t="str">
        <f>CONCATENATE(B1,":",B2)</f>
        <v>10.87.88.145:5000</v>
      </c>
    </row>
    <row r="2" spans="1:3" x14ac:dyDescent="0.3">
      <c r="A2" s="1" t="s">
        <v>64</v>
      </c>
      <c r="B2" s="2">
        <v>5000</v>
      </c>
      <c r="C2" s="16"/>
    </row>
    <row r="3" spans="1:3" x14ac:dyDescent="0.3">
      <c r="A3" s="1" t="s">
        <v>69</v>
      </c>
      <c r="B3" s="2" t="s">
        <v>193</v>
      </c>
    </row>
    <row r="4" spans="1:3" x14ac:dyDescent="0.3">
      <c r="A4" s="3" t="s">
        <v>72</v>
      </c>
      <c r="B4" s="3">
        <v>4000</v>
      </c>
    </row>
    <row r="5" spans="1:3" x14ac:dyDescent="0.3">
      <c r="A5" s="3" t="s">
        <v>73</v>
      </c>
      <c r="B5" s="3">
        <v>2000</v>
      </c>
    </row>
    <row r="6" spans="1:3" x14ac:dyDescent="0.3">
      <c r="A6" s="1" t="s">
        <v>65</v>
      </c>
      <c r="B6" s="2" t="str">
        <f>B3</f>
        <v>10.87.88.140</v>
      </c>
    </row>
    <row r="7" spans="1:3" x14ac:dyDescent="0.3">
      <c r="A7" s="1" t="s">
        <v>66</v>
      </c>
      <c r="B7" s="2">
        <v>6379</v>
      </c>
    </row>
    <row r="8" spans="1:3" x14ac:dyDescent="0.3">
      <c r="A8" s="6" t="s">
        <v>102</v>
      </c>
      <c r="B8" s="2" t="s">
        <v>4</v>
      </c>
    </row>
    <row r="9" spans="1:3" x14ac:dyDescent="0.3">
      <c r="A9" s="6" t="s">
        <v>106</v>
      </c>
      <c r="B9" s="2">
        <v>0</v>
      </c>
    </row>
    <row r="10" spans="1:3" x14ac:dyDescent="0.3">
      <c r="A10" s="1" t="s">
        <v>67</v>
      </c>
      <c r="B10" s="2" t="str">
        <f>B3</f>
        <v>10.87.88.140</v>
      </c>
    </row>
    <row r="11" spans="1:3" x14ac:dyDescent="0.3">
      <c r="A11" s="1" t="s">
        <v>68</v>
      </c>
      <c r="B11" s="2">
        <v>5432</v>
      </c>
    </row>
    <row r="12" spans="1:3" x14ac:dyDescent="0.3">
      <c r="A12" s="6" t="s">
        <v>99</v>
      </c>
      <c r="B12" s="2" t="s">
        <v>5</v>
      </c>
    </row>
    <row r="13" spans="1:3" x14ac:dyDescent="0.3">
      <c r="A13" s="6" t="s">
        <v>100</v>
      </c>
      <c r="B13" s="2" t="s">
        <v>5</v>
      </c>
    </row>
    <row r="14" spans="1:3" x14ac:dyDescent="0.3">
      <c r="A14" s="6" t="s">
        <v>101</v>
      </c>
      <c r="B14" s="2" t="s">
        <v>4</v>
      </c>
    </row>
    <row r="15" spans="1:3" x14ac:dyDescent="0.3">
      <c r="A15" t="s">
        <v>14</v>
      </c>
      <c r="B15" s="3" t="s">
        <v>52</v>
      </c>
    </row>
    <row r="16" spans="1:3" x14ac:dyDescent="0.3">
      <c r="A16" t="s">
        <v>15</v>
      </c>
      <c r="B16" s="3" t="s">
        <v>189</v>
      </c>
    </row>
    <row r="17" spans="1:2" x14ac:dyDescent="0.3">
      <c r="A17" t="s">
        <v>16</v>
      </c>
      <c r="B17" s="3">
        <v>8020</v>
      </c>
    </row>
    <row r="18" spans="1:2" x14ac:dyDescent="0.3">
      <c r="A18" t="s">
        <v>17</v>
      </c>
      <c r="B18" s="3" t="s">
        <v>88</v>
      </c>
    </row>
    <row r="19" spans="1:2" x14ac:dyDescent="0.3">
      <c r="A19" t="s">
        <v>87</v>
      </c>
      <c r="B19" s="3">
        <v>50070</v>
      </c>
    </row>
    <row r="20" spans="1:2" x14ac:dyDescent="0.3">
      <c r="A20" t="s">
        <v>53</v>
      </c>
      <c r="B20" s="3" t="s">
        <v>194</v>
      </c>
    </row>
    <row r="21" spans="1:2" ht="28.8" x14ac:dyDescent="0.3">
      <c r="A21" t="s">
        <v>54</v>
      </c>
      <c r="B21" s="3" t="s">
        <v>169</v>
      </c>
    </row>
    <row r="22" spans="1:2" x14ac:dyDescent="0.3">
      <c r="A22" t="s">
        <v>55</v>
      </c>
    </row>
    <row r="23" spans="1:2" x14ac:dyDescent="0.3">
      <c r="A23" t="s">
        <v>56</v>
      </c>
      <c r="B23" s="3">
        <v>3307</v>
      </c>
    </row>
    <row r="24" spans="1:2" x14ac:dyDescent="0.3">
      <c r="A24" t="s">
        <v>57</v>
      </c>
      <c r="B24" s="3" t="s">
        <v>52</v>
      </c>
    </row>
    <row r="25" spans="1:2" x14ac:dyDescent="0.3">
      <c r="A25" t="s">
        <v>21</v>
      </c>
      <c r="B25" s="3" t="s">
        <v>186</v>
      </c>
    </row>
    <row r="26" spans="1:2" ht="28.8" x14ac:dyDescent="0.3">
      <c r="A26" t="s">
        <v>22</v>
      </c>
      <c r="B26" s="3" t="str">
        <f>B21</f>
        <v>cdc_integeration</v>
      </c>
    </row>
    <row r="27" spans="1:2" x14ac:dyDescent="0.3">
      <c r="A27" t="s">
        <v>34</v>
      </c>
    </row>
    <row r="28" spans="1:2" x14ac:dyDescent="0.3">
      <c r="A28" t="s">
        <v>29</v>
      </c>
    </row>
    <row r="29" spans="1:2" x14ac:dyDescent="0.3">
      <c r="A29" t="s">
        <v>33</v>
      </c>
      <c r="B29" s="3">
        <v>9042</v>
      </c>
    </row>
    <row r="30" spans="1:2" x14ac:dyDescent="0.3">
      <c r="A30" t="s">
        <v>97</v>
      </c>
    </row>
    <row r="31" spans="1:2" x14ac:dyDescent="0.3">
      <c r="A31" t="s">
        <v>28</v>
      </c>
    </row>
    <row r="32" spans="1:2" x14ac:dyDescent="0.3">
      <c r="A32" t="s">
        <v>27</v>
      </c>
      <c r="B32" s="3" t="s">
        <v>86</v>
      </c>
    </row>
    <row r="33" spans="1:2" x14ac:dyDescent="0.3">
      <c r="A33" s="3" t="s">
        <v>107</v>
      </c>
      <c r="B33" s="2" t="str">
        <f>B3</f>
        <v>10.87.88.140</v>
      </c>
    </row>
    <row r="34" spans="1:2" x14ac:dyDescent="0.3">
      <c r="A34" s="3" t="s">
        <v>108</v>
      </c>
      <c r="B34" s="3">
        <v>9201</v>
      </c>
    </row>
    <row r="35" spans="1:2" x14ac:dyDescent="0.3">
      <c r="A35" t="s">
        <v>89</v>
      </c>
      <c r="B35" t="s">
        <v>192</v>
      </c>
    </row>
    <row r="36" spans="1:2" x14ac:dyDescent="0.3">
      <c r="A36" s="3" t="s">
        <v>165</v>
      </c>
      <c r="B36" s="3" t="s">
        <v>170</v>
      </c>
    </row>
  </sheetData>
  <mergeCells count="1"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J2" zoomScale="115" zoomScaleNormal="115" workbookViewId="0">
      <selection activeCell="J6" sqref="J6"/>
    </sheetView>
  </sheetViews>
  <sheetFormatPr defaultRowHeight="14.4" x14ac:dyDescent="0.3"/>
  <cols>
    <col min="1" max="3" width="11.33203125" customWidth="1"/>
    <col min="4" max="4" width="15" bestFit="1" customWidth="1"/>
    <col min="5" max="5" width="9.6640625" bestFit="1" customWidth="1"/>
    <col min="6" max="6" width="23" bestFit="1" customWidth="1"/>
    <col min="7" max="7" width="9" customWidth="1"/>
    <col min="8" max="8" width="17.5546875" bestFit="1" customWidth="1"/>
    <col min="9" max="9" width="13.33203125" customWidth="1"/>
    <col min="10" max="10" width="154.109375" bestFit="1" customWidth="1"/>
    <col min="11" max="11" width="9.6640625" customWidth="1"/>
  </cols>
  <sheetData>
    <row r="1" spans="1:14" x14ac:dyDescent="0.3">
      <c r="A1" t="s">
        <v>0</v>
      </c>
      <c r="B1" t="s">
        <v>84</v>
      </c>
      <c r="C1" t="s">
        <v>85</v>
      </c>
      <c r="D1" t="s">
        <v>44</v>
      </c>
      <c r="E1" t="s">
        <v>45</v>
      </c>
      <c r="F1" t="s">
        <v>47</v>
      </c>
      <c r="G1" t="s">
        <v>49</v>
      </c>
      <c r="H1" t="s">
        <v>70</v>
      </c>
      <c r="I1" t="s">
        <v>62</v>
      </c>
      <c r="J1" t="s">
        <v>3</v>
      </c>
      <c r="K1" t="s">
        <v>1</v>
      </c>
      <c r="L1" t="s">
        <v>6</v>
      </c>
      <c r="M1" t="s">
        <v>2</v>
      </c>
      <c r="N1" t="s">
        <v>166</v>
      </c>
    </row>
    <row r="2" spans="1:14" x14ac:dyDescent="0.3">
      <c r="A2">
        <f>CommonParams!B$5</f>
        <v>2000</v>
      </c>
      <c r="B2">
        <f>CommonParams!B$7</f>
        <v>6379</v>
      </c>
      <c r="C2">
        <v>6379</v>
      </c>
      <c r="D2" t="str">
        <f>CommonParams!B$6</f>
        <v>10.87.88.140</v>
      </c>
      <c r="E2">
        <f>CommonParams!B$7</f>
        <v>6379</v>
      </c>
      <c r="F2" t="str">
        <f>CommonParams!C$1</f>
        <v>10.87.88.145:5000</v>
      </c>
      <c r="G2" t="s">
        <v>175</v>
      </c>
      <c r="H2" t="s">
        <v>48</v>
      </c>
      <c r="I2" t="str">
        <f>CONCATENATE("mkdir -p ",G2)</f>
        <v>mkdir -p /share/docker/mount_dir/redis</v>
      </c>
      <c r="J2" t="str">
        <f>CONCATENATE("docker run -v ",G2,":/data:rw -p ",A2,":22 -p ",B2,":",C2," --restart unless-stopped --name=",H2," -d ",F2,"/gokul/",H2," /bin/bash init  -p ",M2)</f>
        <v>docker run -v /share/docker/mount_dir/redis:/data:rw -p 2000:22 -p 6379:6379 --restart unless-stopped --name=redis -d 10.87.88.145:5000/gokul/redis /bin/bash init  -p Aline-12#</v>
      </c>
      <c r="M2" t="str">
        <f>CONCATENATE(CommonParams!B8)</f>
        <v>Aline-12#</v>
      </c>
      <c r="N2" t="s">
        <v>163</v>
      </c>
    </row>
    <row r="3" spans="1:14" x14ac:dyDescent="0.3">
      <c r="A3">
        <f>A2+1</f>
        <v>2001</v>
      </c>
      <c r="B3">
        <f>CommonParams!B$11</f>
        <v>5432</v>
      </c>
      <c r="C3">
        <v>5432</v>
      </c>
      <c r="D3" t="str">
        <f>CommonParams!B$6</f>
        <v>10.87.88.140</v>
      </c>
      <c r="E3">
        <f>CommonParams!B$7</f>
        <v>6379</v>
      </c>
      <c r="F3" t="str">
        <f>CommonParams!C$1</f>
        <v>10.87.88.145:5000</v>
      </c>
      <c r="G3" t="s">
        <v>176</v>
      </c>
      <c r="H3" t="s">
        <v>50</v>
      </c>
      <c r="I3" t="str">
        <f t="shared" ref="I3:I6" si="0">CONCATENATE("mkdir -p ",G3)</f>
        <v>mkdir -p /share/docker/mount_dir/postgres</v>
      </c>
      <c r="J3" t="str">
        <f>CONCATENATE("docker run -v ",G3,":/data:rw -p ",A3,":22 -p ",B3,":",C3," --restart unless-stopped  --name=",H3," -d ",F3,"/gokul/",H3," /bin/bash init -r ",D3,"-p ",E3)</f>
        <v>docker run -v /share/docker/mount_dir/postgres:/data:rw -p 2001:22 -p 5432:5432 --restart unless-stopped  --name=postgres -d 10.87.88.145:5000/gokul/postgres /bin/bash init -r 10.87.88.140-p 6379</v>
      </c>
      <c r="K3" t="str">
        <f>CONCATENATE(CommonParams!B12)</f>
        <v>aline</v>
      </c>
      <c r="L3" t="str">
        <f>CONCATENATE(CommonParams!B13)</f>
        <v>aline</v>
      </c>
      <c r="M3" t="str">
        <f>CONCATENATE(CommonParams!B14)</f>
        <v>Aline-12#</v>
      </c>
      <c r="N3" t="s">
        <v>162</v>
      </c>
    </row>
    <row r="4" spans="1:14" hidden="1" x14ac:dyDescent="0.3">
      <c r="A4">
        <f>A3+1</f>
        <v>2002</v>
      </c>
      <c r="B4">
        <v>5601</v>
      </c>
      <c r="C4">
        <v>5601</v>
      </c>
      <c r="D4" t="str">
        <f>CommonParams!B$6</f>
        <v>10.87.88.140</v>
      </c>
      <c r="E4">
        <f>CommonParams!B$7</f>
        <v>6379</v>
      </c>
      <c r="F4" t="str">
        <f>CommonParams!C$1</f>
        <v>10.87.88.145:5000</v>
      </c>
      <c r="H4" t="s">
        <v>103</v>
      </c>
      <c r="I4" t="str">
        <f t="shared" si="0"/>
        <v xml:space="preserve">mkdir -p </v>
      </c>
    </row>
    <row r="5" spans="1:14" hidden="1" x14ac:dyDescent="0.3">
      <c r="A5">
        <f>A4+1</f>
        <v>2003</v>
      </c>
      <c r="B5">
        <v>9200</v>
      </c>
      <c r="C5">
        <v>9200</v>
      </c>
      <c r="D5" t="str">
        <f>CommonParams!B$6</f>
        <v>10.87.88.140</v>
      </c>
      <c r="E5">
        <f>CommonParams!B$7</f>
        <v>6379</v>
      </c>
      <c r="F5" t="str">
        <f>CommonParams!C$1</f>
        <v>10.87.88.145:5000</v>
      </c>
      <c r="G5" t="s">
        <v>105</v>
      </c>
      <c r="H5" t="s">
        <v>104</v>
      </c>
      <c r="I5" t="str">
        <f t="shared" si="0"/>
        <v>mkdir -p /share/docker/mount_dir/elasticsearch</v>
      </c>
      <c r="J5" t="str">
        <f>CONCATENATE("docker run -v ",G5,":/data:rw -p ",A5,":22 -p ",B5,":",C5," -p ",B4,":",C4," --restart unless-stopped --name=",H5," -d ",F5,"/gokul/",H5," /bin/bash init")</f>
        <v>docker run -v /share/docker/mount_dir/elasticsearch:/data:rw -p 2003:22 -p 9200:9200 -p 5601:5601 --restart unless-stopped --name=elasticsearch -d 10.87.88.145:5000/gokul/elasticsearch /bin/bash init</v>
      </c>
    </row>
    <row r="6" spans="1:14" x14ac:dyDescent="0.3">
      <c r="A6">
        <f>A5+1</f>
        <v>2004</v>
      </c>
      <c r="B6">
        <v>2005</v>
      </c>
      <c r="C6">
        <v>2006</v>
      </c>
      <c r="D6" t="str">
        <f>CommonParams!B$6</f>
        <v>10.87.88.140</v>
      </c>
      <c r="E6">
        <f>CommonParams!B$7</f>
        <v>6379</v>
      </c>
      <c r="F6" t="str">
        <f>CommonParams!C$1</f>
        <v>10.87.88.145:5000</v>
      </c>
      <c r="G6" t="s">
        <v>177</v>
      </c>
      <c r="H6" t="s">
        <v>51</v>
      </c>
      <c r="I6" t="str">
        <f t="shared" si="0"/>
        <v>mkdir -p /share/docker/mount_dir/env</v>
      </c>
      <c r="J6" t="str">
        <f>CONCATENATE("docker run -v ",G6,":/data:rw -p ",A6,":22 -p ",B6,":",C6,"  --name=",N6," -d ",F6,"/gokul/",H6," /bin/bash init -r ",D6," -p ",E6)</f>
        <v>docker run -v /share/docker/mount_dir/env:/data:rw -p 2004:22 -p 2005:2006  --name=envupdaterUI -d 10.87.88.145:5000/gokul/envupdater /bin/bash init -r 10.87.88.140 -p 6379</v>
      </c>
      <c r="N6" t="s">
        <v>164</v>
      </c>
    </row>
    <row r="8" spans="1:14" x14ac:dyDescent="0.3">
      <c r="G8" t="s">
        <v>156</v>
      </c>
      <c r="J8" t="s">
        <v>157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2" sqref="K2:K16"/>
    </sheetView>
  </sheetViews>
  <sheetFormatPr defaultRowHeight="14.4" x14ac:dyDescent="0.3"/>
  <cols>
    <col min="1" max="1" width="9.88671875" bestFit="1" customWidth="1"/>
    <col min="2" max="2" width="9.88671875" customWidth="1"/>
    <col min="5" max="5" width="21" bestFit="1" customWidth="1"/>
    <col min="6" max="6" width="13.6640625" bestFit="1" customWidth="1"/>
    <col min="8" max="8" width="22.88671875" bestFit="1" customWidth="1"/>
    <col min="9" max="9" width="13.44140625" bestFit="1" customWidth="1"/>
    <col min="10" max="10" width="13.44140625" customWidth="1"/>
    <col min="11" max="11" width="12.44140625" customWidth="1"/>
    <col min="12" max="12" width="27" bestFit="1" customWidth="1"/>
    <col min="13" max="13" width="9.44140625" bestFit="1" customWidth="1"/>
  </cols>
  <sheetData>
    <row r="1" spans="1:13" x14ac:dyDescent="0.3">
      <c r="A1" t="s">
        <v>0</v>
      </c>
      <c r="B1" t="s">
        <v>109</v>
      </c>
      <c r="C1" t="s">
        <v>46</v>
      </c>
      <c r="D1" t="s">
        <v>151</v>
      </c>
      <c r="E1" t="s">
        <v>168</v>
      </c>
      <c r="F1" t="s">
        <v>44</v>
      </c>
      <c r="G1" t="s">
        <v>45</v>
      </c>
      <c r="H1" t="s">
        <v>47</v>
      </c>
      <c r="I1" t="s">
        <v>83</v>
      </c>
      <c r="J1" t="s">
        <v>167</v>
      </c>
      <c r="K1" t="s">
        <v>152</v>
      </c>
      <c r="L1" s="8" t="s">
        <v>153</v>
      </c>
      <c r="M1" t="s">
        <v>154</v>
      </c>
    </row>
    <row r="2" spans="1:13" x14ac:dyDescent="0.3">
      <c r="A2">
        <f>CommonParams!B$5 + 10</f>
        <v>2010</v>
      </c>
      <c r="B2">
        <v>5010</v>
      </c>
      <c r="C2">
        <f>CommonParams!B$4</f>
        <v>4000</v>
      </c>
      <c r="E2" t="s">
        <v>136</v>
      </c>
      <c r="F2" t="str">
        <f>CommonParams!B$6</f>
        <v>10.87.88.140</v>
      </c>
      <c r="G2">
        <f>CommonParams!B$7</f>
        <v>6379</v>
      </c>
      <c r="H2" t="str">
        <f>CommonParams!C$1</f>
        <v>10.87.88.145:5000</v>
      </c>
      <c r="I2">
        <v>0</v>
      </c>
      <c r="K2" t="str">
        <f t="shared" ref="K2:K19" si="0">CONCATENATE("docker run ",IF(M2&lt;&gt;"",CONCATENATE(" -v ",M2,":/data:rw"),"")," -p ",A2,":22 -p ",C2,":",B2," --restart unless-stopped --name=",IF(D2&lt;&gt;"",D2,E2)," -d ",H2,"/gokul/",E2," /bin/bash init -r ",F2," -p ",G2,IF(J2&lt;&gt;"",CONCATENATE(" -c ",J2),""),IF(D2&lt;&gt;"",CONCATENATE(" -s ",D2),""), " &amp;&amp; sleep ",I2)</f>
        <v>docker run  -p 2010:22 -p 4000:5010 --restart unless-stopped --name=cloudui -d 10.87.88.145:5000/gokul/cloudui /bin/bash init -r 10.87.88.140 -p 6379 &amp;&amp; sleep 0</v>
      </c>
      <c r="L2" s="8" t="str">
        <f>CONCATENATE("docker rm -f ",IF(D2&lt;&gt;"",D2,E2))</f>
        <v>docker rm -f cloudui</v>
      </c>
    </row>
    <row r="3" spans="1:13" x14ac:dyDescent="0.3">
      <c r="A3">
        <f t="shared" ref="A3:A19" si="1">A2+1</f>
        <v>2011</v>
      </c>
      <c r="B3">
        <v>5010</v>
      </c>
      <c r="C3">
        <f>C2+1</f>
        <v>4001</v>
      </c>
      <c r="E3" t="s">
        <v>137</v>
      </c>
      <c r="F3" t="str">
        <f>CommonParams!B$6</f>
        <v>10.87.88.140</v>
      </c>
      <c r="G3">
        <f>CommonParams!B$7</f>
        <v>6379</v>
      </c>
      <c r="H3" t="str">
        <f>CommonParams!C$1</f>
        <v>10.87.88.145:5000</v>
      </c>
      <c r="I3">
        <v>60</v>
      </c>
      <c r="J3" t="str">
        <f>CommonParams!B36</f>
        <v>cdc_appcrash</v>
      </c>
      <c r="K3" s="14" t="str">
        <f t="shared" si="0"/>
        <v>docker run  -p 2011:22 -p 4001:5010 --restart unless-stopped --name=uac -d 10.87.88.145:5000/gokul/uac /bin/bash init -r 10.87.88.140 -p 6379 -c cdc_appcrash &amp;&amp; sleep 60</v>
      </c>
      <c r="L3" s="15" t="str">
        <f t="shared" ref="L3:L19" si="2">CONCATENATE("docker rm -f ",IF(D3&lt;&gt;"",D3,E3))</f>
        <v>docker rm -f uac</v>
      </c>
    </row>
    <row r="4" spans="1:13" x14ac:dyDescent="0.3">
      <c r="A4">
        <f t="shared" si="1"/>
        <v>2012</v>
      </c>
      <c r="B4">
        <v>5010</v>
      </c>
      <c r="C4">
        <f t="shared" ref="C4:C19" si="3">C3+1</f>
        <v>4002</v>
      </c>
      <c r="E4" t="s">
        <v>138</v>
      </c>
      <c r="F4" t="str">
        <f>CommonParams!B$6</f>
        <v>10.87.88.140</v>
      </c>
      <c r="G4">
        <f>CommonParams!B$7</f>
        <v>6379</v>
      </c>
      <c r="H4" t="str">
        <f>CommonParams!C$1</f>
        <v>10.87.88.145:5000</v>
      </c>
      <c r="I4" s="14">
        <v>60</v>
      </c>
      <c r="J4" t="str">
        <f>CommonParams!B36</f>
        <v>cdc_appcrash</v>
      </c>
      <c r="K4" s="14" t="str">
        <f t="shared" si="0"/>
        <v>docker run  -p 2012:22 -p 4002:5010 --restart unless-stopped --name=dtf -d 10.87.88.145:5000/gokul/dtf /bin/bash init -r 10.87.88.140 -p 6379 -c cdc_appcrash &amp;&amp; sleep 60</v>
      </c>
      <c r="L4" s="15" t="str">
        <f t="shared" si="2"/>
        <v>docker rm -f dtf</v>
      </c>
    </row>
    <row r="5" spans="1:13" x14ac:dyDescent="0.3">
      <c r="A5" s="14">
        <f t="shared" si="1"/>
        <v>2013</v>
      </c>
      <c r="B5">
        <v>5010</v>
      </c>
      <c r="C5">
        <f t="shared" si="3"/>
        <v>4003</v>
      </c>
      <c r="E5" t="s">
        <v>131</v>
      </c>
      <c r="F5" t="str">
        <f>CommonParams!B$6</f>
        <v>10.87.88.140</v>
      </c>
      <c r="G5">
        <f>CommonParams!B$7</f>
        <v>6379</v>
      </c>
      <c r="H5" t="str">
        <f>CommonParams!C$1</f>
        <v>10.87.88.145:5000</v>
      </c>
      <c r="I5" s="14">
        <v>60</v>
      </c>
      <c r="J5" t="str">
        <f>CommonParams!B36</f>
        <v>cdc_appcrash</v>
      </c>
      <c r="K5" s="14" t="str">
        <f t="shared" si="0"/>
        <v>docker run  -p 2013:22 -p 4003:5010 --restart unless-stopped --name=ifm -d 10.87.88.145:5000/gokul/ifm /bin/bash init -r 10.87.88.140 -p 6379 -c cdc_appcrash &amp;&amp; sleep 60</v>
      </c>
      <c r="L5" s="15" t="str">
        <f t="shared" si="2"/>
        <v>docker rm -f ifm</v>
      </c>
    </row>
    <row r="6" spans="1:13" x14ac:dyDescent="0.3">
      <c r="A6" s="14">
        <f t="shared" si="1"/>
        <v>2014</v>
      </c>
      <c r="B6">
        <v>5010</v>
      </c>
      <c r="C6">
        <f t="shared" si="3"/>
        <v>4004</v>
      </c>
      <c r="E6" t="s">
        <v>139</v>
      </c>
      <c r="F6" t="str">
        <f>CommonParams!B$6</f>
        <v>10.87.88.140</v>
      </c>
      <c r="G6">
        <f>CommonParams!B$7</f>
        <v>6379</v>
      </c>
      <c r="H6" t="str">
        <f>CommonParams!C$1</f>
        <v>10.87.88.145:5000</v>
      </c>
      <c r="I6">
        <v>0</v>
      </c>
      <c r="J6" t="str">
        <f>CommonParams!B36</f>
        <v>cdc_appcrash</v>
      </c>
      <c r="K6" s="14" t="str">
        <f t="shared" si="0"/>
        <v>docker run  -p 2014:22 -p 4004:5010 --restart unless-stopped --name=intschema -d 10.87.88.145:5000/gokul/intschema /bin/bash init -r 10.87.88.140 -p 6379 -c cdc_appcrash &amp;&amp; sleep 0</v>
      </c>
      <c r="L6" s="15" t="str">
        <f t="shared" si="2"/>
        <v>docker rm -f intschema</v>
      </c>
    </row>
    <row r="7" spans="1:13" x14ac:dyDescent="0.3">
      <c r="A7" s="14">
        <f t="shared" si="1"/>
        <v>2015</v>
      </c>
      <c r="B7">
        <v>5010</v>
      </c>
      <c r="C7">
        <f t="shared" si="3"/>
        <v>4005</v>
      </c>
      <c r="E7" t="s">
        <v>140</v>
      </c>
      <c r="F7" t="str">
        <f>CommonParams!B$6</f>
        <v>10.87.88.140</v>
      </c>
      <c r="G7">
        <f>CommonParams!B$7</f>
        <v>6379</v>
      </c>
      <c r="H7" t="str">
        <f>CommonParams!C$1</f>
        <v>10.87.88.145:5000</v>
      </c>
      <c r="I7">
        <v>0</v>
      </c>
      <c r="J7" t="str">
        <f>CommonParams!B36</f>
        <v>cdc_appcrash</v>
      </c>
      <c r="K7" s="14" t="str">
        <f t="shared" si="0"/>
        <v>docker run  -p 2015:22 -p 4005:5010 --restart unless-stopped --name=columnsync -d 10.87.88.145:5000/gokul/columnsync /bin/bash init -r 10.87.88.140 -p 6379 -c cdc_appcrash &amp;&amp; sleep 0</v>
      </c>
      <c r="L7" s="15" t="str">
        <f t="shared" si="2"/>
        <v>docker rm -f columnsync</v>
      </c>
    </row>
    <row r="8" spans="1:13" x14ac:dyDescent="0.3">
      <c r="A8" s="14">
        <f t="shared" si="1"/>
        <v>2016</v>
      </c>
      <c r="B8">
        <v>5010</v>
      </c>
      <c r="C8">
        <f t="shared" si="3"/>
        <v>4006</v>
      </c>
      <c r="E8" t="s">
        <v>141</v>
      </c>
      <c r="F8" t="str">
        <f>CommonParams!B$6</f>
        <v>10.87.88.140</v>
      </c>
      <c r="G8">
        <f>CommonParams!B$7</f>
        <v>6379</v>
      </c>
      <c r="H8" t="str">
        <f>CommonParams!C$1</f>
        <v>10.87.88.145:5000</v>
      </c>
      <c r="I8">
        <v>0</v>
      </c>
      <c r="J8" t="str">
        <f>CommonParams!B36</f>
        <v>cdc_appcrash</v>
      </c>
      <c r="K8" s="14" t="str">
        <f t="shared" si="0"/>
        <v>docker run  -p 2016:22 -p 4006:5010 --restart unless-stopped --name=sparkjobexecuter -d 10.87.88.145:5000/gokul/sparkjobexecuter /bin/bash init -r 10.87.88.140 -p 6379 -c cdc_appcrash &amp;&amp; sleep 0</v>
      </c>
      <c r="L8" s="15" t="str">
        <f t="shared" si="2"/>
        <v>docker rm -f sparkjobexecuter</v>
      </c>
    </row>
    <row r="9" spans="1:13" x14ac:dyDescent="0.3">
      <c r="A9" s="14">
        <f t="shared" si="1"/>
        <v>2017</v>
      </c>
      <c r="B9">
        <v>5010</v>
      </c>
      <c r="C9">
        <f t="shared" si="3"/>
        <v>4007</v>
      </c>
      <c r="E9" t="s">
        <v>142</v>
      </c>
      <c r="F9" t="str">
        <f>CommonParams!B$6</f>
        <v>10.87.88.140</v>
      </c>
      <c r="G9">
        <f>CommonParams!B$7</f>
        <v>6379</v>
      </c>
      <c r="H9" t="str">
        <f>CommonParams!C$1</f>
        <v>10.87.88.145:5000</v>
      </c>
      <c r="I9">
        <v>0</v>
      </c>
      <c r="J9" t="str">
        <f>CommonParams!B36</f>
        <v>cdc_appcrash</v>
      </c>
      <c r="K9" s="14" t="str">
        <f t="shared" si="0"/>
        <v>docker run  -p 2017:22 -p 4007:5010 --restart unless-stopped --name=sso -d 10.87.88.145:5000/gokul/sso /bin/bash init -r 10.87.88.140 -p 6379 -c cdc_appcrash &amp;&amp; sleep 0</v>
      </c>
      <c r="L9" s="15" t="str">
        <f t="shared" si="2"/>
        <v>docker rm -f sso</v>
      </c>
    </row>
    <row r="10" spans="1:13" x14ac:dyDescent="0.3">
      <c r="A10" s="14">
        <f t="shared" si="1"/>
        <v>2018</v>
      </c>
      <c r="B10">
        <v>5010</v>
      </c>
      <c r="C10">
        <f t="shared" si="3"/>
        <v>4008</v>
      </c>
      <c r="E10" t="s">
        <v>143</v>
      </c>
      <c r="F10" t="str">
        <f>CommonParams!B$6</f>
        <v>10.87.88.140</v>
      </c>
      <c r="G10">
        <f>CommonParams!B$7</f>
        <v>6379</v>
      </c>
      <c r="H10" t="str">
        <f>CommonParams!C$1</f>
        <v>10.87.88.145:5000</v>
      </c>
      <c r="I10">
        <v>0</v>
      </c>
      <c r="J10" t="str">
        <f>CommonParams!B36</f>
        <v>cdc_appcrash</v>
      </c>
      <c r="K10" s="14" t="str">
        <f t="shared" si="0"/>
        <v>docker run  -p 2018:22 -p 4008:5010 --restart unless-stopped --name=sparkobjectbuilder -d 10.87.88.145:5000/gokul/sparkobjectbuilder /bin/bash init -r 10.87.88.140 -p 6379 -c cdc_appcrash &amp;&amp; sleep 0</v>
      </c>
      <c r="L10" s="15" t="str">
        <f t="shared" si="2"/>
        <v>docker rm -f sparkobjectbuilder</v>
      </c>
    </row>
    <row r="11" spans="1:13" x14ac:dyDescent="0.3">
      <c r="A11" s="14">
        <f t="shared" si="1"/>
        <v>2019</v>
      </c>
      <c r="B11">
        <v>5010</v>
      </c>
      <c r="C11">
        <f t="shared" si="3"/>
        <v>4009</v>
      </c>
      <c r="E11" t="s">
        <v>144</v>
      </c>
      <c r="F11" t="str">
        <f>CommonParams!B$6</f>
        <v>10.87.88.140</v>
      </c>
      <c r="G11">
        <f>CommonParams!B$7</f>
        <v>6379</v>
      </c>
      <c r="H11" t="str">
        <f>CommonParams!C$1</f>
        <v>10.87.88.145:5000</v>
      </c>
      <c r="I11">
        <v>0</v>
      </c>
      <c r="J11" t="str">
        <f>CommonParams!B36</f>
        <v>cdc_appcrash</v>
      </c>
      <c r="K11" s="14" t="str">
        <f t="shared" si="0"/>
        <v>docker run  -p 2019:22 -p 4009:5010 --restart unless-stopped --name=scheduler -d 10.87.88.145:5000/gokul/scheduler /bin/bash init -r 10.87.88.140 -p 6379 -c cdc_appcrash &amp;&amp; sleep 0</v>
      </c>
      <c r="L11" s="15" t="str">
        <f t="shared" si="2"/>
        <v>docker rm -f scheduler</v>
      </c>
    </row>
    <row r="12" spans="1:13" x14ac:dyDescent="0.3">
      <c r="A12" s="14">
        <f t="shared" si="1"/>
        <v>2020</v>
      </c>
      <c r="B12">
        <v>5010</v>
      </c>
      <c r="C12">
        <f t="shared" si="3"/>
        <v>4010</v>
      </c>
      <c r="E12" t="s">
        <v>145</v>
      </c>
      <c r="F12" t="str">
        <f>CommonParams!B$6</f>
        <v>10.87.88.140</v>
      </c>
      <c r="G12">
        <f>CommonParams!B$7</f>
        <v>6379</v>
      </c>
      <c r="H12" t="str">
        <f>CommonParams!C$1</f>
        <v>10.87.88.145:5000</v>
      </c>
      <c r="I12">
        <v>0</v>
      </c>
      <c r="J12" t="str">
        <f>CommonParams!B36</f>
        <v>cdc_appcrash</v>
      </c>
      <c r="K12" s="14" t="str">
        <f t="shared" si="0"/>
        <v>docker run  -p 2020:22 -p 4010:5010 --restart unless-stopped --name=grid -d 10.87.88.145:5000/gokul/grid /bin/bash init -r 10.87.88.140 -p 6379 -c cdc_appcrash &amp;&amp; sleep 0</v>
      </c>
      <c r="L12" s="15" t="str">
        <f t="shared" si="2"/>
        <v>docker rm -f grid</v>
      </c>
    </row>
    <row r="13" spans="1:13" x14ac:dyDescent="0.3">
      <c r="A13" s="14">
        <f t="shared" si="1"/>
        <v>2021</v>
      </c>
      <c r="B13">
        <v>5010</v>
      </c>
      <c r="C13">
        <f t="shared" si="3"/>
        <v>4011</v>
      </c>
      <c r="E13" t="s">
        <v>146</v>
      </c>
      <c r="F13" t="str">
        <f>CommonParams!B$6</f>
        <v>10.87.88.140</v>
      </c>
      <c r="G13">
        <f>CommonParams!B$7</f>
        <v>6379</v>
      </c>
      <c r="H13" t="str">
        <f>CommonParams!C$1</f>
        <v>10.87.88.145:5000</v>
      </c>
      <c r="I13">
        <v>0</v>
      </c>
      <c r="J13" t="str">
        <f>CommonParams!B36</f>
        <v>cdc_appcrash</v>
      </c>
      <c r="K13" s="14" t="str">
        <f t="shared" si="0"/>
        <v>docker run  -p 2021:22 -p 4011:5010 --restart unless-stopped --name=mdm -d 10.87.88.145:5000/gokul/mdm /bin/bash init -r 10.87.88.140 -p 6379 -c cdc_appcrash &amp;&amp; sleep 0</v>
      </c>
      <c r="L13" s="15" t="str">
        <f t="shared" si="2"/>
        <v>docker rm -f mdm</v>
      </c>
    </row>
    <row r="14" spans="1:13" x14ac:dyDescent="0.3">
      <c r="A14" s="14">
        <f t="shared" si="1"/>
        <v>2022</v>
      </c>
      <c r="B14">
        <v>5010</v>
      </c>
      <c r="C14">
        <f t="shared" si="3"/>
        <v>4012</v>
      </c>
      <c r="E14" t="s">
        <v>60</v>
      </c>
      <c r="F14" t="str">
        <f>CommonParams!B$6</f>
        <v>10.87.88.140</v>
      </c>
      <c r="G14">
        <f>CommonParams!B$7</f>
        <v>6379</v>
      </c>
      <c r="H14" t="str">
        <f>CommonParams!C$1</f>
        <v>10.87.88.145:5000</v>
      </c>
      <c r="I14">
        <v>0</v>
      </c>
      <c r="J14" t="str">
        <f>CommonParams!B36</f>
        <v>cdc_appcrash</v>
      </c>
      <c r="K14" s="14" t="str">
        <f t="shared" si="0"/>
        <v>docker run  -p 2022:22 -p 4012:5010 --restart unless-stopped --name=loadbalancer -d 10.87.88.145:5000/gokul/loadbalancer /bin/bash init -r 10.87.88.140 -p 6379 -c cdc_appcrash &amp;&amp; sleep 0</v>
      </c>
      <c r="L14" s="15" t="str">
        <f t="shared" si="2"/>
        <v>docker rm -f loadbalancer</v>
      </c>
    </row>
    <row r="15" spans="1:13" x14ac:dyDescent="0.3">
      <c r="A15" s="14">
        <f t="shared" si="1"/>
        <v>2023</v>
      </c>
      <c r="B15">
        <v>5010</v>
      </c>
      <c r="C15">
        <f t="shared" si="3"/>
        <v>4013</v>
      </c>
      <c r="E15" t="s">
        <v>147</v>
      </c>
      <c r="F15" t="str">
        <f>CommonParams!B$6</f>
        <v>10.87.88.140</v>
      </c>
      <c r="G15">
        <f>CommonParams!B$7</f>
        <v>6379</v>
      </c>
      <c r="H15" t="str">
        <f>CommonParams!C$1</f>
        <v>10.87.88.145:5000</v>
      </c>
      <c r="I15">
        <v>0</v>
      </c>
      <c r="J15" t="str">
        <f>CommonParams!B36</f>
        <v>cdc_appcrash</v>
      </c>
      <c r="K15" s="14" t="str">
        <f t="shared" si="0"/>
        <v>docker run  -p 2023:22 -p 4013:5010 --restart unless-stopped --name=hierarchymgmt -d 10.87.88.145:5000/gokul/hierarchymgmt /bin/bash init -r 10.87.88.140 -p 6379 -c cdc_appcrash &amp;&amp; sleep 0</v>
      </c>
      <c r="L15" s="15" t="str">
        <f t="shared" si="2"/>
        <v>docker rm -f hierarchymgmt</v>
      </c>
    </row>
    <row r="16" spans="1:13" x14ac:dyDescent="0.3">
      <c r="A16" s="14">
        <f t="shared" si="1"/>
        <v>2024</v>
      </c>
      <c r="B16">
        <v>5010</v>
      </c>
      <c r="C16">
        <f t="shared" si="3"/>
        <v>4014</v>
      </c>
      <c r="E16" t="s">
        <v>148</v>
      </c>
      <c r="F16" t="str">
        <f>CommonParams!B$6</f>
        <v>10.87.88.140</v>
      </c>
      <c r="G16">
        <f>CommonParams!B$7</f>
        <v>6379</v>
      </c>
      <c r="H16" t="str">
        <f>CommonParams!C$1</f>
        <v>10.87.88.145:5000</v>
      </c>
      <c r="I16">
        <v>0</v>
      </c>
      <c r="J16" t="str">
        <f>CommonParams!B36</f>
        <v>cdc_appcrash</v>
      </c>
      <c r="K16" s="14" t="str">
        <f t="shared" si="0"/>
        <v>docker run  -p 2024:22 -p 4014:5010 --restart unless-stopped --name=gridws -d 10.87.88.145:5000/gokul/gridws /bin/bash init -r 10.87.88.140 -p 6379 -c cdc_appcrash &amp;&amp; sleep 0</v>
      </c>
      <c r="L16" s="15" t="str">
        <f t="shared" si="2"/>
        <v>docker rm -f gridws</v>
      </c>
    </row>
    <row r="17" spans="1:13" s="12" customFormat="1" x14ac:dyDescent="0.3">
      <c r="A17" s="14">
        <f t="shared" si="1"/>
        <v>2025</v>
      </c>
      <c r="B17" s="12">
        <v>5010</v>
      </c>
      <c r="C17" s="12">
        <f t="shared" si="3"/>
        <v>4015</v>
      </c>
      <c r="D17" s="12" t="s">
        <v>173</v>
      </c>
      <c r="E17" s="12" t="s">
        <v>149</v>
      </c>
      <c r="F17" s="12" t="str">
        <f>CommonParams!B$6</f>
        <v>10.87.88.140</v>
      </c>
      <c r="G17" s="12">
        <f>CommonParams!B$7</f>
        <v>6379</v>
      </c>
      <c r="H17" s="12" t="str">
        <f>CommonParams!C$1</f>
        <v>10.87.88.145:5000</v>
      </c>
      <c r="I17" s="12">
        <v>0</v>
      </c>
      <c r="K17" s="14" t="str">
        <f t="shared" si="0"/>
        <v>docker run  -v /share/docker/mount_dir/Profiler:/data:rw -p 2025:22 -p 4015:5010 --restart unless-stopped --name=Profiler -d 10.87.88.145:5000/gokul/profiler /bin/bash init -r 10.87.88.140 -p 6379 -s Profiler &amp;&amp; sleep 0</v>
      </c>
      <c r="L17" s="15" t="str">
        <f t="shared" si="2"/>
        <v>docker rm -f Profiler</v>
      </c>
      <c r="M17" s="12" t="s">
        <v>155</v>
      </c>
    </row>
    <row r="18" spans="1:13" s="12" customFormat="1" x14ac:dyDescent="0.3">
      <c r="A18" s="14">
        <f t="shared" si="1"/>
        <v>2026</v>
      </c>
      <c r="B18" s="12">
        <v>5010</v>
      </c>
      <c r="C18" s="12">
        <f t="shared" si="3"/>
        <v>4016</v>
      </c>
      <c r="D18" s="12" t="s">
        <v>174</v>
      </c>
      <c r="E18" s="12" t="s">
        <v>149</v>
      </c>
      <c r="F18" s="12" t="str">
        <f>CommonParams!B$6</f>
        <v>10.87.88.140</v>
      </c>
      <c r="G18" s="12">
        <f>CommonParams!B$7</f>
        <v>6379</v>
      </c>
      <c r="H18" s="12" t="str">
        <f>CommonParams!C$1</f>
        <v>10.87.88.145:5000</v>
      </c>
      <c r="I18" s="12">
        <v>0</v>
      </c>
      <c r="K18" s="14" t="str">
        <f t="shared" si="0"/>
        <v>docker run  -v /share/docker/mount_dir/Profiler:/data:rw -p 2026:22 -p 4016:5010 --restart unless-stopped --name=Renderer -d 10.87.88.145:5000/gokul/profiler /bin/bash init -r 10.87.88.140 -p 6379 -s Renderer &amp;&amp; sleep 0</v>
      </c>
      <c r="L18" s="15" t="str">
        <f t="shared" si="2"/>
        <v>docker rm -f Renderer</v>
      </c>
      <c r="M18" s="12" t="s">
        <v>155</v>
      </c>
    </row>
    <row r="19" spans="1:13" x14ac:dyDescent="0.3">
      <c r="A19" s="14">
        <f t="shared" si="1"/>
        <v>2027</v>
      </c>
      <c r="B19">
        <v>8080</v>
      </c>
      <c r="C19">
        <f t="shared" si="3"/>
        <v>4017</v>
      </c>
      <c r="E19" t="s">
        <v>150</v>
      </c>
      <c r="F19" t="str">
        <f>CommonParams!B$6</f>
        <v>10.87.88.140</v>
      </c>
      <c r="G19">
        <f>CommonParams!B$7</f>
        <v>6379</v>
      </c>
      <c r="H19" t="str">
        <f>CommonParams!C$1</f>
        <v>10.87.88.145:5000</v>
      </c>
      <c r="I19">
        <v>0</v>
      </c>
      <c r="K19" s="14" t="str">
        <f t="shared" si="0"/>
        <v>docker run  -p 2027:22 -p 4017:8080 --restart unless-stopped --name=sap -d 10.87.88.145:5000/gokul/sap /bin/bash init -r 10.87.88.140 -p 6379 &amp;&amp; sleep 0</v>
      </c>
      <c r="L19" s="15" t="str">
        <f t="shared" si="2"/>
        <v>docker rm -f sap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topLeftCell="A66" workbookViewId="0">
      <selection activeCell="B80" sqref="B80"/>
    </sheetView>
  </sheetViews>
  <sheetFormatPr defaultRowHeight="14.4" x14ac:dyDescent="0.3"/>
  <cols>
    <col min="1" max="1" width="28.44140625" bestFit="1" customWidth="1"/>
    <col min="2" max="2" width="33.6640625" customWidth="1"/>
  </cols>
  <sheetData>
    <row r="1" spans="1:2" x14ac:dyDescent="0.3">
      <c r="A1" t="s">
        <v>24</v>
      </c>
      <c r="B1" t="str">
        <f>CONCATENATE(Microservices!C14)</f>
        <v>4012</v>
      </c>
    </row>
    <row r="2" spans="1:2" x14ac:dyDescent="0.3">
      <c r="A2" t="s">
        <v>23</v>
      </c>
      <c r="B2" t="str">
        <f>CONCATENATE("http://",CommonParams!B3)</f>
        <v>http://10.87.88.140</v>
      </c>
    </row>
    <row r="3" spans="1:2" x14ac:dyDescent="0.3">
      <c r="A3" t="s">
        <v>11</v>
      </c>
      <c r="B3">
        <f>Microservices!B2</f>
        <v>5010</v>
      </c>
    </row>
    <row r="4" spans="1:2" x14ac:dyDescent="0.3">
      <c r="A4" t="s">
        <v>21</v>
      </c>
      <c r="B4" t="str">
        <f>CONCATENATE(CommonParams!B25)</f>
        <v>10.87.88.149</v>
      </c>
    </row>
    <row r="5" spans="1:2" x14ac:dyDescent="0.3">
      <c r="A5" t="s">
        <v>22</v>
      </c>
      <c r="B5" t="str">
        <f>CONCATENATE(CommonParams!B26)</f>
        <v>cdc_integeration</v>
      </c>
    </row>
    <row r="6" spans="1:2" x14ac:dyDescent="0.3">
      <c r="A6" t="s">
        <v>34</v>
      </c>
      <c r="B6" t="str">
        <f>CONCATENATE(CommonParams!B27)</f>
        <v/>
      </c>
    </row>
    <row r="7" spans="1:2" x14ac:dyDescent="0.3">
      <c r="A7" t="s">
        <v>29</v>
      </c>
      <c r="B7" t="str">
        <f>CONCATENATE(CommonParams!B28)</f>
        <v/>
      </c>
    </row>
    <row r="8" spans="1:2" x14ac:dyDescent="0.3">
      <c r="A8" t="s">
        <v>33</v>
      </c>
      <c r="B8" t="str">
        <f>CONCATENATE(CommonParams!B29)</f>
        <v>9042</v>
      </c>
    </row>
    <row r="9" spans="1:2" x14ac:dyDescent="0.3">
      <c r="A9" t="s">
        <v>28</v>
      </c>
      <c r="B9" t="str">
        <f>CONCATENATE(CommonParams!B31)</f>
        <v/>
      </c>
    </row>
    <row r="10" spans="1:2" x14ac:dyDescent="0.3">
      <c r="A10" t="s">
        <v>53</v>
      </c>
      <c r="B10" t="str">
        <f>CONCATENATE(CommonParams!B20)</f>
        <v>10.87.88.152</v>
      </c>
    </row>
    <row r="11" spans="1:2" x14ac:dyDescent="0.3">
      <c r="A11" t="s">
        <v>54</v>
      </c>
      <c r="B11" t="str">
        <f>CONCATENATE(CommonParams!B21)</f>
        <v>cdc_integeration</v>
      </c>
    </row>
    <row r="12" spans="1:2" x14ac:dyDescent="0.3">
      <c r="A12" t="s">
        <v>55</v>
      </c>
      <c r="B12" t="str">
        <f>CONCATENATE(CommonParams!B22)</f>
        <v/>
      </c>
    </row>
    <row r="13" spans="1:2" x14ac:dyDescent="0.3">
      <c r="A13" t="s">
        <v>56</v>
      </c>
      <c r="B13" t="str">
        <f>CONCATENATE(CommonParams!B23)</f>
        <v>3307</v>
      </c>
    </row>
    <row r="14" spans="1:2" x14ac:dyDescent="0.3">
      <c r="A14" t="s">
        <v>57</v>
      </c>
      <c r="B14" t="str">
        <f>CONCATENATE(CommonParams!B24)</f>
        <v>root</v>
      </c>
    </row>
    <row r="15" spans="1:2" x14ac:dyDescent="0.3">
      <c r="A15" t="s">
        <v>92</v>
      </c>
      <c r="B15" t="str">
        <f>CONCATENATE("/home/alineuser/Codebase/CDC_",CommonParams!B6,"/SparkJS/target/CloudEDH_Aline-0.0.1-SNAPSHOT.jar")</f>
        <v>/home/alineuser/Codebase/CDC_10.87.88.140/SparkJS/target/CloudEDH_Aline-0.0.1-SNAPSHOT.jar</v>
      </c>
    </row>
    <row r="16" spans="1:2" x14ac:dyDescent="0.3">
      <c r="A16" t="s">
        <v>90</v>
      </c>
      <c r="B16" t="s">
        <v>114</v>
      </c>
    </row>
    <row r="17" spans="1:2" x14ac:dyDescent="0.3">
      <c r="A17" t="s">
        <v>27</v>
      </c>
      <c r="B17" t="str">
        <f>CONCATENATE(CommonParams!B32)</f>
        <v>DEV</v>
      </c>
    </row>
    <row r="18" spans="1:2" x14ac:dyDescent="0.3">
      <c r="A18" t="s">
        <v>91</v>
      </c>
      <c r="B18" t="str">
        <f>CONCATENATE("/home/alineuser/Codebase/CDC_",CommonParams!B6,"/SparkJS/target/CloudEDH_Aline-0.0.1-SNAPSHOT.jar")</f>
        <v>/home/alineuser/Codebase/CDC_10.87.88.140/SparkJS/target/CloudEDH_Aline-0.0.1-SNAPSHOT.jar</v>
      </c>
    </row>
    <row r="19" spans="1:2" x14ac:dyDescent="0.3">
      <c r="A19" t="s">
        <v>75</v>
      </c>
      <c r="B19">
        <f>Microservices!C4</f>
        <v>4002</v>
      </c>
    </row>
    <row r="20" spans="1:2" x14ac:dyDescent="0.3">
      <c r="A20" t="s">
        <v>38</v>
      </c>
      <c r="B20" t="s">
        <v>39</v>
      </c>
    </row>
    <row r="21" spans="1:2" x14ac:dyDescent="0.3">
      <c r="A21" t="s">
        <v>40</v>
      </c>
      <c r="B21" t="s">
        <v>41</v>
      </c>
    </row>
    <row r="22" spans="1:2" ht="15" x14ac:dyDescent="0.3">
      <c r="A22" t="s">
        <v>94</v>
      </c>
      <c r="B22" s="9" t="s">
        <v>188</v>
      </c>
    </row>
    <row r="23" spans="1:2" x14ac:dyDescent="0.3">
      <c r="A23" t="s">
        <v>30</v>
      </c>
      <c r="B23" t="str">
        <f>CONCATENATE("http://",CommonParams!B33,":",CommonParams!B34)</f>
        <v>http://10.87.88.140:9201</v>
      </c>
    </row>
    <row r="24" spans="1:2" x14ac:dyDescent="0.3">
      <c r="A24" t="s">
        <v>93</v>
      </c>
      <c r="B24" t="str">
        <f>CONCATENATE("/home/alineuser/Codebase/CDC_",CommonParams!B6,"/SparkJS/target/CloudEDH_Aline-0.0.1-SNAPSHOT.jar")</f>
        <v>/home/alineuser/Codebase/CDC_10.87.88.140/SparkJS/target/CloudEDH_Aline-0.0.1-SNAPSHOT.jar</v>
      </c>
    </row>
    <row r="25" spans="1:2" x14ac:dyDescent="0.3">
      <c r="A25" t="s">
        <v>81</v>
      </c>
      <c r="B25" t="str">
        <f>CONCATENATE(Microservices!C12)</f>
        <v>4010</v>
      </c>
    </row>
    <row r="26" spans="1:2" x14ac:dyDescent="0.3">
      <c r="A26" t="s">
        <v>15</v>
      </c>
      <c r="B26" t="str">
        <f>CONCATENATE(CommonParams!B16)</f>
        <v>10.87.88.151</v>
      </c>
    </row>
    <row r="27" spans="1:2" x14ac:dyDescent="0.3">
      <c r="A27" t="s">
        <v>17</v>
      </c>
      <c r="B27" t="str">
        <f>CONCATENATE(CommonParams!B18)</f>
        <v>/webhdfs/v1</v>
      </c>
    </row>
    <row r="28" spans="1:2" x14ac:dyDescent="0.3">
      <c r="A28" t="s">
        <v>16</v>
      </c>
      <c r="B28" t="str">
        <f>CONCATENATE(CommonParams!B17)</f>
        <v>8020</v>
      </c>
    </row>
    <row r="29" spans="1:2" x14ac:dyDescent="0.3">
      <c r="A29" t="s">
        <v>87</v>
      </c>
      <c r="B29" t="str">
        <f>CONCATENATE(CommonParams!B19)</f>
        <v>50070</v>
      </c>
    </row>
    <row r="30" spans="1:2" x14ac:dyDescent="0.3">
      <c r="A30" t="s">
        <v>14</v>
      </c>
      <c r="B30" t="str">
        <f>CONCATENATE(CommonParams!B15)</f>
        <v>root</v>
      </c>
    </row>
    <row r="31" spans="1:2" x14ac:dyDescent="0.3">
      <c r="A31" t="s">
        <v>74</v>
      </c>
      <c r="B31">
        <f>Microservices!C5</f>
        <v>4003</v>
      </c>
    </row>
    <row r="32" spans="1:2" x14ac:dyDescent="0.3">
      <c r="A32" t="s">
        <v>76</v>
      </c>
      <c r="B32" t="str">
        <f>CONCATENATE(Microservices!C6)</f>
        <v>4004</v>
      </c>
    </row>
    <row r="33" spans="1:2" x14ac:dyDescent="0.3">
      <c r="A33" t="s">
        <v>78</v>
      </c>
      <c r="B33" t="str">
        <f>CONCATENATE(Microservices!C8)</f>
        <v>4006</v>
      </c>
    </row>
    <row r="34" spans="1:2" x14ac:dyDescent="0.3">
      <c r="A34" t="s">
        <v>82</v>
      </c>
      <c r="B34" t="str">
        <f>CONCATENATE(Microservices!C13)</f>
        <v>4011</v>
      </c>
    </row>
    <row r="35" spans="1:2" x14ac:dyDescent="0.3">
      <c r="A35" t="s">
        <v>79</v>
      </c>
      <c r="B35" t="str">
        <f>CONCATENATE(Microservices!C10)</f>
        <v>4008</v>
      </c>
    </row>
    <row r="36" spans="1:2" x14ac:dyDescent="0.3">
      <c r="A36" t="s">
        <v>7</v>
      </c>
      <c r="B36" t="str">
        <f>CONCATENATE(CommonParams!B10)</f>
        <v>10.87.88.140</v>
      </c>
    </row>
    <row r="37" spans="1:2" x14ac:dyDescent="0.3">
      <c r="A37" t="s">
        <v>10</v>
      </c>
      <c r="B37" t="str">
        <f>CONCATENATE(Commonservices!L3)</f>
        <v>aline</v>
      </c>
    </row>
    <row r="38" spans="1:2" x14ac:dyDescent="0.3">
      <c r="A38" t="s">
        <v>59</v>
      </c>
      <c r="B38" t="str">
        <f>CONCATENATE(Commonservices!M3)</f>
        <v>Aline-12#</v>
      </c>
    </row>
    <row r="39" spans="1:2" x14ac:dyDescent="0.3">
      <c r="A39" t="s">
        <v>8</v>
      </c>
      <c r="B39" t="str">
        <f>CONCATENATE(CommonParams!B11)</f>
        <v>5432</v>
      </c>
    </row>
    <row r="40" spans="1:2" x14ac:dyDescent="0.3">
      <c r="A40" t="s">
        <v>9</v>
      </c>
      <c r="B40" t="str">
        <f>CONCATENATE(Commonservices!K3)</f>
        <v>aline</v>
      </c>
    </row>
    <row r="41" spans="1:2" x14ac:dyDescent="0.3">
      <c r="A41" t="s">
        <v>36</v>
      </c>
      <c r="B41" t="str">
        <f>CONCATENATE(CommonParams!B8)</f>
        <v>Aline-12#</v>
      </c>
    </row>
    <row r="42" spans="1:2" x14ac:dyDescent="0.3">
      <c r="A42" t="s">
        <v>20</v>
      </c>
      <c r="B42" t="str">
        <f>CONCATENATE(CommonParams!B9)</f>
        <v>0</v>
      </c>
    </row>
    <row r="43" spans="1:2" x14ac:dyDescent="0.3">
      <c r="A43" t="s">
        <v>18</v>
      </c>
      <c r="B43" t="str">
        <f>CONCATENATE(CommonParams!B6)</f>
        <v>10.87.88.140</v>
      </c>
    </row>
    <row r="44" spans="1:2" x14ac:dyDescent="0.3">
      <c r="A44" t="s">
        <v>19</v>
      </c>
      <c r="B44" t="str">
        <f>CONCATENATE(CommonParams!B7)</f>
        <v>6379</v>
      </c>
    </row>
    <row r="45" spans="1:2" x14ac:dyDescent="0.3">
      <c r="A45" t="s">
        <v>35</v>
      </c>
      <c r="B45" t="s">
        <v>58</v>
      </c>
    </row>
    <row r="46" spans="1:2" x14ac:dyDescent="0.3">
      <c r="A46" t="s">
        <v>80</v>
      </c>
      <c r="B46" t="str">
        <f>CONCATENATE(Microservices!C11)</f>
        <v>4009</v>
      </c>
    </row>
    <row r="47" spans="1:2" x14ac:dyDescent="0.3">
      <c r="A47" t="s">
        <v>32</v>
      </c>
      <c r="B47">
        <v>4</v>
      </c>
    </row>
    <row r="48" spans="1:2" x14ac:dyDescent="0.3">
      <c r="A48" t="s">
        <v>31</v>
      </c>
      <c r="B48">
        <v>4</v>
      </c>
    </row>
    <row r="49" spans="1:2" x14ac:dyDescent="0.3">
      <c r="A49" t="s">
        <v>89</v>
      </c>
      <c r="B49" t="str">
        <f>CONCATENATE(CommonParams!B35)</f>
        <v>/usr/hdp/2.6.2.14-5/spark2/bin/spark-submit</v>
      </c>
    </row>
    <row r="50" spans="1:2" x14ac:dyDescent="0.3">
      <c r="A50" t="s">
        <v>25</v>
      </c>
      <c r="B50" t="s">
        <v>26</v>
      </c>
    </row>
    <row r="51" spans="1:2" x14ac:dyDescent="0.3">
      <c r="A51" t="s">
        <v>71</v>
      </c>
      <c r="B51" t="str">
        <f>CONCATENATE(Microservices!C9)</f>
        <v>4007</v>
      </c>
    </row>
    <row r="52" spans="1:2" x14ac:dyDescent="0.3">
      <c r="A52" t="s">
        <v>77</v>
      </c>
      <c r="B52" t="str">
        <f>CONCATENATE(Microservices!C7)</f>
        <v>4005</v>
      </c>
    </row>
    <row r="53" spans="1:2" x14ac:dyDescent="0.3">
      <c r="A53" t="s">
        <v>12</v>
      </c>
      <c r="B53" t="s">
        <v>13</v>
      </c>
    </row>
    <row r="54" spans="1:2" x14ac:dyDescent="0.3">
      <c r="A54" t="s">
        <v>42</v>
      </c>
      <c r="B54">
        <v>475</v>
      </c>
    </row>
    <row r="55" spans="1:2" x14ac:dyDescent="0.3">
      <c r="A55" t="s">
        <v>95</v>
      </c>
    </row>
    <row r="56" spans="1:2" x14ac:dyDescent="0.3">
      <c r="A56" t="s">
        <v>43</v>
      </c>
      <c r="B56" t="s">
        <v>37</v>
      </c>
    </row>
    <row r="57" spans="1:2" x14ac:dyDescent="0.3">
      <c r="A57" t="s">
        <v>96</v>
      </c>
      <c r="B57" t="s">
        <v>132</v>
      </c>
    </row>
    <row r="58" spans="1:2" x14ac:dyDescent="0.3">
      <c r="A58" t="s">
        <v>110</v>
      </c>
      <c r="B58" t="str">
        <f>CONCATENATE(Microservices!C3)</f>
        <v>4001</v>
      </c>
    </row>
    <row r="59" spans="1:2" x14ac:dyDescent="0.3">
      <c r="A59" t="s">
        <v>98</v>
      </c>
      <c r="B59" t="str">
        <f>CONCATENATE("http://",CommonParams!B3,":",Microservices!C2)</f>
        <v>http://10.87.88.140:4000</v>
      </c>
    </row>
    <row r="60" spans="1:2" x14ac:dyDescent="0.3">
      <c r="A60" t="s">
        <v>61</v>
      </c>
      <c r="B60" t="str">
        <f>CONCATENATE(Microservices!C2)</f>
        <v>4000</v>
      </c>
    </row>
    <row r="61" spans="1:2" x14ac:dyDescent="0.3">
      <c r="A61" t="s">
        <v>111</v>
      </c>
      <c r="B61">
        <v>8880</v>
      </c>
    </row>
    <row r="62" spans="1:2" x14ac:dyDescent="0.3">
      <c r="A62" t="s">
        <v>112</v>
      </c>
      <c r="B62" t="s">
        <v>113</v>
      </c>
    </row>
    <row r="63" spans="1:2" x14ac:dyDescent="0.3">
      <c r="A63" t="s">
        <v>128</v>
      </c>
      <c r="B63" t="s">
        <v>115</v>
      </c>
    </row>
    <row r="64" spans="1:2" x14ac:dyDescent="0.3">
      <c r="A64" t="s">
        <v>129</v>
      </c>
      <c r="B64" s="5" t="s">
        <v>195</v>
      </c>
    </row>
    <row r="65" spans="1:2" x14ac:dyDescent="0.3">
      <c r="A65" t="s">
        <v>116</v>
      </c>
      <c r="B65" s="5" t="str">
        <f>CONCATENATE("http://",CommonParams!B3)</f>
        <v>http://10.87.88.140</v>
      </c>
    </row>
    <row r="66" spans="1:2" x14ac:dyDescent="0.3">
      <c r="A66" t="s">
        <v>117</v>
      </c>
      <c r="B66">
        <f>Microservices!C16</f>
        <v>4014</v>
      </c>
    </row>
    <row r="67" spans="1:2" x14ac:dyDescent="0.3">
      <c r="A67" t="s">
        <v>118</v>
      </c>
      <c r="B67" s="5" t="str">
        <f>CONCATENATE("http://",CommonParams!B3)</f>
        <v>http://10.87.88.140</v>
      </c>
    </row>
    <row r="68" spans="1:2" x14ac:dyDescent="0.3">
      <c r="A68" t="s">
        <v>119</v>
      </c>
      <c r="B68">
        <f>Microservices!C18</f>
        <v>4016</v>
      </c>
    </row>
    <row r="69" spans="1:2" x14ac:dyDescent="0.3">
      <c r="A69" t="s">
        <v>120</v>
      </c>
      <c r="B69" s="5" t="s">
        <v>121</v>
      </c>
    </row>
    <row r="70" spans="1:2" x14ac:dyDescent="0.3">
      <c r="A70" t="s">
        <v>122</v>
      </c>
      <c r="B70">
        <v>3001</v>
      </c>
    </row>
    <row r="71" spans="1:2" x14ac:dyDescent="0.3">
      <c r="A71" t="s">
        <v>123</v>
      </c>
      <c r="B71">
        <v>20</v>
      </c>
    </row>
    <row r="72" spans="1:2" x14ac:dyDescent="0.3">
      <c r="A72" t="s">
        <v>124</v>
      </c>
      <c r="B72" t="s">
        <v>125</v>
      </c>
    </row>
    <row r="73" spans="1:2" x14ac:dyDescent="0.3">
      <c r="A73" t="s">
        <v>126</v>
      </c>
      <c r="B73" t="s">
        <v>127</v>
      </c>
    </row>
    <row r="74" spans="1:2" x14ac:dyDescent="0.3">
      <c r="A74" t="s">
        <v>130</v>
      </c>
      <c r="B74">
        <f>Microservices!C15</f>
        <v>4013</v>
      </c>
    </row>
    <row r="75" spans="1:2" x14ac:dyDescent="0.3">
      <c r="A75" t="s">
        <v>133</v>
      </c>
      <c r="B75">
        <f>Microservices!C17</f>
        <v>4015</v>
      </c>
    </row>
    <row r="76" spans="1:2" x14ac:dyDescent="0.3">
      <c r="A76" s="7" t="s">
        <v>134</v>
      </c>
      <c r="B76" s="7" t="s">
        <v>178</v>
      </c>
    </row>
    <row r="77" spans="1:2" x14ac:dyDescent="0.3">
      <c r="A77" s="7" t="s">
        <v>135</v>
      </c>
      <c r="B77" s="7">
        <v>9200</v>
      </c>
    </row>
    <row r="78" spans="1:2" ht="43.2" x14ac:dyDescent="0.3">
      <c r="A78" s="10" t="s">
        <v>158</v>
      </c>
      <c r="B78" s="10" t="s">
        <v>190</v>
      </c>
    </row>
    <row r="79" spans="1:2" ht="72" x14ac:dyDescent="0.3">
      <c r="A79" s="10" t="s">
        <v>159</v>
      </c>
      <c r="B79" s="10" t="s">
        <v>196</v>
      </c>
    </row>
    <row r="80" spans="1:2" ht="57.6" x14ac:dyDescent="0.3">
      <c r="A80" s="10" t="s">
        <v>160</v>
      </c>
      <c r="B80" s="10" t="s">
        <v>191</v>
      </c>
    </row>
    <row r="81" spans="1:2" x14ac:dyDescent="0.3">
      <c r="A81" s="11" t="s">
        <v>161</v>
      </c>
      <c r="B81" t="s">
        <v>187</v>
      </c>
    </row>
    <row r="82" spans="1:2" x14ac:dyDescent="0.3">
      <c r="A82" s="13" t="s">
        <v>171</v>
      </c>
      <c r="B82" s="14" t="s">
        <v>172</v>
      </c>
    </row>
    <row r="83" spans="1:2" x14ac:dyDescent="0.3">
      <c r="A83" s="14" t="s">
        <v>179</v>
      </c>
      <c r="B83" s="14" t="s">
        <v>180</v>
      </c>
    </row>
    <row r="84" spans="1:2" x14ac:dyDescent="0.3">
      <c r="A84" s="14" t="s">
        <v>181</v>
      </c>
      <c r="B84" s="14" t="s">
        <v>182</v>
      </c>
    </row>
    <row r="85" spans="1:2" x14ac:dyDescent="0.3">
      <c r="A85" s="14" t="s">
        <v>183</v>
      </c>
      <c r="B85" s="14" t="s">
        <v>184</v>
      </c>
    </row>
  </sheetData>
  <sortState ref="A1:B153">
    <sortCondition ref="A1"/>
  </sortState>
  <hyperlinks>
    <hyperlink ref="B64" r:id="rId1"/>
    <hyperlink ref="B67" r:id="rId2" display="http://10.87.88"/>
    <hyperlink ref="B69" r:id="rId3"/>
    <hyperlink ref="B65" r:id="rId4" display="http://10.87.88.151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CommonParams</vt:lpstr>
      <vt:lpstr>Commonservices</vt:lpstr>
      <vt:lpstr>Microservices</vt:lpstr>
      <vt:lpstr>envnew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</dc:creator>
  <cp:lastModifiedBy>bhaskaran</cp:lastModifiedBy>
  <dcterms:created xsi:type="dcterms:W3CDTF">2017-09-28T07:06:04Z</dcterms:created>
  <dcterms:modified xsi:type="dcterms:W3CDTF">2018-11-08T09:42:18Z</dcterms:modified>
</cp:coreProperties>
</file>