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465" yWindow="60" windowWidth="12540" windowHeight="12240" activeTab="2"/>
  </bookViews>
  <sheets>
    <sheet name="Graph1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R15" i="2" l="1"/>
  <c r="F15" i="2"/>
  <c r="J15" i="2" s="1"/>
  <c r="G15" i="2"/>
  <c r="H15" i="2"/>
  <c r="L15" i="2"/>
  <c r="T15" i="2"/>
  <c r="F16" i="2"/>
  <c r="G16" i="2"/>
  <c r="H16" i="2"/>
  <c r="L16" i="2" s="1"/>
  <c r="T16" i="2" s="1"/>
  <c r="J16" i="2"/>
  <c r="R16" i="2" s="1"/>
  <c r="K16" i="2"/>
  <c r="S16" i="2"/>
  <c r="F17" i="2"/>
  <c r="G17" i="2"/>
  <c r="K17" i="2" s="1"/>
  <c r="S17" i="2" s="1"/>
  <c r="H17" i="2"/>
  <c r="L17" i="2" s="1"/>
  <c r="T17" i="2" s="1"/>
  <c r="J17" i="2"/>
  <c r="R17" i="2"/>
  <c r="F18" i="2"/>
  <c r="J18" i="2" s="1"/>
  <c r="R18" i="2" s="1"/>
  <c r="G18" i="2"/>
  <c r="K18" i="2" s="1"/>
  <c r="S18" i="2" s="1"/>
  <c r="H18" i="2"/>
  <c r="L18" i="2"/>
  <c r="T18" i="2" s="1"/>
  <c r="D40" i="1"/>
  <c r="E40" i="1"/>
  <c r="F40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G7" i="2"/>
  <c r="F7" i="2"/>
  <c r="I7" i="1"/>
  <c r="J8" i="1"/>
  <c r="J7" i="1"/>
  <c r="K8" i="1"/>
  <c r="K7" i="1"/>
  <c r="I8" i="1"/>
  <c r="I6" i="1"/>
  <c r="J6" i="1"/>
  <c r="K6" i="1"/>
  <c r="I5" i="1"/>
  <c r="J5" i="1"/>
  <c r="K5" i="1"/>
  <c r="K15" i="2" l="1"/>
  <c r="S15" i="2" s="1"/>
  <c r="T10" i="2"/>
  <c r="T13" i="2"/>
  <c r="F12" i="2"/>
  <c r="L12" i="2"/>
  <c r="T12" i="2" s="1"/>
  <c r="L13" i="2"/>
  <c r="G12" i="2"/>
  <c r="H12" i="2"/>
  <c r="F13" i="2"/>
  <c r="G13" i="2"/>
  <c r="H13" i="2"/>
  <c r="L8" i="2"/>
  <c r="T8" i="2" s="1"/>
  <c r="L9" i="2"/>
  <c r="T9" i="2" s="1"/>
  <c r="L10" i="2"/>
  <c r="L7" i="2"/>
  <c r="T7" i="2" s="1"/>
  <c r="H8" i="2"/>
  <c r="H9" i="2"/>
  <c r="H10" i="2"/>
  <c r="H7" i="2"/>
  <c r="G8" i="2"/>
  <c r="G9" i="2"/>
  <c r="G10" i="2"/>
  <c r="F8" i="2"/>
  <c r="F9" i="2"/>
  <c r="F10" i="2"/>
  <c r="F3" i="2"/>
  <c r="G3" i="2" s="1"/>
  <c r="H2" i="2" s="1"/>
  <c r="F2" i="2"/>
  <c r="F4" i="2" s="1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E1" i="1"/>
  <c r="F1" i="1"/>
  <c r="D1" i="1"/>
  <c r="K3" i="1"/>
  <c r="K4" i="1"/>
  <c r="K2" i="1"/>
  <c r="K1" i="1"/>
  <c r="J2" i="1"/>
  <c r="J3" i="1"/>
  <c r="J4" i="1"/>
  <c r="J1" i="1"/>
  <c r="I3" i="1"/>
  <c r="I4" i="1"/>
  <c r="I2" i="1"/>
  <c r="I1" i="1"/>
  <c r="G2" i="2" l="1"/>
  <c r="J8" i="2" s="1"/>
  <c r="R8" i="2" s="1"/>
  <c r="J12" i="2"/>
  <c r="R12" i="2" s="1"/>
  <c r="J10" i="2"/>
  <c r="R10" i="2" s="1"/>
  <c r="J9" i="2"/>
  <c r="R9" i="2" s="1"/>
  <c r="J7" i="2" l="1"/>
  <c r="R7" i="2" s="1"/>
  <c r="H3" i="2"/>
  <c r="J13" i="2"/>
  <c r="R13" i="2" s="1"/>
  <c r="K7" i="2" l="1"/>
  <c r="S7" i="2" s="1"/>
  <c r="K12" i="2"/>
  <c r="S12" i="2" s="1"/>
  <c r="K13" i="2"/>
  <c r="S13" i="2" s="1"/>
  <c r="K9" i="2"/>
  <c r="S9" i="2" s="1"/>
  <c r="K10" i="2"/>
  <c r="S10" i="2" s="1"/>
  <c r="K8" i="2"/>
  <c r="S8" i="2" s="1"/>
</calcChain>
</file>

<file path=xl/sharedStrings.xml><?xml version="1.0" encoding="utf-8"?>
<sst xmlns="http://schemas.openxmlformats.org/spreadsheetml/2006/main" count="20" uniqueCount="20">
  <si>
    <t>P2</t>
    <phoneticPr fontId="1"/>
  </si>
  <si>
    <t>P1</t>
    <phoneticPr fontId="1"/>
  </si>
  <si>
    <t>FW kokeshi</t>
    <phoneticPr fontId="1"/>
  </si>
  <si>
    <t>BW kokeshi</t>
    <phoneticPr fontId="1"/>
  </si>
  <si>
    <t>x</t>
    <phoneticPr fontId="1"/>
  </si>
  <si>
    <t>y</t>
    <phoneticPr fontId="1"/>
  </si>
  <si>
    <t>z</t>
    <phoneticPr fontId="1"/>
  </si>
  <si>
    <t>FW-BW</t>
    <phoneticPr fontId="1"/>
  </si>
  <si>
    <t>ex</t>
    <phoneticPr fontId="1"/>
  </si>
  <si>
    <t>ey</t>
    <phoneticPr fontId="1"/>
  </si>
  <si>
    <t>AM-BW</t>
    <phoneticPr fontId="1"/>
  </si>
  <si>
    <t>rot</t>
    <phoneticPr fontId="1"/>
  </si>
  <si>
    <t>FW h</t>
    <phoneticPr fontId="1"/>
  </si>
  <si>
    <t>BW h</t>
    <phoneticPr fontId="1"/>
  </si>
  <si>
    <t>des</t>
    <phoneticPr fontId="1"/>
  </si>
  <si>
    <t>del (um)</t>
    <phoneticPr fontId="1"/>
  </si>
  <si>
    <t>P1</t>
    <phoneticPr fontId="1"/>
  </si>
  <si>
    <t>P2</t>
    <phoneticPr fontId="1"/>
  </si>
  <si>
    <t>second trial</t>
    <phoneticPr fontId="1"/>
  </si>
  <si>
    <t>second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</si>
</sst>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Sheet1!$A$1:$A$16</c:f>
              <c:numCache>
                <c:formatCode>General</c:formatCode>
                <c:ptCount val="16"/>
                <c:pt idx="0">
                  <c:v>436.34400003285702</c:v>
                </c:pt>
                <c:pt idx="1">
                  <c:v>436.34380003285702</c:v>
                </c:pt>
                <c:pt idx="2">
                  <c:v>436.138500032857</c:v>
                </c:pt>
                <c:pt idx="3">
                  <c:v>436.13810003285698</c:v>
                </c:pt>
                <c:pt idx="4">
                  <c:v>495.14140003285701</c:v>
                </c:pt>
                <c:pt idx="5">
                  <c:v>495.14110003285703</c:v>
                </c:pt>
                <c:pt idx="6">
                  <c:v>494.937400032857</c:v>
                </c:pt>
                <c:pt idx="7">
                  <c:v>494.93870003285701</c:v>
                </c:pt>
                <c:pt idx="8">
                  <c:v>494.59850003285698</c:v>
                </c:pt>
                <c:pt idx="9">
                  <c:v>494.596800032857</c:v>
                </c:pt>
                <c:pt idx="10">
                  <c:v>494.39410003285701</c:v>
                </c:pt>
                <c:pt idx="11">
                  <c:v>494.39380003285697</c:v>
                </c:pt>
                <c:pt idx="12">
                  <c:v>435.79340003285699</c:v>
                </c:pt>
                <c:pt idx="13">
                  <c:v>435.79500003285699</c:v>
                </c:pt>
                <c:pt idx="14">
                  <c:v>435.59370003285699</c:v>
                </c:pt>
                <c:pt idx="15">
                  <c:v>435.59190003285698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Sheet1!$B$1:$B$16</c:f>
              <c:numCache>
                <c:formatCode>General</c:formatCode>
                <c:ptCount val="16"/>
                <c:pt idx="0">
                  <c:v>409.08139999794003</c:v>
                </c:pt>
                <c:pt idx="1">
                  <c:v>408.87459999793998</c:v>
                </c:pt>
                <c:pt idx="2">
                  <c:v>408.87689999793997</c:v>
                </c:pt>
                <c:pt idx="3">
                  <c:v>409.07749999793998</c:v>
                </c:pt>
                <c:pt idx="4">
                  <c:v>408.82169999794002</c:v>
                </c:pt>
                <c:pt idx="5">
                  <c:v>408.61699999794001</c:v>
                </c:pt>
                <c:pt idx="6">
                  <c:v>408.61749999794</c:v>
                </c:pt>
                <c:pt idx="7">
                  <c:v>408.82189999794002</c:v>
                </c:pt>
                <c:pt idx="8">
                  <c:v>284.72339999794002</c:v>
                </c:pt>
                <c:pt idx="9">
                  <c:v>284.52259999794001</c:v>
                </c:pt>
                <c:pt idx="10">
                  <c:v>284.52129999793999</c:v>
                </c:pt>
                <c:pt idx="11">
                  <c:v>284.72139999794001</c:v>
                </c:pt>
                <c:pt idx="12">
                  <c:v>284.98399999793997</c:v>
                </c:pt>
                <c:pt idx="13">
                  <c:v>284.78099999794</c:v>
                </c:pt>
                <c:pt idx="14">
                  <c:v>284.78149999793999</c:v>
                </c:pt>
                <c:pt idx="15">
                  <c:v>284.98219999793997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Sheet1!$C$1:$C$16</c:f>
              <c:numCache>
                <c:formatCode>General</c:formatCode>
                <c:ptCount val="16"/>
                <c:pt idx="0">
                  <c:v>119.408987330331</c:v>
                </c:pt>
                <c:pt idx="1">
                  <c:v>119.411140006027</c:v>
                </c:pt>
                <c:pt idx="2">
                  <c:v>119.412129230508</c:v>
                </c:pt>
                <c:pt idx="3">
                  <c:v>119.412546896238</c:v>
                </c:pt>
                <c:pt idx="4">
                  <c:v>119.330465767513</c:v>
                </c:pt>
                <c:pt idx="5">
                  <c:v>119.332608679245</c:v>
                </c:pt>
                <c:pt idx="6">
                  <c:v>119.331649859558</c:v>
                </c:pt>
                <c:pt idx="7">
                  <c:v>119.33631272155</c:v>
                </c:pt>
                <c:pt idx="8">
                  <c:v>119.348404527605</c:v>
                </c:pt>
                <c:pt idx="9">
                  <c:v>119.350232766446</c:v>
                </c:pt>
                <c:pt idx="10">
                  <c:v>119.347798475601</c:v>
                </c:pt>
                <c:pt idx="11">
                  <c:v>119.349693923465</c:v>
                </c:pt>
                <c:pt idx="12">
                  <c:v>119.431636712689</c:v>
                </c:pt>
                <c:pt idx="13">
                  <c:v>119.433634662362</c:v>
                </c:pt>
                <c:pt idx="14">
                  <c:v>119.434756117239</c:v>
                </c:pt>
                <c:pt idx="15">
                  <c:v>119.433533226984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38944"/>
        <c:axId val="82340480"/>
      </c:lineChart>
      <c:catAx>
        <c:axId val="8233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82340480"/>
        <c:crosses val="autoZero"/>
        <c:auto val="1"/>
        <c:lblAlgn val="ctr"/>
        <c:lblOffset val="100"/>
        <c:noMultiLvlLbl val="0"/>
      </c:catAx>
      <c:valAx>
        <c:axId val="8234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3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I5" sqref="I5:K8"/>
    </sheetView>
  </sheetViews>
  <sheetFormatPr defaultRowHeight="13.5" x14ac:dyDescent="0.15"/>
  <sheetData>
    <row r="1" spans="1:11" x14ac:dyDescent="0.15">
      <c r="A1">
        <v>436.34400003285702</v>
      </c>
      <c r="B1">
        <v>409.08139999794003</v>
      </c>
      <c r="C1">
        <v>119.408987330331</v>
      </c>
      <c r="D1">
        <f>AVERAGE(A1:A4)</f>
        <v>436.24110003285705</v>
      </c>
      <c r="E1">
        <f t="shared" ref="E1:F1" si="0">AVERAGE(B1:B4)</f>
        <v>408.97759999793993</v>
      </c>
      <c r="F1">
        <f t="shared" si="0"/>
        <v>119.411200865776</v>
      </c>
      <c r="H1">
        <v>1</v>
      </c>
      <c r="I1">
        <f ca="1">INDIRECT("D"&amp;H1)</f>
        <v>436.24110003285705</v>
      </c>
      <c r="J1">
        <f ca="1">INDIRECT("E"&amp;H1)</f>
        <v>408.97759999793993</v>
      </c>
      <c r="K1">
        <f ca="1">INDIRECT("F"&amp;H1)</f>
        <v>119.411200865776</v>
      </c>
    </row>
    <row r="2" spans="1:11" x14ac:dyDescent="0.15">
      <c r="A2">
        <v>436.34380003285702</v>
      </c>
      <c r="B2">
        <v>408.87459999793998</v>
      </c>
      <c r="C2">
        <v>119.411140006027</v>
      </c>
      <c r="D2">
        <f t="shared" ref="D2:D16" si="1">AVERAGE(A2:A5)</f>
        <v>450.94045003285703</v>
      </c>
      <c r="E2">
        <f t="shared" ref="E2:E16" si="2">AVERAGE(B2:B5)</f>
        <v>408.91267499793997</v>
      </c>
      <c r="F2">
        <f t="shared" ref="F2:F16" si="3">AVERAGE(C2:C5)</f>
        <v>119.39157047507149</v>
      </c>
      <c r="H2">
        <v>5</v>
      </c>
      <c r="I2">
        <f t="shared" ref="I2:I8" ca="1" si="4">INDIRECT("D"&amp;H2)</f>
        <v>495.03965003285703</v>
      </c>
      <c r="J2">
        <f t="shared" ref="J2:J6" ca="1" si="5">INDIRECT("E"&amp;H2)</f>
        <v>408.71952499793997</v>
      </c>
      <c r="K2">
        <f t="shared" ref="K2:K6" ca="1" si="6">INDIRECT("F"&amp;H2)</f>
        <v>119.33275925696651</v>
      </c>
    </row>
    <row r="3" spans="1:11" x14ac:dyDescent="0.15">
      <c r="A3">
        <v>436.138500032857</v>
      </c>
      <c r="B3">
        <v>408.87689999793997</v>
      </c>
      <c r="C3">
        <v>119.412129230508</v>
      </c>
      <c r="D3">
        <f t="shared" si="1"/>
        <v>465.63977503285696</v>
      </c>
      <c r="E3">
        <f t="shared" si="2"/>
        <v>408.84827499794</v>
      </c>
      <c r="F3">
        <f t="shared" si="3"/>
        <v>119.37193764337601</v>
      </c>
      <c r="H3">
        <v>9</v>
      </c>
      <c r="I3">
        <f t="shared" ca="1" si="4"/>
        <v>494.49580003285701</v>
      </c>
      <c r="J3">
        <f t="shared" ca="1" si="5"/>
        <v>284.62217499794002</v>
      </c>
      <c r="K3">
        <f t="shared" ca="1" si="6"/>
        <v>119.34903242327925</v>
      </c>
    </row>
    <row r="4" spans="1:11" ht="14.25" thickBot="1" x14ac:dyDescent="0.2">
      <c r="A4">
        <v>436.13810003285698</v>
      </c>
      <c r="B4">
        <v>409.07749999793998</v>
      </c>
      <c r="C4">
        <v>119.412546896238</v>
      </c>
      <c r="D4">
        <f t="shared" si="1"/>
        <v>480.33950003285702</v>
      </c>
      <c r="E4">
        <f t="shared" si="2"/>
        <v>408.78342499794002</v>
      </c>
      <c r="F4">
        <f t="shared" si="3"/>
        <v>119.3518178006385</v>
      </c>
      <c r="H4">
        <v>13</v>
      </c>
      <c r="I4">
        <f t="shared" ca="1" si="4"/>
        <v>435.693500032857</v>
      </c>
      <c r="J4">
        <f t="shared" ca="1" si="5"/>
        <v>284.88217499793996</v>
      </c>
      <c r="K4">
        <f t="shared" ca="1" si="6"/>
        <v>119.4333901798185</v>
      </c>
    </row>
    <row r="5" spans="1:11" x14ac:dyDescent="0.15">
      <c r="A5">
        <v>495.14140003285701</v>
      </c>
      <c r="B5">
        <v>408.82169999794002</v>
      </c>
      <c r="C5">
        <v>119.330465767513</v>
      </c>
      <c r="D5">
        <f t="shared" si="1"/>
        <v>495.03965003285703</v>
      </c>
      <c r="E5">
        <f t="shared" si="2"/>
        <v>408.71952499793997</v>
      </c>
      <c r="F5">
        <f t="shared" si="3"/>
        <v>119.33275925696651</v>
      </c>
      <c r="H5" s="1">
        <v>25</v>
      </c>
      <c r="I5" s="5">
        <f t="shared" ca="1" si="4"/>
        <v>436.26045003285697</v>
      </c>
      <c r="J5" s="5">
        <f t="shared" ca="1" si="5"/>
        <v>408.98929999794001</v>
      </c>
      <c r="K5" s="6">
        <f t="shared" ca="1" si="6"/>
        <v>119.37280899184651</v>
      </c>
    </row>
    <row r="6" spans="1:11" x14ac:dyDescent="0.15">
      <c r="A6">
        <v>495.14110003285703</v>
      </c>
      <c r="B6">
        <v>408.61699999794001</v>
      </c>
      <c r="C6">
        <v>119.332608679245</v>
      </c>
      <c r="D6">
        <f t="shared" si="1"/>
        <v>494.90392503285699</v>
      </c>
      <c r="E6">
        <f t="shared" si="2"/>
        <v>377.69494999794</v>
      </c>
      <c r="F6">
        <f t="shared" si="3"/>
        <v>119.3372439469895</v>
      </c>
      <c r="H6" s="7">
        <v>29</v>
      </c>
      <c r="I6" s="8">
        <f t="shared" ca="1" si="4"/>
        <v>495.06120003285696</v>
      </c>
      <c r="J6" s="8">
        <f t="shared" ca="1" si="5"/>
        <v>408.72704999794001</v>
      </c>
      <c r="K6" s="9">
        <f t="shared" ca="1" si="6"/>
        <v>119.24907065586726</v>
      </c>
    </row>
    <row r="7" spans="1:11" x14ac:dyDescent="0.15">
      <c r="A7">
        <v>494.937400032857</v>
      </c>
      <c r="B7">
        <v>408.61749999794</v>
      </c>
      <c r="C7">
        <v>119.331649859558</v>
      </c>
      <c r="D7">
        <f t="shared" si="1"/>
        <v>494.76785003285704</v>
      </c>
      <c r="E7">
        <f t="shared" si="2"/>
        <v>346.67134999794001</v>
      </c>
      <c r="F7">
        <f t="shared" si="3"/>
        <v>119.34164996878974</v>
      </c>
      <c r="H7" s="7">
        <v>33</v>
      </c>
      <c r="I7" s="8">
        <f t="shared" ca="1" si="4"/>
        <v>494.50997503285697</v>
      </c>
      <c r="J7" s="8">
        <f t="shared" ref="J7:J8" ca="1" si="7">INDIRECT("E"&amp;H7)</f>
        <v>284.62827499794003</v>
      </c>
      <c r="K7" s="9">
        <f t="shared" ref="K7:K8" ca="1" si="8">INDIRECT("F"&amp;H7)</f>
        <v>119.26276998034399</v>
      </c>
    </row>
    <row r="8" spans="1:11" ht="14.25" thickBot="1" x14ac:dyDescent="0.2">
      <c r="A8">
        <v>494.93870003285701</v>
      </c>
      <c r="B8">
        <v>408.82189999794002</v>
      </c>
      <c r="C8">
        <v>119.33631272155</v>
      </c>
      <c r="D8">
        <f t="shared" si="1"/>
        <v>494.63202503285703</v>
      </c>
      <c r="E8">
        <f t="shared" si="2"/>
        <v>315.64729999793997</v>
      </c>
      <c r="F8">
        <f t="shared" si="3"/>
        <v>119.3456871228005</v>
      </c>
      <c r="H8" s="10">
        <v>37</v>
      </c>
      <c r="I8" s="11">
        <f t="shared" ca="1" si="4"/>
        <v>435.71152503285697</v>
      </c>
      <c r="J8" s="11">
        <f t="shared" ca="1" si="7"/>
        <v>284.88907499793999</v>
      </c>
      <c r="K8" s="12">
        <f t="shared" ca="1" si="8"/>
        <v>119.37640792367026</v>
      </c>
    </row>
    <row r="9" spans="1:11" x14ac:dyDescent="0.15">
      <c r="A9">
        <v>494.59850003285698</v>
      </c>
      <c r="B9">
        <v>284.72339999794002</v>
      </c>
      <c r="C9">
        <v>119.348404527605</v>
      </c>
      <c r="D9">
        <f t="shared" si="1"/>
        <v>494.49580003285701</v>
      </c>
      <c r="E9">
        <f t="shared" si="2"/>
        <v>284.62217499794002</v>
      </c>
      <c r="F9">
        <f t="shared" si="3"/>
        <v>119.34903242327925</v>
      </c>
    </row>
    <row r="10" spans="1:11" x14ac:dyDescent="0.15">
      <c r="A10">
        <v>494.596800032857</v>
      </c>
      <c r="B10">
        <v>284.52259999794001</v>
      </c>
      <c r="C10">
        <v>119.350232766446</v>
      </c>
      <c r="D10">
        <f t="shared" si="1"/>
        <v>479.794525032857</v>
      </c>
      <c r="E10">
        <f t="shared" si="2"/>
        <v>284.68732499793998</v>
      </c>
      <c r="F10">
        <f t="shared" si="3"/>
        <v>119.36984046955025</v>
      </c>
    </row>
    <row r="11" spans="1:11" x14ac:dyDescent="0.15">
      <c r="A11">
        <v>494.39410003285701</v>
      </c>
      <c r="B11">
        <v>284.52129999793999</v>
      </c>
      <c r="C11">
        <v>119.347798475601</v>
      </c>
      <c r="D11">
        <f t="shared" si="1"/>
        <v>465.09407503285695</v>
      </c>
      <c r="E11">
        <f t="shared" si="2"/>
        <v>284.75192499793997</v>
      </c>
      <c r="F11">
        <f t="shared" si="3"/>
        <v>119.39069094352925</v>
      </c>
    </row>
    <row r="12" spans="1:11" x14ac:dyDescent="0.15">
      <c r="A12">
        <v>494.39380003285697</v>
      </c>
      <c r="B12">
        <v>284.72139999794001</v>
      </c>
      <c r="C12">
        <v>119.349693923465</v>
      </c>
      <c r="D12">
        <f t="shared" si="1"/>
        <v>450.39397503285699</v>
      </c>
      <c r="E12">
        <f t="shared" si="2"/>
        <v>284.81697499794001</v>
      </c>
      <c r="F12">
        <f t="shared" si="3"/>
        <v>119.41243035393876</v>
      </c>
    </row>
    <row r="13" spans="1:11" x14ac:dyDescent="0.15">
      <c r="A13">
        <v>435.79340003285699</v>
      </c>
      <c r="B13">
        <v>284.98399999793997</v>
      </c>
      <c r="C13">
        <v>119.431636712689</v>
      </c>
      <c r="D13">
        <f t="shared" si="1"/>
        <v>435.693500032857</v>
      </c>
      <c r="E13">
        <f t="shared" si="2"/>
        <v>284.88217499793996</v>
      </c>
      <c r="F13">
        <f t="shared" si="3"/>
        <v>119.4333901798185</v>
      </c>
    </row>
    <row r="14" spans="1:11" x14ac:dyDescent="0.15">
      <c r="A14">
        <v>435.79500003285699</v>
      </c>
      <c r="B14">
        <v>284.78099999794</v>
      </c>
      <c r="C14">
        <v>119.433634662362</v>
      </c>
      <c r="D14">
        <f t="shared" si="1"/>
        <v>435.66020003285695</v>
      </c>
      <c r="E14">
        <f t="shared" si="2"/>
        <v>284.84823333127332</v>
      </c>
      <c r="F14">
        <f t="shared" si="3"/>
        <v>119.43397466886165</v>
      </c>
    </row>
    <row r="15" spans="1:11" x14ac:dyDescent="0.15">
      <c r="A15">
        <v>435.59370003285699</v>
      </c>
      <c r="B15">
        <v>284.78149999793999</v>
      </c>
      <c r="C15">
        <v>119.434756117239</v>
      </c>
      <c r="D15">
        <f t="shared" si="1"/>
        <v>435.59280003285699</v>
      </c>
      <c r="E15">
        <f t="shared" si="2"/>
        <v>284.88184999793998</v>
      </c>
      <c r="F15">
        <f t="shared" si="3"/>
        <v>119.4341446721115</v>
      </c>
    </row>
    <row r="16" spans="1:11" x14ac:dyDescent="0.15">
      <c r="A16">
        <v>435.59190003285698</v>
      </c>
      <c r="B16">
        <v>284.98219999793997</v>
      </c>
      <c r="C16">
        <v>119.433533226984</v>
      </c>
      <c r="D16">
        <f t="shared" si="1"/>
        <v>435.59190003285698</v>
      </c>
      <c r="E16">
        <f t="shared" si="2"/>
        <v>284.98219999793997</v>
      </c>
      <c r="F16">
        <f t="shared" si="3"/>
        <v>119.433533226984</v>
      </c>
    </row>
    <row r="17" spans="1:6" x14ac:dyDescent="0.15">
      <c r="D17" s="4"/>
      <c r="E17" s="4"/>
      <c r="F17" s="4"/>
    </row>
    <row r="18" spans="1:6" x14ac:dyDescent="0.15">
      <c r="D18" s="4"/>
      <c r="E18" s="4"/>
      <c r="F18" s="4"/>
    </row>
    <row r="19" spans="1:6" x14ac:dyDescent="0.15">
      <c r="D19" s="4"/>
      <c r="E19" s="4"/>
      <c r="F19" s="4"/>
    </row>
    <row r="20" spans="1:6" x14ac:dyDescent="0.15">
      <c r="D20" s="4"/>
      <c r="E20" s="4"/>
      <c r="F20" s="4"/>
    </row>
    <row r="21" spans="1:6" x14ac:dyDescent="0.15">
      <c r="D21" s="4"/>
      <c r="E21" s="4"/>
      <c r="F21" s="4"/>
    </row>
    <row r="22" spans="1:6" x14ac:dyDescent="0.15">
      <c r="D22" s="4"/>
      <c r="E22" s="4"/>
      <c r="F22" s="4"/>
    </row>
    <row r="23" spans="1:6" x14ac:dyDescent="0.15">
      <c r="D23" s="4"/>
      <c r="E23" s="4"/>
      <c r="F23" s="4"/>
    </row>
    <row r="24" spans="1:6" ht="14.25" thickBot="1" x14ac:dyDescent="0.2">
      <c r="A24" t="s">
        <v>18</v>
      </c>
      <c r="D24" s="4"/>
      <c r="E24" s="4"/>
      <c r="F24" s="4"/>
    </row>
    <row r="25" spans="1:6" x14ac:dyDescent="0.15">
      <c r="A25" s="1">
        <v>436.360400032857</v>
      </c>
      <c r="B25" s="5">
        <v>409.08949999793998</v>
      </c>
      <c r="C25" s="5">
        <v>119.372312595406</v>
      </c>
      <c r="D25" s="5">
        <f t="shared" ref="D17:D39" si="9">AVERAGE(A25:A28)</f>
        <v>436.26045003285697</v>
      </c>
      <c r="E25" s="5">
        <f t="shared" ref="E17:E39" si="10">AVERAGE(B25:B28)</f>
        <v>408.98929999794001</v>
      </c>
      <c r="F25" s="6">
        <f t="shared" ref="F17:F39" si="11">AVERAGE(C25:C28)</f>
        <v>119.37280899184651</v>
      </c>
    </row>
    <row r="26" spans="1:6" x14ac:dyDescent="0.15">
      <c r="A26" s="7">
        <v>436.36390003285698</v>
      </c>
      <c r="B26" s="8">
        <v>408.88679999793999</v>
      </c>
      <c r="C26" s="8">
        <v>119.37221500934299</v>
      </c>
      <c r="D26" s="8">
        <f t="shared" si="9"/>
        <v>450.96122503285699</v>
      </c>
      <c r="E26" s="8">
        <f t="shared" si="10"/>
        <v>408.92377499793997</v>
      </c>
      <c r="F26" s="9">
        <f t="shared" si="11"/>
        <v>119.34184552058601</v>
      </c>
    </row>
    <row r="27" spans="1:6" x14ac:dyDescent="0.15">
      <c r="A27" s="7">
        <v>436.15990003285702</v>
      </c>
      <c r="B27" s="8">
        <v>408.88929999793999</v>
      </c>
      <c r="C27" s="8">
        <v>119.372348482581</v>
      </c>
      <c r="D27" s="8">
        <f t="shared" si="9"/>
        <v>465.66042503285701</v>
      </c>
      <c r="E27" s="8">
        <f t="shared" si="10"/>
        <v>408.85834999794002</v>
      </c>
      <c r="F27" s="9">
        <f t="shared" si="11"/>
        <v>119.31113832139576</v>
      </c>
    </row>
    <row r="28" spans="1:6" x14ac:dyDescent="0.15">
      <c r="A28" s="7">
        <v>436.15760003285698</v>
      </c>
      <c r="B28" s="8">
        <v>409.09159999794002</v>
      </c>
      <c r="C28" s="8">
        <v>119.37435988005601</v>
      </c>
      <c r="D28" s="8">
        <f t="shared" si="9"/>
        <v>480.36035003285701</v>
      </c>
      <c r="E28" s="8">
        <f t="shared" si="10"/>
        <v>408.79292499794002</v>
      </c>
      <c r="F28" s="9">
        <f t="shared" si="11"/>
        <v>119.28078007843325</v>
      </c>
    </row>
    <row r="29" spans="1:6" x14ac:dyDescent="0.15">
      <c r="A29" s="7">
        <v>495.16350003285697</v>
      </c>
      <c r="B29" s="8">
        <v>408.82739999794001</v>
      </c>
      <c r="C29" s="8">
        <v>119.24845871036401</v>
      </c>
      <c r="D29" s="8">
        <f t="shared" si="9"/>
        <v>495.06120003285696</v>
      </c>
      <c r="E29" s="8">
        <f t="shared" si="10"/>
        <v>408.72704999794001</v>
      </c>
      <c r="F29" s="9">
        <f t="shared" si="11"/>
        <v>119.24907065586726</v>
      </c>
    </row>
    <row r="30" spans="1:6" x14ac:dyDescent="0.15">
      <c r="A30" s="7">
        <v>495.16070003285699</v>
      </c>
      <c r="B30" s="8">
        <v>408.62509999794003</v>
      </c>
      <c r="C30" s="8">
        <v>119.249386212582</v>
      </c>
      <c r="D30" s="8">
        <f t="shared" si="9"/>
        <v>494.92372503285696</v>
      </c>
      <c r="E30" s="8">
        <f t="shared" si="10"/>
        <v>377.70184999793997</v>
      </c>
      <c r="F30" s="9">
        <f t="shared" si="11"/>
        <v>119.25258519082524</v>
      </c>
    </row>
    <row r="31" spans="1:6" x14ac:dyDescent="0.15">
      <c r="A31" s="7">
        <v>494.959600032857</v>
      </c>
      <c r="B31" s="8">
        <v>408.62759999794002</v>
      </c>
      <c r="C31" s="8">
        <v>119.25091551073101</v>
      </c>
      <c r="D31" s="8">
        <f t="shared" si="9"/>
        <v>494.78637503285699</v>
      </c>
      <c r="E31" s="8">
        <f t="shared" si="10"/>
        <v>346.67742499793997</v>
      </c>
      <c r="F31" s="9">
        <f t="shared" si="11"/>
        <v>119.25577743382601</v>
      </c>
    </row>
    <row r="32" spans="1:6" x14ac:dyDescent="0.15">
      <c r="A32" s="7">
        <v>494.96100003285699</v>
      </c>
      <c r="B32" s="8">
        <v>408.82809999794</v>
      </c>
      <c r="C32" s="8">
        <v>119.24752218979199</v>
      </c>
      <c r="D32" s="8">
        <f t="shared" si="9"/>
        <v>494.64840003285701</v>
      </c>
      <c r="E32" s="8">
        <f t="shared" si="10"/>
        <v>315.65244999794004</v>
      </c>
      <c r="F32" s="9">
        <f t="shared" si="11"/>
        <v>119.25900720192625</v>
      </c>
    </row>
    <row r="33" spans="1:6" x14ac:dyDescent="0.15">
      <c r="A33" s="7">
        <v>494.61360003285699</v>
      </c>
      <c r="B33" s="8">
        <v>284.72659999794001</v>
      </c>
      <c r="C33" s="8">
        <v>119.26251685019599</v>
      </c>
      <c r="D33" s="8">
        <f t="shared" si="9"/>
        <v>494.50997503285697</v>
      </c>
      <c r="E33" s="8">
        <f t="shared" si="10"/>
        <v>284.62827499794003</v>
      </c>
      <c r="F33" s="9">
        <f t="shared" si="11"/>
        <v>119.26276998034399</v>
      </c>
    </row>
    <row r="34" spans="1:6" x14ac:dyDescent="0.15">
      <c r="A34" s="7">
        <v>494.611300032857</v>
      </c>
      <c r="B34" s="8">
        <v>284.52739999793999</v>
      </c>
      <c r="C34" s="8">
        <v>119.262155184585</v>
      </c>
      <c r="D34" s="8">
        <f t="shared" si="9"/>
        <v>479.80932503285698</v>
      </c>
      <c r="E34" s="8">
        <f t="shared" si="10"/>
        <v>284.69397499794002</v>
      </c>
      <c r="F34" s="9">
        <f t="shared" si="11"/>
        <v>119.29135873460149</v>
      </c>
    </row>
    <row r="35" spans="1:6" x14ac:dyDescent="0.15">
      <c r="A35" s="7">
        <v>494.40770003285701</v>
      </c>
      <c r="B35" s="8">
        <v>284.52769999793998</v>
      </c>
      <c r="C35" s="8">
        <v>119.263834583132</v>
      </c>
      <c r="D35" s="8">
        <f t="shared" si="9"/>
        <v>465.10962503285702</v>
      </c>
      <c r="E35" s="8">
        <f t="shared" si="10"/>
        <v>284.76029999793997</v>
      </c>
      <c r="F35" s="9">
        <f t="shared" si="11"/>
        <v>119.31996113882474</v>
      </c>
    </row>
    <row r="36" spans="1:6" x14ac:dyDescent="0.15">
      <c r="A36" s="7">
        <v>494.40730003285699</v>
      </c>
      <c r="B36" s="8">
        <v>284.73139999794</v>
      </c>
      <c r="C36" s="8">
        <v>119.262573303463</v>
      </c>
      <c r="D36" s="8">
        <f t="shared" si="9"/>
        <v>450.41057503285703</v>
      </c>
      <c r="E36" s="8">
        <f t="shared" si="10"/>
        <v>284.82462499794002</v>
      </c>
      <c r="F36" s="9">
        <f t="shared" si="11"/>
        <v>119.34798627385025</v>
      </c>
    </row>
    <row r="37" spans="1:6" x14ac:dyDescent="0.15">
      <c r="A37" s="7">
        <v>435.81100003285701</v>
      </c>
      <c r="B37" s="8">
        <v>284.98939999793998</v>
      </c>
      <c r="C37" s="8">
        <v>119.376871867226</v>
      </c>
      <c r="D37" s="8">
        <f t="shared" si="9"/>
        <v>435.71152503285697</v>
      </c>
      <c r="E37" s="8">
        <f t="shared" si="10"/>
        <v>284.88907499793999</v>
      </c>
      <c r="F37" s="9">
        <f t="shared" si="11"/>
        <v>119.37640792367026</v>
      </c>
    </row>
    <row r="38" spans="1:6" x14ac:dyDescent="0.15">
      <c r="A38" s="7">
        <v>435.81250003285697</v>
      </c>
      <c r="B38" s="8">
        <v>284.79269999794002</v>
      </c>
      <c r="C38" s="8">
        <v>119.376564801478</v>
      </c>
      <c r="D38" s="8">
        <f t="shared" si="9"/>
        <v>435.67836669952362</v>
      </c>
      <c r="E38" s="8">
        <f t="shared" si="10"/>
        <v>284.85563333127334</v>
      </c>
      <c r="F38" s="9">
        <f t="shared" si="11"/>
        <v>119.37625327581833</v>
      </c>
    </row>
    <row r="39" spans="1:6" x14ac:dyDescent="0.15">
      <c r="A39" s="7">
        <v>435.61150003285701</v>
      </c>
      <c r="B39" s="8">
        <v>284.78499999794002</v>
      </c>
      <c r="C39" s="8">
        <v>119.375935123234</v>
      </c>
      <c r="D39" s="8">
        <f t="shared" si="9"/>
        <v>435.611300032857</v>
      </c>
      <c r="E39" s="8">
        <f t="shared" si="10"/>
        <v>284.88709999794003</v>
      </c>
      <c r="F39" s="9">
        <f t="shared" si="11"/>
        <v>119.37609751298851</v>
      </c>
    </row>
    <row r="40" spans="1:6" ht="14.25" thickBot="1" x14ac:dyDescent="0.2">
      <c r="A40" s="10">
        <v>435.611100032857</v>
      </c>
      <c r="B40" s="11">
        <v>284.98919999793998</v>
      </c>
      <c r="C40" s="11">
        <v>119.376259902743</v>
      </c>
      <c r="D40" s="11">
        <f t="shared" ref="D40" si="12">AVERAGE(A40:A43)</f>
        <v>435.611100032857</v>
      </c>
      <c r="E40" s="11">
        <f t="shared" ref="E40" si="13">AVERAGE(B40:B43)</f>
        <v>284.98919999793998</v>
      </c>
      <c r="F40" s="12">
        <f t="shared" ref="F40" si="14">AVERAGE(C40:C43)</f>
        <v>119.376259902743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R18" sqref="R18"/>
    </sheetView>
  </sheetViews>
  <sheetFormatPr defaultRowHeight="13.5" x14ac:dyDescent="0.15"/>
  <cols>
    <col min="7" max="7" width="15.5" customWidth="1"/>
  </cols>
  <sheetData>
    <row r="1" spans="1:20" x14ac:dyDescent="0.15">
      <c r="F1" t="s">
        <v>7</v>
      </c>
      <c r="G1" t="s">
        <v>8</v>
      </c>
      <c r="H1" t="s">
        <v>9</v>
      </c>
    </row>
    <row r="2" spans="1:20" x14ac:dyDescent="0.15">
      <c r="F2">
        <f>H26-J26</f>
        <v>1.9979999999999905</v>
      </c>
      <c r="G2">
        <f>F2/F4</f>
        <v>4.3821134714925984E-3</v>
      </c>
      <c r="H2">
        <f>-G3</f>
        <v>-0.99999039849466709</v>
      </c>
    </row>
    <row r="3" spans="1:20" x14ac:dyDescent="0.15">
      <c r="F3">
        <f>H27-J27</f>
        <v>455.94</v>
      </c>
      <c r="G3">
        <f>F3/F4</f>
        <v>0.99999039849466709</v>
      </c>
      <c r="H3">
        <f>G2</f>
        <v>4.3821134714925984E-3</v>
      </c>
    </row>
    <row r="4" spans="1:20" x14ac:dyDescent="0.15">
      <c r="F4">
        <f>SQRT(F2^2+F3^2)</f>
        <v>455.94437775237452</v>
      </c>
    </row>
    <row r="6" spans="1:20" x14ac:dyDescent="0.15">
      <c r="F6" t="s">
        <v>10</v>
      </c>
      <c r="J6" t="s">
        <v>11</v>
      </c>
      <c r="N6" t="s">
        <v>14</v>
      </c>
      <c r="R6" t="s">
        <v>15</v>
      </c>
    </row>
    <row r="7" spans="1:20" x14ac:dyDescent="0.15">
      <c r="B7">
        <v>436.24110003285705</v>
      </c>
      <c r="C7">
        <v>408.97759999793993</v>
      </c>
      <c r="D7">
        <v>119.411200865776</v>
      </c>
      <c r="F7">
        <f>B7-$J$26</f>
        <v>-28.193899967142954</v>
      </c>
      <c r="G7">
        <f>C7-$J$27</f>
        <v>302.94659999793993</v>
      </c>
      <c r="H7">
        <f>D7</f>
        <v>119.411200865776</v>
      </c>
      <c r="J7">
        <f>F7*$G$2+G7*$G$3</f>
        <v>302.82014238568451</v>
      </c>
      <c r="K7">
        <f>F7*$H$2+G7*$H$3</f>
        <v>29.521175640255915</v>
      </c>
      <c r="L7">
        <f>H7-$I$32</f>
        <v>13.130691543062909</v>
      </c>
      <c r="N7">
        <v>302.81</v>
      </c>
      <c r="O7">
        <v>29.55</v>
      </c>
      <c r="P7">
        <v>13.02</v>
      </c>
      <c r="R7">
        <f>1000*(J7-N7)</f>
        <v>10.142385684503097</v>
      </c>
      <c r="S7" s="3">
        <f t="shared" ref="S7:T7" si="0">1000*(K7-O7)</f>
        <v>-28.82435974408537</v>
      </c>
      <c r="T7" s="3">
        <f>1000*(L7-P7)</f>
        <v>110.6915430629094</v>
      </c>
    </row>
    <row r="8" spans="1:20" x14ac:dyDescent="0.15">
      <c r="B8">
        <v>495.03965003285703</v>
      </c>
      <c r="C8">
        <v>408.71952499793997</v>
      </c>
      <c r="D8">
        <v>119.33275925696651</v>
      </c>
      <c r="F8">
        <f>B8-$J$26</f>
        <v>30.604650032857023</v>
      </c>
      <c r="G8">
        <f>C8-$J$27</f>
        <v>302.68852499793996</v>
      </c>
      <c r="H8">
        <f t="shared" ref="H8:H10" si="1">D8</f>
        <v>119.33275925696651</v>
      </c>
      <c r="J8" s="3">
        <f t="shared" ref="J8:J13" si="2">F8*$G$2+G8*$G$3</f>
        <v>302.81973178165231</v>
      </c>
      <c r="K8">
        <f t="shared" ref="K8:K10" si="3">F8*$H$2+G8*$H$3</f>
        <v>-29.277940719086825</v>
      </c>
      <c r="L8" s="3">
        <f>H8-$I$32</f>
        <v>13.052249934253425</v>
      </c>
      <c r="N8">
        <v>302.81</v>
      </c>
      <c r="O8">
        <v>-29.25</v>
      </c>
      <c r="P8" s="3">
        <v>13.02</v>
      </c>
      <c r="R8" s="3">
        <f t="shared" ref="R8:R13" si="4">1000*(J8-N8)</f>
        <v>9.7317816523059264</v>
      </c>
      <c r="S8" s="3">
        <f t="shared" ref="S8:S13" si="5">1000*(K8-O8)</f>
        <v>-27.940719086824828</v>
      </c>
      <c r="T8" s="3">
        <f t="shared" ref="T8:T13" si="6">1000*(L8-P8)</f>
        <v>32.249934253425039</v>
      </c>
    </row>
    <row r="9" spans="1:20" x14ac:dyDescent="0.15">
      <c r="B9">
        <v>494.49580003285701</v>
      </c>
      <c r="C9">
        <v>284.62217499794002</v>
      </c>
      <c r="D9">
        <v>119.34903242327925</v>
      </c>
      <c r="F9">
        <f>B9-$J$26</f>
        <v>30.060800032857003</v>
      </c>
      <c r="G9">
        <f>C9-$J$27</f>
        <v>178.59117499794002</v>
      </c>
      <c r="H9">
        <f t="shared" si="1"/>
        <v>119.34903242327925</v>
      </c>
      <c r="J9" s="3">
        <f t="shared" si="2"/>
        <v>178.7211900906087</v>
      </c>
      <c r="K9">
        <f t="shared" si="3"/>
        <v>-29.277904610077012</v>
      </c>
      <c r="L9" s="3">
        <f>H9-$I$32</f>
        <v>13.068523100566168</v>
      </c>
      <c r="N9">
        <v>178.71</v>
      </c>
      <c r="O9" s="3">
        <v>-29.25</v>
      </c>
      <c r="P9" s="3">
        <v>13.02</v>
      </c>
      <c r="R9" s="3">
        <f t="shared" si="4"/>
        <v>11.190090608693026</v>
      </c>
      <c r="S9" s="3">
        <f t="shared" si="5"/>
        <v>-27.904610077012393</v>
      </c>
      <c r="T9" s="3">
        <f t="shared" si="6"/>
        <v>48.523100566168154</v>
      </c>
    </row>
    <row r="10" spans="1:20" x14ac:dyDescent="0.15">
      <c r="B10">
        <v>435.693500032857</v>
      </c>
      <c r="C10">
        <v>284.88217499793996</v>
      </c>
      <c r="D10">
        <v>119.4333901798185</v>
      </c>
      <c r="F10">
        <f>B10-$J$26</f>
        <v>-28.741499967143</v>
      </c>
      <c r="G10">
        <f>C10-$J$27</f>
        <v>178.85117499793995</v>
      </c>
      <c r="H10">
        <f t="shared" si="1"/>
        <v>119.4333901798185</v>
      </c>
      <c r="J10" s="3">
        <f t="shared" si="2"/>
        <v>178.72350924323248</v>
      </c>
      <c r="K10">
        <f t="shared" si="3"/>
        <v>29.524970148828544</v>
      </c>
      <c r="L10" s="3">
        <f>H10-$I$32</f>
        <v>13.152880857105416</v>
      </c>
      <c r="N10">
        <v>178.71</v>
      </c>
      <c r="O10" s="3">
        <v>29.55</v>
      </c>
      <c r="P10" s="3">
        <v>13.02</v>
      </c>
      <c r="R10" s="3">
        <f t="shared" si="4"/>
        <v>13.50924323247682</v>
      </c>
      <c r="S10" s="3">
        <f t="shared" si="5"/>
        <v>-25.029851171456841</v>
      </c>
      <c r="T10" s="3">
        <f t="shared" si="6"/>
        <v>132.88085710541608</v>
      </c>
    </row>
    <row r="11" spans="1:20" x14ac:dyDescent="0.15">
      <c r="F11" s="3"/>
      <c r="G11" s="3"/>
      <c r="H11" s="3"/>
      <c r="J11" s="3"/>
      <c r="K11" s="3"/>
      <c r="L11" s="3"/>
      <c r="R11" s="3"/>
      <c r="S11" s="3"/>
      <c r="T11" s="3"/>
    </row>
    <row r="12" spans="1:20" x14ac:dyDescent="0.15">
      <c r="B12" s="3">
        <v>391.87700000000001</v>
      </c>
      <c r="C12" s="3">
        <v>244.06299999999999</v>
      </c>
      <c r="D12">
        <v>0</v>
      </c>
      <c r="E12" t="s">
        <v>16</v>
      </c>
      <c r="F12" s="3">
        <f>B12-$J$26</f>
        <v>-72.557999999999993</v>
      </c>
      <c r="G12" s="3">
        <f>C12-$J$27</f>
        <v>138.03199999999998</v>
      </c>
      <c r="H12" s="3">
        <f t="shared" ref="H11:H13" si="7">D12</f>
        <v>0</v>
      </c>
      <c r="J12" s="3">
        <f t="shared" si="2"/>
        <v>137.7127172957513</v>
      </c>
      <c r="K12" s="3">
        <f>F12*$H$2+G12*$H$3</f>
        <v>73.16217522067312</v>
      </c>
      <c r="L12" s="3">
        <f>H12-$I$32</f>
        <v>-106.28050932271309</v>
      </c>
      <c r="N12">
        <v>137.7214548</v>
      </c>
      <c r="O12">
        <v>73.134030859999996</v>
      </c>
      <c r="R12" s="3">
        <f>1000*(J12-N12)</f>
        <v>-8.737504248699679</v>
      </c>
      <c r="S12" s="3">
        <f t="shared" si="5"/>
        <v>28.144360673124424</v>
      </c>
      <c r="T12" s="3">
        <f t="shared" si="6"/>
        <v>-106280.50932271309</v>
      </c>
    </row>
    <row r="13" spans="1:20" x14ac:dyDescent="0.15">
      <c r="B13" s="3">
        <v>537.87599999999998</v>
      </c>
      <c r="C13" s="3">
        <v>243.43700000000001</v>
      </c>
      <c r="D13">
        <v>0</v>
      </c>
      <c r="E13" t="s">
        <v>17</v>
      </c>
      <c r="F13" s="3">
        <f>B13-$J$26</f>
        <v>73.440999999999974</v>
      </c>
      <c r="G13" s="3">
        <f>C13-$J$27</f>
        <v>137.40600000000001</v>
      </c>
      <c r="H13" s="3">
        <f t="shared" si="7"/>
        <v>0</v>
      </c>
      <c r="J13" s="3">
        <f t="shared" si="2"/>
        <v>137.72650749101811</v>
      </c>
      <c r="K13" s="3">
        <f t="shared" ref="K11:K13" si="8">F13*$H$2+G13*$H$3</f>
        <v>-72.838166172182909</v>
      </c>
      <c r="L13" s="3">
        <f>H13-$I$32</f>
        <v>-106.28050932271309</v>
      </c>
      <c r="N13">
        <v>137.73262919999999</v>
      </c>
      <c r="O13">
        <v>-72.834434349999995</v>
      </c>
      <c r="R13" s="3">
        <f t="shared" si="4"/>
        <v>-6.1217089818796921</v>
      </c>
      <c r="S13" s="3">
        <f t="shared" si="5"/>
        <v>-3.731822182913902</v>
      </c>
      <c r="T13" s="3">
        <f t="shared" si="6"/>
        <v>-106280.50932271309</v>
      </c>
    </row>
    <row r="14" spans="1:20" ht="14.25" thickBot="1" x14ac:dyDescent="0.2"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15">
      <c r="A15" t="s">
        <v>19</v>
      </c>
      <c r="B15" s="1">
        <v>436.26045003285697</v>
      </c>
      <c r="C15" s="5">
        <v>408.98929999794001</v>
      </c>
      <c r="D15" s="6">
        <v>119.37280899184651</v>
      </c>
      <c r="F15" s="4">
        <f t="shared" ref="F14:F18" si="9">B15-$J$26</f>
        <v>-28.174549967143037</v>
      </c>
      <c r="G15" s="4">
        <f t="shared" ref="G14:G18" si="10">C15-$J$27</f>
        <v>302.95829999794</v>
      </c>
      <c r="H15" s="4">
        <f t="shared" ref="H14:H18" si="11">D15</f>
        <v>119.37280899184651</v>
      </c>
      <c r="I15" s="4"/>
      <c r="J15" s="4">
        <f t="shared" ref="J14:J18" si="12">F15*$G$2+G15*$G$3</f>
        <v>302.83192706724265</v>
      </c>
      <c r="K15" s="4">
        <f t="shared" ref="K14:K18" si="13">F15*$H$2+G15*$H$3</f>
        <v>29.501877096772741</v>
      </c>
      <c r="L15" s="4">
        <f t="shared" ref="L14:L18" si="14">H15-$I$32</f>
        <v>13.092299669133425</v>
      </c>
      <c r="M15" s="4"/>
      <c r="N15" s="4">
        <v>302.81</v>
      </c>
      <c r="O15" s="4">
        <v>29.55</v>
      </c>
      <c r="P15" s="4">
        <v>13.02</v>
      </c>
      <c r="Q15" s="4"/>
      <c r="R15" s="4">
        <f>1000*(J15-N15)</f>
        <v>21.927067242643261</v>
      </c>
      <c r="S15" s="4">
        <f t="shared" ref="S14:S18" si="15">1000*(K15-O15)</f>
        <v>-48.122903227259428</v>
      </c>
      <c r="T15" s="4">
        <f t="shared" ref="T14:T18" si="16">1000*(L15-P15)</f>
        <v>72.299669133425226</v>
      </c>
    </row>
    <row r="16" spans="1:20" x14ac:dyDescent="0.15">
      <c r="B16" s="7">
        <v>495.06120003285696</v>
      </c>
      <c r="C16" s="8">
        <v>408.72704999794001</v>
      </c>
      <c r="D16" s="9">
        <v>119.24907065586726</v>
      </c>
      <c r="F16" s="4">
        <f t="shared" si="9"/>
        <v>30.626200032856957</v>
      </c>
      <c r="G16" s="4">
        <f t="shared" si="10"/>
        <v>302.69604999794001</v>
      </c>
      <c r="H16" s="4">
        <f t="shared" si="11"/>
        <v>119.24907065586726</v>
      </c>
      <c r="I16" s="4"/>
      <c r="J16" s="4">
        <f t="shared" si="12"/>
        <v>302.82735114394632</v>
      </c>
      <c r="K16" s="4">
        <f t="shared" si="13"/>
        <v>-29.299457536770447</v>
      </c>
      <c r="L16" s="4">
        <f t="shared" si="14"/>
        <v>12.96856133315417</v>
      </c>
      <c r="M16" s="4"/>
      <c r="N16" s="4">
        <v>302.81</v>
      </c>
      <c r="O16" s="4">
        <v>-29.25</v>
      </c>
      <c r="P16" s="4">
        <v>13.02</v>
      </c>
      <c r="Q16" s="4"/>
      <c r="R16" s="4">
        <f t="shared" ref="R14:R18" si="17">1000*(J16-N16)</f>
        <v>17.351143946314096</v>
      </c>
      <c r="S16" s="4">
        <f t="shared" si="15"/>
        <v>-49.457536770447064</v>
      </c>
      <c r="T16" s="4">
        <f t="shared" si="16"/>
        <v>-51.438666845829317</v>
      </c>
    </row>
    <row r="17" spans="2:20" x14ac:dyDescent="0.15">
      <c r="B17" s="7">
        <v>494.50997503285697</v>
      </c>
      <c r="C17" s="8">
        <v>284.62827499794003</v>
      </c>
      <c r="D17" s="9">
        <v>119.26276998034399</v>
      </c>
      <c r="F17" s="4">
        <f t="shared" si="9"/>
        <v>30.074975032856969</v>
      </c>
      <c r="G17" s="4">
        <f t="shared" si="10"/>
        <v>178.59727499794002</v>
      </c>
      <c r="H17" s="4">
        <f t="shared" si="11"/>
        <v>119.26276998034399</v>
      </c>
      <c r="I17" s="4"/>
      <c r="J17" s="4">
        <f t="shared" si="12"/>
        <v>178.72735214849797</v>
      </c>
      <c r="K17" s="4">
        <f t="shared" si="13"/>
        <v>-29.292052743083463</v>
      </c>
      <c r="L17" s="4">
        <f t="shared" si="14"/>
        <v>12.982260657630903</v>
      </c>
      <c r="M17" s="4"/>
      <c r="N17" s="4">
        <v>178.71</v>
      </c>
      <c r="O17" s="4">
        <v>-29.25</v>
      </c>
      <c r="P17" s="4">
        <v>13.02</v>
      </c>
      <c r="Q17" s="4"/>
      <c r="R17" s="4">
        <f t="shared" si="17"/>
        <v>17.352148497963071</v>
      </c>
      <c r="S17" s="4">
        <f t="shared" si="15"/>
        <v>-42.052743083463184</v>
      </c>
      <c r="T17" s="4">
        <f t="shared" si="16"/>
        <v>-37.739342369096818</v>
      </c>
    </row>
    <row r="18" spans="2:20" ht="14.25" thickBot="1" x14ac:dyDescent="0.2">
      <c r="B18" s="10">
        <v>435.71152503285697</v>
      </c>
      <c r="C18" s="11">
        <v>284.88907499793999</v>
      </c>
      <c r="D18" s="12">
        <v>119.37640792367026</v>
      </c>
      <c r="F18" s="4">
        <f t="shared" si="9"/>
        <v>-28.723474967143034</v>
      </c>
      <c r="G18" s="4">
        <f t="shared" si="10"/>
        <v>178.85807499793998</v>
      </c>
      <c r="H18" s="4">
        <f t="shared" si="11"/>
        <v>119.37640792367026</v>
      </c>
      <c r="I18" s="4"/>
      <c r="J18" s="4">
        <f t="shared" si="12"/>
        <v>178.73048816457745</v>
      </c>
      <c r="K18" s="4">
        <f t="shared" si="13"/>
        <v>29.506975558478661</v>
      </c>
      <c r="L18" s="4">
        <f t="shared" si="14"/>
        <v>13.09589860095717</v>
      </c>
      <c r="M18" s="4"/>
      <c r="N18" s="4">
        <v>178.71</v>
      </c>
      <c r="O18" s="4">
        <v>29.55</v>
      </c>
      <c r="P18" s="4">
        <v>13.02</v>
      </c>
      <c r="Q18" s="4"/>
      <c r="R18" s="4">
        <f t="shared" si="17"/>
        <v>20.488164577443513</v>
      </c>
      <c r="S18" s="4">
        <f t="shared" si="15"/>
        <v>-43.02444152133944</v>
      </c>
      <c r="T18" s="4">
        <f t="shared" si="16"/>
        <v>75.898600957170714</v>
      </c>
    </row>
    <row r="25" spans="2:20" x14ac:dyDescent="0.15">
      <c r="C25" t="s">
        <v>0</v>
      </c>
      <c r="F25" t="s">
        <v>1</v>
      </c>
      <c r="H25" t="s">
        <v>2</v>
      </c>
      <c r="J25" t="s">
        <v>3</v>
      </c>
    </row>
    <row r="26" spans="2:20" x14ac:dyDescent="0.15">
      <c r="C26" t="s">
        <v>4</v>
      </c>
      <c r="D26">
        <v>537.87599999999998</v>
      </c>
      <c r="F26">
        <v>391.87700000000001</v>
      </c>
      <c r="H26">
        <v>466.43299999999999</v>
      </c>
      <c r="J26">
        <v>464.435</v>
      </c>
    </row>
    <row r="27" spans="2:20" x14ac:dyDescent="0.15">
      <c r="C27" t="s">
        <v>5</v>
      </c>
      <c r="D27">
        <v>243.43700000000001</v>
      </c>
      <c r="F27">
        <v>244.06299999999999</v>
      </c>
      <c r="H27">
        <v>561.971</v>
      </c>
      <c r="J27">
        <v>106.03100000000001</v>
      </c>
    </row>
    <row r="28" spans="2:20" x14ac:dyDescent="0.15">
      <c r="C28" t="s">
        <v>6</v>
      </c>
      <c r="D28">
        <v>59.36</v>
      </c>
      <c r="F28">
        <v>59.338999999999999</v>
      </c>
      <c r="H28">
        <v>87.924999999999997</v>
      </c>
      <c r="J28">
        <v>106.15900000000001</v>
      </c>
    </row>
    <row r="31" spans="2:20" x14ac:dyDescent="0.15">
      <c r="H31" t="s">
        <v>12</v>
      </c>
      <c r="I31" t="s">
        <v>13</v>
      </c>
    </row>
    <row r="32" spans="2:20" x14ac:dyDescent="0.15">
      <c r="H32" s="2">
        <v>88.02629549138895</v>
      </c>
      <c r="I32" s="3">
        <v>106.28050932271309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Graph1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QVPAK</dc:creator>
  <cp:lastModifiedBy>QVPAK</cp:lastModifiedBy>
  <dcterms:created xsi:type="dcterms:W3CDTF">2015-07-08T02:42:47Z</dcterms:created>
  <dcterms:modified xsi:type="dcterms:W3CDTF">2015-07-08T05:35:51Z</dcterms:modified>
</cp:coreProperties>
</file>