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ensor positions on rib jig" sheetId="1" r:id="rId1"/>
    <sheet name="L4+L6 verification CI" sheetId="2" r:id="rId2"/>
    <sheet name="Sensor positions on bench" sheetId="3" r:id="rId3"/>
    <sheet name="Sheet2" sheetId="4" r:id="rId4"/>
    <sheet name="Sheet3" sheetId="5" r:id="rId5"/>
  </sheets>
  <calcPr calcId="124519"/>
  <fileRecoveryPr repairLoad="1"/>
</workbook>
</file>

<file path=xl/calcChain.xml><?xml version="1.0" encoding="utf-8"?>
<calcChain xmlns="http://schemas.openxmlformats.org/spreadsheetml/2006/main">
  <c r="C84" i="3"/>
  <c r="D84" s="1"/>
  <c r="C83"/>
  <c r="E83" s="1"/>
  <c r="C82"/>
  <c r="D82" s="1"/>
  <c r="I67"/>
  <c r="G67"/>
  <c r="E67"/>
  <c r="I66"/>
  <c r="G66"/>
  <c r="E66"/>
  <c r="I65"/>
  <c r="G65"/>
  <c r="E65"/>
  <c r="I64"/>
  <c r="G64"/>
  <c r="E64"/>
  <c r="I63"/>
  <c r="G63"/>
  <c r="E63"/>
  <c r="I62"/>
  <c r="G62"/>
  <c r="E62"/>
  <c r="I61"/>
  <c r="G61"/>
  <c r="E61"/>
  <c r="I60"/>
  <c r="G60"/>
  <c r="E60"/>
  <c r="I59"/>
  <c r="G59"/>
  <c r="E59"/>
  <c r="I58"/>
  <c r="G58"/>
  <c r="E58"/>
  <c r="I57"/>
  <c r="G57"/>
  <c r="E57"/>
  <c r="I56"/>
  <c r="G56"/>
  <c r="E56"/>
  <c r="I55"/>
  <c r="I54"/>
  <c r="I53"/>
  <c r="I52"/>
  <c r="I51"/>
  <c r="I50"/>
  <c r="I49"/>
  <c r="I48"/>
  <c r="I47"/>
  <c r="I46"/>
  <c r="I45"/>
  <c r="I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I25"/>
  <c r="G25"/>
  <c r="E25"/>
  <c r="I24"/>
  <c r="G24"/>
  <c r="E24"/>
  <c r="I23"/>
  <c r="G23"/>
  <c r="E23"/>
  <c r="I22"/>
  <c r="G22"/>
  <c r="E22"/>
  <c r="I21"/>
  <c r="G21"/>
  <c r="E21"/>
  <c r="I20"/>
  <c r="G20"/>
  <c r="E20"/>
  <c r="I19"/>
  <c r="G19"/>
  <c r="E19"/>
  <c r="I18"/>
  <c r="G18"/>
  <c r="E18"/>
  <c r="I17"/>
  <c r="G17"/>
  <c r="E17"/>
  <c r="I16"/>
  <c r="G16"/>
  <c r="E16"/>
  <c r="I15"/>
  <c r="G15"/>
  <c r="E15"/>
  <c r="I14"/>
  <c r="G14"/>
  <c r="E14"/>
  <c r="I13"/>
  <c r="G13"/>
  <c r="E13"/>
  <c r="I12"/>
  <c r="G12"/>
  <c r="E12"/>
  <c r="I11"/>
  <c r="G11"/>
  <c r="E11"/>
  <c r="I10"/>
  <c r="G10"/>
  <c r="E10"/>
  <c r="I9"/>
  <c r="G9"/>
  <c r="E9"/>
  <c r="I8"/>
  <c r="G8"/>
  <c r="E8"/>
  <c r="C84" i="2"/>
  <c r="D84" s="1"/>
  <c r="E83"/>
  <c r="G67" s="1"/>
  <c r="C83"/>
  <c r="D83" s="1"/>
  <c r="E82"/>
  <c r="D82"/>
  <c r="E62" s="1"/>
  <c r="N62" s="1"/>
  <c r="C82"/>
  <c r="Q67"/>
  <c r="L67"/>
  <c r="E67"/>
  <c r="N67" s="1"/>
  <c r="Q66"/>
  <c r="L66"/>
  <c r="I66"/>
  <c r="S66" s="1"/>
  <c r="G66"/>
  <c r="E66"/>
  <c r="N66" s="1"/>
  <c r="Q65"/>
  <c r="L65"/>
  <c r="Q64"/>
  <c r="L64"/>
  <c r="G64"/>
  <c r="E64"/>
  <c r="N64" s="1"/>
  <c r="Q63"/>
  <c r="L63"/>
  <c r="I63"/>
  <c r="S63" s="1"/>
  <c r="G63"/>
  <c r="E63"/>
  <c r="N63" s="1"/>
  <c r="Q62"/>
  <c r="L62"/>
  <c r="Q61"/>
  <c r="L61"/>
  <c r="E61"/>
  <c r="N61" s="1"/>
  <c r="Q60"/>
  <c r="L60"/>
  <c r="I60"/>
  <c r="S60" s="1"/>
  <c r="G60"/>
  <c r="E60"/>
  <c r="N60" s="1"/>
  <c r="Q59"/>
  <c r="L59"/>
  <c r="E59"/>
  <c r="N59" s="1"/>
  <c r="Q58"/>
  <c r="L58"/>
  <c r="E58"/>
  <c r="N58" s="1"/>
  <c r="Q57"/>
  <c r="L57"/>
  <c r="I57"/>
  <c r="S57" s="1"/>
  <c r="G57"/>
  <c r="E57"/>
  <c r="N57" s="1"/>
  <c r="Q56"/>
  <c r="L56"/>
  <c r="Q55"/>
  <c r="I55"/>
  <c r="Q54"/>
  <c r="I54"/>
  <c r="Q53"/>
  <c r="I53"/>
  <c r="Q52"/>
  <c r="I52"/>
  <c r="Q51"/>
  <c r="I51"/>
  <c r="Q50"/>
  <c r="I50"/>
  <c r="Q49"/>
  <c r="I49"/>
  <c r="Q48"/>
  <c r="I48"/>
  <c r="Q47"/>
  <c r="I47"/>
  <c r="Q46"/>
  <c r="I46"/>
  <c r="Q45"/>
  <c r="I45"/>
  <c r="Q44"/>
  <c r="I44"/>
  <c r="Q43"/>
  <c r="I43"/>
  <c r="G43"/>
  <c r="Q42"/>
  <c r="I42"/>
  <c r="G42"/>
  <c r="Q41"/>
  <c r="I41"/>
  <c r="G41"/>
  <c r="Q40"/>
  <c r="I40"/>
  <c r="G40"/>
  <c r="Q39"/>
  <c r="I39"/>
  <c r="G39"/>
  <c r="Q38"/>
  <c r="I38"/>
  <c r="G38"/>
  <c r="Q37"/>
  <c r="I37"/>
  <c r="G37"/>
  <c r="Q36"/>
  <c r="I36"/>
  <c r="G36"/>
  <c r="Q35"/>
  <c r="I35"/>
  <c r="G35"/>
  <c r="Q34"/>
  <c r="I34"/>
  <c r="G34"/>
  <c r="Q33"/>
  <c r="I33"/>
  <c r="G33"/>
  <c r="Q32"/>
  <c r="I32"/>
  <c r="G32"/>
  <c r="Q31"/>
  <c r="L31"/>
  <c r="I31"/>
  <c r="G31"/>
  <c r="E31"/>
  <c r="Q30"/>
  <c r="L30"/>
  <c r="I30"/>
  <c r="G30"/>
  <c r="E30"/>
  <c r="Q29"/>
  <c r="L29"/>
  <c r="I29"/>
  <c r="G29"/>
  <c r="E29"/>
  <c r="Q28"/>
  <c r="L28"/>
  <c r="I28"/>
  <c r="G28"/>
  <c r="E28"/>
  <c r="Q27"/>
  <c r="L27"/>
  <c r="I27"/>
  <c r="G27"/>
  <c r="E27"/>
  <c r="Q26"/>
  <c r="L26"/>
  <c r="I26"/>
  <c r="G26"/>
  <c r="E26"/>
  <c r="Q25"/>
  <c r="L25"/>
  <c r="I25"/>
  <c r="G25"/>
  <c r="E25"/>
  <c r="Q24"/>
  <c r="L24"/>
  <c r="I24"/>
  <c r="G24"/>
  <c r="E24"/>
  <c r="Q23"/>
  <c r="L23"/>
  <c r="I23"/>
  <c r="G23"/>
  <c r="E23"/>
  <c r="Q22"/>
  <c r="L22"/>
  <c r="I22"/>
  <c r="G22"/>
  <c r="E22"/>
  <c r="Q21"/>
  <c r="L21"/>
  <c r="I21"/>
  <c r="G21"/>
  <c r="E21"/>
  <c r="Q20"/>
  <c r="L20"/>
  <c r="I20"/>
  <c r="G20"/>
  <c r="E20"/>
  <c r="Q19"/>
  <c r="L19"/>
  <c r="I19"/>
  <c r="G19"/>
  <c r="E19"/>
  <c r="Q18"/>
  <c r="L18"/>
  <c r="I18"/>
  <c r="G18"/>
  <c r="E18"/>
  <c r="Q17"/>
  <c r="L17"/>
  <c r="I17"/>
  <c r="G17"/>
  <c r="E17"/>
  <c r="Q16"/>
  <c r="L16"/>
  <c r="I16"/>
  <c r="G16"/>
  <c r="E16"/>
  <c r="Q15"/>
  <c r="L15"/>
  <c r="I15"/>
  <c r="G15"/>
  <c r="E15"/>
  <c r="Q14"/>
  <c r="L14"/>
  <c r="I14"/>
  <c r="G14"/>
  <c r="E14"/>
  <c r="Q13"/>
  <c r="L13"/>
  <c r="I13"/>
  <c r="G13"/>
  <c r="E13"/>
  <c r="Q12"/>
  <c r="L12"/>
  <c r="I12"/>
  <c r="G12"/>
  <c r="E12"/>
  <c r="Q11"/>
  <c r="L11"/>
  <c r="I11"/>
  <c r="G11"/>
  <c r="E11"/>
  <c r="Q10"/>
  <c r="L10"/>
  <c r="I10"/>
  <c r="G10"/>
  <c r="E10"/>
  <c r="Q9"/>
  <c r="L9"/>
  <c r="I9"/>
  <c r="G9"/>
  <c r="E9"/>
  <c r="Q8"/>
  <c r="L8"/>
  <c r="I8"/>
  <c r="G8"/>
  <c r="E8"/>
  <c r="C84" i="1"/>
  <c r="D84" s="1"/>
  <c r="C83"/>
  <c r="D83" s="1"/>
  <c r="E82"/>
  <c r="E61" s="1"/>
  <c r="C82"/>
  <c r="D82" s="1"/>
  <c r="I66"/>
  <c r="G66"/>
  <c r="E66"/>
  <c r="I63"/>
  <c r="G63"/>
  <c r="E63"/>
  <c r="I60"/>
  <c r="G60"/>
  <c r="E60"/>
  <c r="E58"/>
  <c r="I57"/>
  <c r="G57"/>
  <c r="E57"/>
  <c r="I55"/>
  <c r="I54"/>
  <c r="I53"/>
  <c r="I52"/>
  <c r="I51"/>
  <c r="I50"/>
  <c r="I49"/>
  <c r="I48"/>
  <c r="I47"/>
  <c r="I46"/>
  <c r="I45"/>
  <c r="I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I25"/>
  <c r="G25"/>
  <c r="E25"/>
  <c r="I24"/>
  <c r="G24"/>
  <c r="E24"/>
  <c r="I23"/>
  <c r="G23"/>
  <c r="E23"/>
  <c r="I22"/>
  <c r="G22"/>
  <c r="E22"/>
  <c r="I21"/>
  <c r="G21"/>
  <c r="E21"/>
  <c r="I20"/>
  <c r="G20"/>
  <c r="E20"/>
  <c r="I19"/>
  <c r="G19"/>
  <c r="E19"/>
  <c r="I18"/>
  <c r="G18"/>
  <c r="E18"/>
  <c r="I17"/>
  <c r="G17"/>
  <c r="E17"/>
  <c r="I16"/>
  <c r="G16"/>
  <c r="E16"/>
  <c r="I15"/>
  <c r="G15"/>
  <c r="E15"/>
  <c r="I14"/>
  <c r="G14"/>
  <c r="E14"/>
  <c r="I13"/>
  <c r="G13"/>
  <c r="E13"/>
  <c r="I12"/>
  <c r="G12"/>
  <c r="E12"/>
  <c r="I11"/>
  <c r="G11"/>
  <c r="E11"/>
  <c r="I10"/>
  <c r="G10"/>
  <c r="E10"/>
  <c r="I9"/>
  <c r="G9"/>
  <c r="E9"/>
  <c r="I8"/>
  <c r="G8"/>
  <c r="E8"/>
  <c r="G59" i="2" l="1"/>
  <c r="G62"/>
  <c r="G56"/>
  <c r="G65"/>
  <c r="E65" i="1"/>
  <c r="E62"/>
  <c r="E56"/>
  <c r="E59"/>
  <c r="G62"/>
  <c r="G59"/>
  <c r="G65"/>
  <c r="G56"/>
  <c r="I59"/>
  <c r="I56"/>
  <c r="I62"/>
  <c r="I65"/>
  <c r="I56" i="2"/>
  <c r="S56" s="1"/>
  <c r="I59"/>
  <c r="S59" s="1"/>
  <c r="I62"/>
  <c r="S62" s="1"/>
  <c r="I65"/>
  <c r="S65" s="1"/>
  <c r="D83" i="3"/>
  <c r="E84"/>
  <c r="E67" i="1"/>
  <c r="E83"/>
  <c r="E56" i="2"/>
  <c r="N56" s="1"/>
  <c r="G61"/>
  <c r="E84"/>
  <c r="E64" i="1"/>
  <c r="E84"/>
  <c r="G58" i="2"/>
  <c r="E65"/>
  <c r="N65" s="1"/>
  <c r="E82" i="3"/>
  <c r="I67" i="1" l="1"/>
  <c r="I58"/>
  <c r="I64"/>
  <c r="I61"/>
  <c r="I64" i="2"/>
  <c r="S64" s="1"/>
  <c r="I67"/>
  <c r="S67" s="1"/>
  <c r="I61"/>
  <c r="S61" s="1"/>
  <c r="I58"/>
  <c r="S58" s="1"/>
  <c r="G58" i="1"/>
  <c r="G61"/>
  <c r="G67"/>
  <c r="G64"/>
</calcChain>
</file>

<file path=xl/sharedStrings.xml><?xml version="1.0" encoding="utf-8"?>
<sst xmlns="http://schemas.openxmlformats.org/spreadsheetml/2006/main" count="561" uniqueCount="56">
  <si>
    <t>All coodinates measured from reference point at rib jig = origin of SVD ladders</t>
  </si>
  <si>
    <t>Measured by CI</t>
  </si>
  <si>
    <t>layer 4</t>
  </si>
  <si>
    <t>layer 5</t>
  </si>
  <si>
    <t>layer 6</t>
  </si>
  <si>
    <t>n-side</t>
  </si>
  <si>
    <t>DSSD corner</t>
  </si>
  <si>
    <t>center of</t>
  </si>
  <si>
    <t>diff.</t>
  </si>
  <si>
    <t>diff</t>
  </si>
  <si>
    <t>in CAD model</t>
  </si>
  <si>
    <t>F mark</t>
  </si>
  <si>
    <t>Sensor</t>
  </si>
  <si>
    <t>Point</t>
  </si>
  <si>
    <t>coord.</t>
  </si>
  <si>
    <t>[mm]</t>
  </si>
  <si>
    <t>Sensor orientation in the ladder (top view n-side):</t>
  </si>
  <si>
    <t>BW</t>
  </si>
  <si>
    <t>f</t>
  </si>
  <si>
    <t>x</t>
  </si>
  <si>
    <t>Please verify the corner lables, too!</t>
  </si>
  <si>
    <t>y</t>
  </si>
  <si>
    <t>The corner labels of the Micron DSSD are taken from here: https://belle2.cc.kek.jp/~twiki/pub/Detector/SVD/MicronDSSD/Micron_DSSD_corner_labels_20150219.pdf</t>
  </si>
  <si>
    <t>z</t>
  </si>
  <si>
    <t>The corner labels of the HPK sensors are taken from here: https://belle2.cc.kek.jp/~twiki/pub/Detector/SVD/DssdQualityHPK/S12996-20120907.pdf</t>
  </si>
  <si>
    <t>h</t>
  </si>
  <si>
    <t xml:space="preserve">h </t>
  </si>
  <si>
    <t>g</t>
  </si>
  <si>
    <t>-Z</t>
  </si>
  <si>
    <t>CE</t>
  </si>
  <si>
    <t>+Z</t>
  </si>
  <si>
    <t>e</t>
  </si>
  <si>
    <t xml:space="preserve">f </t>
  </si>
  <si>
    <t>Origin:</t>
  </si>
  <si>
    <t>center of Kokeshi pin</t>
  </si>
  <si>
    <t>yx-plane:</t>
  </si>
  <si>
    <t>top surface of rib jig = bottom surface of BW end mount</t>
  </si>
  <si>
    <t>not available in this layer</t>
  </si>
  <si>
    <t>Measure the top (n-side) corners of the sensors in the CAD model</t>
  </si>
  <si>
    <t>FW</t>
  </si>
  <si>
    <t>Micron sensor</t>
  </si>
  <si>
    <t>HPK sensor</t>
  </si>
  <si>
    <t>p-side</t>
  </si>
  <si>
    <t>center of F</t>
  </si>
  <si>
    <t>from sensor edge</t>
  </si>
  <si>
    <t>delta x</t>
  </si>
  <si>
    <t>delta y</t>
  </si>
  <si>
    <t>Slant Angle</t>
  </si>
  <si>
    <t>Layer</t>
  </si>
  <si>
    <t>deg</t>
  </si>
  <si>
    <t>rad</t>
  </si>
  <si>
    <t>cos</t>
  </si>
  <si>
    <t>sin</t>
  </si>
  <si>
    <t>L4</t>
  </si>
  <si>
    <t>L5</t>
  </si>
  <si>
    <t>L6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</si>
</sst>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#,##0.0000"/>
    <numFmt numFmtId="166" formatCode="#,##0.000"/>
    <numFmt numFmtId="167" formatCode="0.00000"/>
    <numFmt numFmtId="168" formatCode="#,###"/>
  </numFmts>
  <fonts count="15">
    <font>
      <sz val="11"/>
      <color rgb="FF000000"/>
      <name val="Calibri"/>
    </font>
    <font>
      <b/>
      <sz val="18"/>
      <color rgb="FFFF0000"/>
      <name val="Calibri"/>
    </font>
    <font>
      <sz val="11"/>
      <color rgb="FF93C47D"/>
      <name val="Calibri"/>
    </font>
    <font>
      <sz val="11"/>
      <color rgb="FF93C47D"/>
      <name val="Calibri"/>
    </font>
    <font>
      <sz val="10"/>
      <color rgb="FF93C47D"/>
      <name val="Calibri"/>
    </font>
    <font>
      <sz val="11"/>
      <name val="Calibri"/>
    </font>
    <font>
      <sz val="10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b/>
      <sz val="18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0" fillId="0" borderId="1" xfId="0" applyFont="1" applyBorder="1"/>
    <xf numFmtId="0" fontId="7" fillId="0" borderId="0" xfId="0" applyFont="1" applyAlignme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164" fontId="0" fillId="0" borderId="6" xfId="0" applyNumberFormat="1" applyFont="1" applyBorder="1" applyAlignment="1"/>
    <xf numFmtId="164" fontId="0" fillId="0" borderId="8" xfId="0" applyNumberFormat="1" applyFont="1" applyBorder="1"/>
    <xf numFmtId="164" fontId="0" fillId="0" borderId="0" xfId="0" applyNumberFormat="1" applyFont="1" applyAlignment="1"/>
    <xf numFmtId="164" fontId="10" fillId="0" borderId="0" xfId="0" applyNumberFormat="1" applyFont="1" applyAlignment="1">
      <alignment horizontal="right"/>
    </xf>
    <xf numFmtId="164" fontId="10" fillId="0" borderId="8" xfId="0" applyNumberFormat="1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164" fontId="0" fillId="0" borderId="11" xfId="0" applyNumberFormat="1" applyFont="1" applyBorder="1"/>
    <xf numFmtId="164" fontId="0" fillId="0" borderId="9" xfId="0" applyNumberFormat="1" applyFont="1" applyBorder="1"/>
    <xf numFmtId="164" fontId="10" fillId="0" borderId="9" xfId="0" applyNumberFormat="1" applyFont="1" applyBorder="1" applyAlignment="1">
      <alignment horizontal="right"/>
    </xf>
    <xf numFmtId="164" fontId="10" fillId="0" borderId="11" xfId="0" applyNumberFormat="1" applyFont="1" applyBorder="1" applyAlignment="1">
      <alignment horizontal="right"/>
    </xf>
    <xf numFmtId="0" fontId="0" fillId="0" borderId="13" xfId="0" applyFont="1" applyBorder="1" applyAlignment="1">
      <alignment horizontal="center"/>
    </xf>
    <xf numFmtId="164" fontId="0" fillId="0" borderId="14" xfId="0" applyNumberFormat="1" applyFont="1" applyBorder="1" applyAlignment="1"/>
    <xf numFmtId="164" fontId="0" fillId="0" borderId="13" xfId="0" applyNumberFormat="1" applyFont="1" applyBorder="1"/>
    <xf numFmtId="164" fontId="0" fillId="0" borderId="13" xfId="0" applyNumberFormat="1" applyFont="1" applyBorder="1" applyAlignment="1"/>
    <xf numFmtId="0" fontId="0" fillId="0" borderId="15" xfId="0" applyFont="1" applyBorder="1" applyAlignment="1">
      <alignment horizontal="center"/>
    </xf>
    <xf numFmtId="0" fontId="12" fillId="0" borderId="1" xfId="0" applyFont="1" applyBorder="1" applyAlignment="1"/>
    <xf numFmtId="0" fontId="12" fillId="0" borderId="16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6" fillId="0" borderId="8" xfId="0" applyFont="1" applyBorder="1" applyAlignment="1"/>
    <xf numFmtId="0" fontId="0" fillId="0" borderId="9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0" borderId="8" xfId="0" applyFont="1" applyBorder="1" applyAlignment="1"/>
    <xf numFmtId="0" fontId="0" fillId="0" borderId="18" xfId="0" applyFont="1" applyBorder="1"/>
    <xf numFmtId="0" fontId="12" fillId="0" borderId="19" xfId="0" applyFont="1" applyBorder="1" applyAlignment="1"/>
    <xf numFmtId="0" fontId="0" fillId="0" borderId="6" xfId="0" applyFont="1" applyBorder="1" applyAlignment="1">
      <alignment horizontal="center" vertical="center"/>
    </xf>
    <xf numFmtId="164" fontId="0" fillId="0" borderId="20" xfId="0" applyNumberFormat="1" applyFont="1" applyBorder="1"/>
    <xf numFmtId="0" fontId="12" fillId="0" borderId="21" xfId="0" applyFont="1" applyBorder="1" applyAlignment="1"/>
    <xf numFmtId="0" fontId="0" fillId="0" borderId="15" xfId="0" applyFont="1" applyBorder="1"/>
    <xf numFmtId="164" fontId="0" fillId="0" borderId="15" xfId="0" applyNumberFormat="1" applyFont="1" applyBorder="1"/>
    <xf numFmtId="0" fontId="12" fillId="0" borderId="22" xfId="0" applyFont="1" applyBorder="1" applyAlignment="1">
      <alignment horizontal="right"/>
    </xf>
    <xf numFmtId="0" fontId="12" fillId="0" borderId="23" xfId="0" applyFont="1" applyBorder="1" applyAlignment="1"/>
    <xf numFmtId="164" fontId="0" fillId="0" borderId="19" xfId="0" applyNumberFormat="1" applyFont="1" applyBorder="1" applyAlignment="1"/>
    <xf numFmtId="164" fontId="0" fillId="0" borderId="2" xfId="0" applyNumberFormat="1" applyFont="1" applyBorder="1"/>
    <xf numFmtId="164" fontId="0" fillId="0" borderId="2" xfId="0" applyNumberFormat="1" applyFont="1" applyBorder="1" applyAlignment="1"/>
    <xf numFmtId="164" fontId="0" fillId="0" borderId="10" xfId="0" applyNumberFormat="1" applyFont="1" applyBorder="1" applyAlignment="1"/>
    <xf numFmtId="164" fontId="0" fillId="0" borderId="9" xfId="0" applyNumberFormat="1" applyFont="1" applyBorder="1" applyAlignment="1"/>
    <xf numFmtId="164" fontId="5" fillId="0" borderId="0" xfId="0" applyNumberFormat="1" applyFont="1"/>
    <xf numFmtId="164" fontId="0" fillId="0" borderId="23" xfId="0" applyNumberFormat="1" applyFont="1" applyBorder="1" applyAlignment="1"/>
    <xf numFmtId="164" fontId="0" fillId="0" borderId="15" xfId="0" applyNumberFormat="1" applyFont="1" applyBorder="1" applyAlignment="1"/>
    <xf numFmtId="164" fontId="14" fillId="0" borderId="0" xfId="0" applyNumberFormat="1" applyFont="1" applyAlignment="1">
      <alignment horizontal="center" vertical="center"/>
    </xf>
    <xf numFmtId="164" fontId="0" fillId="0" borderId="26" xfId="0" applyNumberFormat="1" applyFont="1" applyBorder="1"/>
    <xf numFmtId="164" fontId="0" fillId="3" borderId="0" xfId="0" applyNumberFormat="1" applyFont="1" applyFill="1" applyAlignment="1"/>
    <xf numFmtId="164" fontId="0" fillId="0" borderId="27" xfId="0" applyNumberFormat="1" applyFont="1" applyBorder="1"/>
    <xf numFmtId="164" fontId="0" fillId="3" borderId="13" xfId="0" applyNumberFormat="1" applyFont="1" applyFill="1" applyBorder="1" applyAlignment="1"/>
    <xf numFmtId="164" fontId="0" fillId="3" borderId="9" xfId="0" applyNumberFormat="1" applyFont="1" applyFill="1" applyBorder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0" borderId="0" xfId="0" applyFont="1" applyAlignment="1"/>
    <xf numFmtId="165" fontId="10" fillId="0" borderId="0" xfId="0" applyNumberFormat="1" applyFont="1" applyAlignment="1"/>
    <xf numFmtId="164" fontId="0" fillId="3" borderId="15" xfId="0" applyNumberFormat="1" applyFont="1" applyFill="1" applyBorder="1" applyAlignment="1"/>
    <xf numFmtId="166" fontId="10" fillId="0" borderId="0" xfId="0" applyNumberFormat="1" applyFont="1" applyAlignment="1"/>
    <xf numFmtId="165" fontId="10" fillId="0" borderId="0" xfId="0" applyNumberFormat="1" applyFont="1" applyAlignment="1"/>
    <xf numFmtId="167" fontId="0" fillId="0" borderId="0" xfId="0" applyNumberFormat="1" applyFont="1"/>
    <xf numFmtId="168" fontId="10" fillId="0" borderId="0" xfId="0" applyNumberFormat="1" applyFont="1" applyAlignment="1"/>
    <xf numFmtId="0" fontId="8" fillId="0" borderId="25" xfId="0" applyFont="1" applyBorder="1" applyAlignment="1">
      <alignment horizontal="center" vertical="center"/>
    </xf>
    <xf numFmtId="0" fontId="5" fillId="0" borderId="12" xfId="0" applyFont="1" applyBorder="1"/>
    <xf numFmtId="0" fontId="5" fillId="0" borderId="28" xfId="0" applyFont="1" applyBorder="1"/>
    <xf numFmtId="0" fontId="8" fillId="0" borderId="2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9" xfId="0" applyFont="1" applyBorder="1"/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5" fillId="0" borderId="4" xfId="0" applyFont="1" applyBorder="1"/>
    <xf numFmtId="0" fontId="8" fillId="0" borderId="6" xfId="0" applyFont="1" applyBorder="1" applyAlignment="1">
      <alignment horizontal="center"/>
    </xf>
    <xf numFmtId="0" fontId="5" fillId="0" borderId="8" xfId="0" applyFont="1" applyBorder="1"/>
    <xf numFmtId="0" fontId="13" fillId="0" borderId="0" xfId="0" applyFont="1" applyAlignment="1">
      <alignment horizontal="center" vertical="center"/>
    </xf>
    <xf numFmtId="164" fontId="8" fillId="0" borderId="3" xfId="0" applyNumberFormat="1" applyFont="1" applyBorder="1" applyAlignment="1">
      <alignment horizontal="center"/>
    </xf>
    <xf numFmtId="49" fontId="8" fillId="0" borderId="24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4" fontId="14" fillId="2" borderId="19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5" fillId="0" borderId="5" xfId="0" applyFont="1" applyBorder="1"/>
    <xf numFmtId="0" fontId="7" fillId="0" borderId="0" xfId="0" applyFont="1" applyAlignment="1"/>
    <xf numFmtId="164" fontId="9" fillId="0" borderId="7" xfId="0" applyNumberFormat="1" applyFont="1" applyBorder="1" applyAlignment="1">
      <alignment horizontal="center"/>
    </xf>
    <xf numFmtId="0" fontId="5" fillId="0" borderId="7" xfId="0" applyFont="1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3</xdr:row>
      <xdr:rowOff>438150</xdr:rowOff>
    </xdr:from>
    <xdr:to>
      <xdr:col>17</xdr:col>
      <xdr:colOff>0</xdr:colOff>
      <xdr:row>15</xdr:row>
      <xdr:rowOff>123825</xdr:rowOff>
    </xdr:to>
    <xdr:grpSp>
      <xdr:nvGrpSpPr>
        <xdr:cNvPr id="0" name="Shape 1"/>
        <xdr:cNvGrpSpPr/>
      </xdr:nvGrpSpPr>
      <xdr:grpSpPr>
        <a:xfrm>
          <a:off x="8277225" y="781050"/>
          <a:ext cx="2133600" cy="2171700"/>
          <a:chOff x="1795425" y="1409700"/>
          <a:chExt cx="2452724" cy="1876574"/>
        </a:xfrm>
      </xdr:grpSpPr>
      <xdr:cxnSp macro="">
        <xdr:nvCxnSpPr>
          <xdr:cNvPr id="2" name="Shape 2"/>
          <xdr:cNvCxnSpPr/>
        </xdr:nvCxnSpPr>
        <xdr:spPr>
          <a:xfrm rot="10800000">
            <a:off x="2238375" y="1533374"/>
            <a:ext cx="0" cy="112410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3" name="Shape 3"/>
          <xdr:cNvCxnSpPr/>
        </xdr:nvCxnSpPr>
        <xdr:spPr>
          <a:xfrm>
            <a:off x="2533650" y="2886075"/>
            <a:ext cx="1323900" cy="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sp macro="" textlink="">
        <xdr:nvSpPr>
          <xdr:cNvPr id="4" name="Shape 4"/>
          <xdr:cNvSpPr txBox="1"/>
        </xdr:nvSpPr>
        <xdr:spPr>
          <a:xfrm>
            <a:off x="3705150" y="2867175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sz="2400"/>
              <a:t>x</a:t>
            </a:r>
          </a:p>
        </xdr:txBody>
      </xdr:sp>
      <xdr:sp macro="" textlink="">
        <xdr:nvSpPr>
          <xdr:cNvPr id="5" name="Shape 5"/>
          <xdr:cNvSpPr txBox="1"/>
        </xdr:nvSpPr>
        <xdr:spPr>
          <a:xfrm>
            <a:off x="1795425" y="1409700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2400"/>
              <a:t>y</a:t>
            </a:r>
          </a:p>
        </xdr:txBody>
      </xdr:sp>
      <xdr:grpSp>
        <xdr:nvGrpSpPr>
          <xdr:cNvPr id="6" name="Shape 6"/>
          <xdr:cNvGrpSpPr/>
        </xdr:nvGrpSpPr>
        <xdr:grpSpPr>
          <a:xfrm>
            <a:off x="2085975" y="2724225"/>
            <a:ext cx="304799" cy="323700"/>
            <a:chOff x="4591050" y="1209675"/>
            <a:chExt cx="304799" cy="323700"/>
          </a:xfrm>
        </xdr:grpSpPr>
        <xdr:sp macro="" textlink="">
          <xdr:nvSpPr>
            <xdr:cNvPr id="7" name="Shape 7"/>
            <xdr:cNvSpPr/>
          </xdr:nvSpPr>
          <xdr:spPr>
            <a:xfrm>
              <a:off x="4591050" y="1209675"/>
              <a:ext cx="304799" cy="323700"/>
            </a:xfrm>
            <a:prstGeom prst="ellipse">
              <a:avLst/>
            </a:prstGeom>
            <a:noFill/>
            <a:ln w="19050" cap="flat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4686300" y="1304925"/>
              <a:ext cx="123899" cy="123899"/>
            </a:xfrm>
            <a:prstGeom prst="ellipse">
              <a:avLst/>
            </a:prstGeom>
            <a:solidFill>
              <a:srgbClr val="000000"/>
            </a:solidFill>
            <a:ln w="19050" cap="flat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/>
            </a:p>
          </xdr:txBody>
        </xdr:sp>
      </xdr:grpSp>
      <xdr:sp macro="" textlink="">
        <xdr:nvSpPr>
          <xdr:cNvPr id="9" name="Shape 9"/>
          <xdr:cNvSpPr txBox="1"/>
        </xdr:nvSpPr>
        <xdr:spPr>
          <a:xfrm>
            <a:off x="1871625" y="2838450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2400"/>
              <a:t>z</a:t>
            </a:r>
          </a:p>
        </xdr:txBody>
      </xdr:sp>
      <xdr:sp macro="" textlink="">
        <xdr:nvSpPr>
          <xdr:cNvPr id="10" name="Shape 10"/>
          <xdr:cNvSpPr/>
        </xdr:nvSpPr>
        <xdr:spPr>
          <a:xfrm rot="5400000">
            <a:off x="3667050" y="1562024"/>
            <a:ext cx="1571699" cy="2486100"/>
          </a:xfrm>
          <a:prstGeom prst="trapezoid">
            <a:avLst>
              <a:gd name="adj" fmla="val 20428"/>
            </a:avLst>
          </a:prstGeom>
          <a:noFill/>
          <a:ln w="19050" cap="flat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1" name="Shape 11"/>
          <xdr:cNvSpPr txBox="1"/>
        </xdr:nvSpPr>
        <xdr:spPr>
          <a:xfrm>
            <a:off x="3181350" y="1962150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h</a:t>
            </a:r>
          </a:p>
        </xdr:txBody>
      </xdr:sp>
      <xdr:sp macro="" textlink="">
        <xdr:nvSpPr>
          <xdr:cNvPr id="12" name="Shape 12"/>
          <xdr:cNvSpPr txBox="1"/>
        </xdr:nvSpPr>
        <xdr:spPr>
          <a:xfrm>
            <a:off x="3200400" y="3228975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/>
              <a:t>f</a:t>
            </a:r>
          </a:p>
        </xdr:txBody>
      </xdr:sp>
      <xdr:sp macro="" textlink="">
        <xdr:nvSpPr>
          <xdr:cNvPr id="13" name="Shape 13"/>
          <xdr:cNvSpPr txBox="1"/>
        </xdr:nvSpPr>
        <xdr:spPr>
          <a:xfrm>
            <a:off x="5372100" y="2286000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g</a:t>
            </a:r>
          </a:p>
        </xdr:txBody>
      </xdr:sp>
      <xdr:sp macro="" textlink="">
        <xdr:nvSpPr>
          <xdr:cNvPr id="14" name="Shape 14"/>
          <xdr:cNvSpPr txBox="1"/>
        </xdr:nvSpPr>
        <xdr:spPr>
          <a:xfrm>
            <a:off x="5391150" y="2924175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e</a:t>
            </a:r>
          </a:p>
        </xdr:txBody>
      </xdr:sp>
      <xdr:sp macro="" textlink="">
        <xdr:nvSpPr>
          <xdr:cNvPr id="15" name="Shape 15"/>
          <xdr:cNvSpPr txBox="1"/>
        </xdr:nvSpPr>
        <xdr:spPr>
          <a:xfrm>
            <a:off x="4076700" y="2628900"/>
            <a:ext cx="5811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sz="1800" b="1"/>
              <a:t>FW</a:t>
            </a:r>
          </a:p>
        </xdr:txBody>
      </xdr:sp>
      <xdr:pic>
        <xdr:nvPicPr>
          <xdr:cNvPr id="16" name="Shape 16"/>
          <xdr:cNvPicPr preferRelativeResize="0"/>
        </xdr:nvPicPr>
        <xdr:blipFill/>
        <xdr:spPr>
          <a:xfrm>
            <a:off x="1152525" y="1323975"/>
            <a:ext cx="6696075" cy="3762374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Shape 17"/>
          <xdr:cNvSpPr/>
        </xdr:nvSpPr>
        <xdr:spPr>
          <a:xfrm>
            <a:off x="4505325" y="4533900"/>
            <a:ext cx="238200" cy="200099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8" name="Shape 18"/>
          <xdr:cNvSpPr/>
        </xdr:nvSpPr>
        <xdr:spPr>
          <a:xfrm>
            <a:off x="1333500" y="1876425"/>
            <a:ext cx="238200" cy="200099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9" name="Shape 19"/>
          <xdr:cNvSpPr txBox="1"/>
        </xdr:nvSpPr>
        <xdr:spPr>
          <a:xfrm>
            <a:off x="3495675" y="2438400"/>
            <a:ext cx="42480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/>
              <a:t>Measure the corner of the top surface of the n-side of the sensors → see red circles</a:t>
            </a:r>
          </a:p>
        </xdr:txBody>
      </xdr:sp>
      <xdr:pic>
        <xdr:nvPicPr>
          <xdr:cNvPr id="20" name="Shape 20"/>
          <xdr:cNvPicPr preferRelativeResize="0"/>
        </xdr:nvPicPr>
        <xdr:blipFill/>
        <xdr:spPr>
          <a:xfrm>
            <a:off x="1352550" y="542925"/>
            <a:ext cx="6143625" cy="43148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1" name="Shape 21"/>
          <xdr:cNvSpPr txBox="1"/>
        </xdr:nvSpPr>
        <xdr:spPr>
          <a:xfrm>
            <a:off x="1352550" y="4448175"/>
            <a:ext cx="34575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>
                <a:solidFill>
                  <a:srgbClr val="FFFFFF"/>
                </a:solidFill>
              </a:rPr>
              <a:t>xy-plane on the BW end mount</a:t>
            </a:r>
          </a:p>
        </xdr:txBody>
      </xdr:sp>
      <xdr:cxnSp macro="">
        <xdr:nvCxnSpPr>
          <xdr:cNvPr id="22" name="Shape 22"/>
          <xdr:cNvCxnSpPr/>
        </xdr:nvCxnSpPr>
        <xdr:spPr>
          <a:xfrm rot="10800000" flipH="1">
            <a:off x="3038475" y="3990900"/>
            <a:ext cx="1143000" cy="466799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pic>
        <xdr:nvPicPr>
          <xdr:cNvPr id="23" name="Shape 23"/>
          <xdr:cNvPicPr preferRelativeResize="0"/>
        </xdr:nvPicPr>
        <xdr:blipFill/>
        <xdr:spPr>
          <a:xfrm>
            <a:off x="1838325" y="809625"/>
            <a:ext cx="5291850" cy="3638549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24" name="Shape 24"/>
          <xdr:cNvCxnSpPr/>
        </xdr:nvCxnSpPr>
        <xdr:spPr>
          <a:xfrm>
            <a:off x="3705225" y="2943225"/>
            <a:ext cx="2057400" cy="0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5" name="Shape 25"/>
          <xdr:cNvCxnSpPr/>
        </xdr:nvCxnSpPr>
        <xdr:spPr>
          <a:xfrm>
            <a:off x="3705225" y="2943225"/>
            <a:ext cx="0" cy="1038300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sp macro="" textlink="">
        <xdr:nvSpPr>
          <xdr:cNvPr id="26" name="Shape 26"/>
          <xdr:cNvSpPr txBox="1"/>
        </xdr:nvSpPr>
        <xdr:spPr>
          <a:xfrm>
            <a:off x="4533900" y="2590725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x</a:t>
            </a:r>
          </a:p>
        </xdr:txBody>
      </xdr:sp>
      <xdr:sp macro="" textlink="">
        <xdr:nvSpPr>
          <xdr:cNvPr id="27" name="Shape 27"/>
          <xdr:cNvSpPr txBox="1"/>
        </xdr:nvSpPr>
        <xdr:spPr>
          <a:xfrm>
            <a:off x="3705225" y="3419400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y</a:t>
            </a:r>
          </a:p>
        </xdr:txBody>
      </xdr:sp>
      <xdr:sp macro="" textlink="">
        <xdr:nvSpPr>
          <xdr:cNvPr id="28" name="Shape 28"/>
          <xdr:cNvSpPr txBox="1"/>
        </xdr:nvSpPr>
        <xdr:spPr>
          <a:xfrm>
            <a:off x="1838325" y="4095675"/>
            <a:ext cx="45815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>
                <a:solidFill>
                  <a:srgbClr val="FFFFFF"/>
                </a:solidFill>
              </a:rPr>
              <a:t>Origin = center of Kokeshi pin</a:t>
            </a:r>
          </a:p>
        </xdr:txBody>
      </xdr:sp>
      <xdr:grpSp>
        <xdr:nvGrpSpPr>
          <xdr:cNvPr id="29" name="Shape 29"/>
          <xdr:cNvGrpSpPr/>
        </xdr:nvGrpSpPr>
        <xdr:grpSpPr>
          <a:xfrm>
            <a:off x="3376485" y="2503110"/>
            <a:ext cx="280911" cy="251568"/>
            <a:chOff x="4700550" y="4824450"/>
            <a:chExt cx="381000" cy="367200"/>
          </a:xfrm>
        </xdr:grpSpPr>
        <xdr:sp macro="" textlink="">
          <xdr:nvSpPr>
            <xdr:cNvPr id="30" name="Shape 30"/>
            <xdr:cNvSpPr/>
          </xdr:nvSpPr>
          <xdr:spPr>
            <a:xfrm>
              <a:off x="4700550" y="4824450"/>
              <a:ext cx="381000" cy="367200"/>
            </a:xfrm>
            <a:prstGeom prst="ellipse">
              <a:avLst/>
            </a:prstGeom>
            <a:noFill/>
            <a:ln w="28575" cap="flat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31" name="Shape 31"/>
            <xdr:cNvCxnSpPr/>
          </xdr:nvCxnSpPr>
          <xdr:spPr>
            <a:xfrm>
              <a:off x="4752975" y="4886325"/>
              <a:ext cx="266699" cy="257099"/>
            </a:xfrm>
            <a:prstGeom prst="straightConnector1">
              <a:avLst/>
            </a:prstGeom>
            <a:noFill/>
            <a:ln w="19050" cap="flat">
              <a:solidFill>
                <a:srgbClr val="FF0000"/>
              </a:solidFill>
              <a:prstDash val="solid"/>
              <a:round/>
              <a:headEnd type="none" w="lg" len="lg"/>
              <a:tailEnd type="none" w="lg" len="lg"/>
            </a:ln>
          </xdr:spPr>
        </xdr:cxnSp>
        <xdr:cxnSp macro="">
          <xdr:nvCxnSpPr>
            <xdr:cNvPr id="32" name="Shape 32"/>
            <xdr:cNvCxnSpPr/>
          </xdr:nvCxnSpPr>
          <xdr:spPr>
            <a:xfrm rot="5400000">
              <a:off x="4752975" y="4886325"/>
              <a:ext cx="266699" cy="257099"/>
            </a:xfrm>
            <a:prstGeom prst="straightConnector1">
              <a:avLst/>
            </a:prstGeom>
            <a:noFill/>
            <a:ln w="19050" cap="flat">
              <a:solidFill>
                <a:srgbClr val="FF0000"/>
              </a:solidFill>
              <a:prstDash val="solid"/>
              <a:round/>
              <a:headEnd type="none" w="lg" len="lg"/>
              <a:tailEnd type="none" w="lg" len="lg"/>
            </a:ln>
          </xdr:spPr>
        </xdr:cxnSp>
      </xdr:grpSp>
      <xdr:sp macro="" textlink="">
        <xdr:nvSpPr>
          <xdr:cNvPr id="33" name="Shape 33"/>
          <xdr:cNvSpPr txBox="1"/>
        </xdr:nvSpPr>
        <xdr:spPr>
          <a:xfrm>
            <a:off x="3078787" y="2424062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z</a:t>
            </a:r>
          </a:p>
        </xdr:txBody>
      </xdr:sp>
    </xdr:grpSp>
    <xdr:clientData fLocksWithSheet="0"/>
  </xdr:twoCellAnchor>
  <xdr:twoCellAnchor>
    <xdr:from>
      <xdr:col>40</xdr:col>
      <xdr:colOff>114300</xdr:colOff>
      <xdr:row>8</xdr:row>
      <xdr:rowOff>428625</xdr:rowOff>
    </xdr:from>
    <xdr:to>
      <xdr:col>44</xdr:col>
      <xdr:colOff>209550</xdr:colOff>
      <xdr:row>19</xdr:row>
      <xdr:rowOff>85725</xdr:rowOff>
    </xdr:to>
    <xdr:grpSp>
      <xdr:nvGrpSpPr>
        <xdr:cNvPr id="0" name="Shape 1"/>
        <xdr:cNvGrpSpPr/>
      </xdr:nvGrpSpPr>
      <xdr:grpSpPr>
        <a:xfrm>
          <a:off x="21621750" y="1743075"/>
          <a:ext cx="2228850" cy="1895475"/>
          <a:chOff x="3181350" y="1562024"/>
          <a:chExt cx="2466899" cy="2486100"/>
        </a:xfrm>
      </xdr:grpSpPr>
    </xdr:grpSp>
    <xdr:clientData fLocksWithSheet="0"/>
  </xdr:twoCellAnchor>
  <xdr:twoCellAnchor>
    <xdr:from>
      <xdr:col>13</xdr:col>
      <xdr:colOff>66675</xdr:colOff>
      <xdr:row>45</xdr:row>
      <xdr:rowOff>428625</xdr:rowOff>
    </xdr:from>
    <xdr:to>
      <xdr:col>24</xdr:col>
      <xdr:colOff>466725</xdr:colOff>
      <xdr:row>68</xdr:row>
      <xdr:rowOff>47625</xdr:rowOff>
    </xdr:to>
    <xdr:grpSp>
      <xdr:nvGrpSpPr>
        <xdr:cNvPr id="0" name="Shape 1"/>
        <xdr:cNvGrpSpPr/>
      </xdr:nvGrpSpPr>
      <xdr:grpSpPr>
        <a:xfrm>
          <a:off x="8343900" y="8439150"/>
          <a:ext cx="5924550" cy="4029075"/>
          <a:chOff x="1333500" y="1876425"/>
          <a:chExt cx="6410175" cy="2857574"/>
        </a:xfrm>
      </xdr:grpSpPr>
    </xdr:grpSp>
    <xdr:clientData fLocksWithSheet="0"/>
  </xdr:twoCellAnchor>
  <xdr:twoCellAnchor>
    <xdr:from>
      <xdr:col>22</xdr:col>
      <xdr:colOff>180975</xdr:colOff>
      <xdr:row>22</xdr:row>
      <xdr:rowOff>485775</xdr:rowOff>
    </xdr:from>
    <xdr:to>
      <xdr:col>31</xdr:col>
      <xdr:colOff>323850</xdr:colOff>
      <xdr:row>43</xdr:row>
      <xdr:rowOff>57150</xdr:rowOff>
    </xdr:to>
    <xdr:grpSp>
      <xdr:nvGrpSpPr>
        <xdr:cNvPr id="0" name="Shape 1"/>
        <xdr:cNvGrpSpPr/>
      </xdr:nvGrpSpPr>
      <xdr:grpSpPr>
        <a:xfrm>
          <a:off x="13268325" y="4276725"/>
          <a:ext cx="4162425" cy="3676650"/>
          <a:chOff x="1352550" y="3990900"/>
          <a:chExt cx="3457500" cy="1097475"/>
        </a:xfrm>
      </xdr:grpSpPr>
    </xdr:grpSp>
    <xdr:clientData fLocksWithSheet="0"/>
  </xdr:twoCellAnchor>
  <xdr:twoCellAnchor>
    <xdr:from>
      <xdr:col>12</xdr:col>
      <xdr:colOff>647700</xdr:colOff>
      <xdr:row>21</xdr:row>
      <xdr:rowOff>409575</xdr:rowOff>
    </xdr:from>
    <xdr:to>
      <xdr:col>21</xdr:col>
      <xdr:colOff>400050</xdr:colOff>
      <xdr:row>43</xdr:row>
      <xdr:rowOff>85725</xdr:rowOff>
    </xdr:to>
    <xdr:grpSp>
      <xdr:nvGrpSpPr>
        <xdr:cNvPr id="0" name="Shape 1"/>
        <xdr:cNvGrpSpPr/>
      </xdr:nvGrpSpPr>
      <xdr:grpSpPr>
        <a:xfrm>
          <a:off x="8277225" y="4095750"/>
          <a:ext cx="4733925" cy="3886200"/>
          <a:chOff x="1838325" y="2424062"/>
          <a:chExt cx="4581599" cy="2024112"/>
        </a:xfrm>
      </xdr:grpSpPr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</xdr:row>
      <xdr:rowOff>438150</xdr:rowOff>
    </xdr:from>
    <xdr:to>
      <xdr:col>27</xdr:col>
      <xdr:colOff>0</xdr:colOff>
      <xdr:row>15</xdr:row>
      <xdr:rowOff>123825</xdr:rowOff>
    </xdr:to>
    <xdr:grpSp>
      <xdr:nvGrpSpPr>
        <xdr:cNvPr id="0" name="Shape 1"/>
        <xdr:cNvGrpSpPr/>
      </xdr:nvGrpSpPr>
      <xdr:grpSpPr>
        <a:xfrm>
          <a:off x="1795425" y="1409700"/>
          <a:ext cx="2452724" cy="1876574"/>
          <a:chOff x="1795425" y="1409700"/>
          <a:chExt cx="2452724" cy="1876574"/>
        </a:xfrm>
      </xdr:grpSpPr>
      <xdr:cxnSp macro="">
        <xdr:nvCxnSpPr>
          <xdr:cNvPr id="2" name="Shape 2"/>
          <xdr:cNvCxnSpPr/>
        </xdr:nvCxnSpPr>
        <xdr:spPr>
          <a:xfrm rot="10800000">
            <a:off x="2238375" y="1533374"/>
            <a:ext cx="0" cy="112410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3" name="Shape 3"/>
          <xdr:cNvCxnSpPr/>
        </xdr:nvCxnSpPr>
        <xdr:spPr>
          <a:xfrm>
            <a:off x="2533650" y="2886075"/>
            <a:ext cx="1323900" cy="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sp macro="" textlink="">
        <xdr:nvSpPr>
          <xdr:cNvPr id="4" name="Shape 4"/>
          <xdr:cNvSpPr txBox="1"/>
        </xdr:nvSpPr>
        <xdr:spPr>
          <a:xfrm>
            <a:off x="3705150" y="2867175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sz="2400"/>
              <a:t>x</a:t>
            </a:r>
          </a:p>
        </xdr:txBody>
      </xdr:sp>
      <xdr:sp macro="" textlink="">
        <xdr:nvSpPr>
          <xdr:cNvPr id="5" name="Shape 5"/>
          <xdr:cNvSpPr txBox="1"/>
        </xdr:nvSpPr>
        <xdr:spPr>
          <a:xfrm>
            <a:off x="1795425" y="1409700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2400"/>
              <a:t>y</a:t>
            </a:r>
          </a:p>
        </xdr:txBody>
      </xdr:sp>
      <xdr:grpSp>
        <xdr:nvGrpSpPr>
          <xdr:cNvPr id="6" name="Shape 6"/>
          <xdr:cNvGrpSpPr/>
        </xdr:nvGrpSpPr>
        <xdr:grpSpPr>
          <a:xfrm>
            <a:off x="2085975" y="2724225"/>
            <a:ext cx="304799" cy="323700"/>
            <a:chOff x="4591050" y="1209675"/>
            <a:chExt cx="304799" cy="323700"/>
          </a:xfrm>
        </xdr:grpSpPr>
        <xdr:sp macro="" textlink="">
          <xdr:nvSpPr>
            <xdr:cNvPr id="7" name="Shape 7"/>
            <xdr:cNvSpPr/>
          </xdr:nvSpPr>
          <xdr:spPr>
            <a:xfrm>
              <a:off x="4591050" y="1209675"/>
              <a:ext cx="304799" cy="323700"/>
            </a:xfrm>
            <a:prstGeom prst="ellipse">
              <a:avLst/>
            </a:prstGeom>
            <a:noFill/>
            <a:ln w="19050" cap="flat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4686300" y="1304925"/>
              <a:ext cx="123899" cy="123899"/>
            </a:xfrm>
            <a:prstGeom prst="ellipse">
              <a:avLst/>
            </a:prstGeom>
            <a:solidFill>
              <a:srgbClr val="000000"/>
            </a:solidFill>
            <a:ln w="19050" cap="flat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/>
            </a:p>
          </xdr:txBody>
        </xdr:sp>
      </xdr:grpSp>
      <xdr:sp macro="" textlink="">
        <xdr:nvSpPr>
          <xdr:cNvPr id="9" name="Shape 9"/>
          <xdr:cNvSpPr txBox="1"/>
        </xdr:nvSpPr>
        <xdr:spPr>
          <a:xfrm>
            <a:off x="1871625" y="2838450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2400"/>
              <a:t>z</a:t>
            </a:r>
          </a:p>
        </xdr:txBody>
      </xdr:sp>
      <xdr:sp macro="" textlink="">
        <xdr:nvSpPr>
          <xdr:cNvPr id="10" name="Shape 10"/>
          <xdr:cNvSpPr/>
        </xdr:nvSpPr>
        <xdr:spPr>
          <a:xfrm rot="5400000">
            <a:off x="3667050" y="1562024"/>
            <a:ext cx="1571699" cy="2486100"/>
          </a:xfrm>
          <a:prstGeom prst="trapezoid">
            <a:avLst>
              <a:gd name="adj" fmla="val 20428"/>
            </a:avLst>
          </a:prstGeom>
          <a:noFill/>
          <a:ln w="19050" cap="flat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1" name="Shape 11"/>
          <xdr:cNvSpPr txBox="1"/>
        </xdr:nvSpPr>
        <xdr:spPr>
          <a:xfrm>
            <a:off x="3181350" y="1962150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h</a:t>
            </a:r>
          </a:p>
        </xdr:txBody>
      </xdr:sp>
      <xdr:sp macro="" textlink="">
        <xdr:nvSpPr>
          <xdr:cNvPr id="12" name="Shape 12"/>
          <xdr:cNvSpPr txBox="1"/>
        </xdr:nvSpPr>
        <xdr:spPr>
          <a:xfrm>
            <a:off x="3200400" y="3228975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/>
              <a:t>f</a:t>
            </a:r>
          </a:p>
        </xdr:txBody>
      </xdr:sp>
      <xdr:sp macro="" textlink="">
        <xdr:nvSpPr>
          <xdr:cNvPr id="13" name="Shape 13"/>
          <xdr:cNvSpPr txBox="1"/>
        </xdr:nvSpPr>
        <xdr:spPr>
          <a:xfrm>
            <a:off x="5372100" y="2286000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g</a:t>
            </a:r>
          </a:p>
        </xdr:txBody>
      </xdr:sp>
      <xdr:sp macro="" textlink="">
        <xdr:nvSpPr>
          <xdr:cNvPr id="14" name="Shape 14"/>
          <xdr:cNvSpPr txBox="1"/>
        </xdr:nvSpPr>
        <xdr:spPr>
          <a:xfrm>
            <a:off x="5391150" y="2924175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e</a:t>
            </a:r>
          </a:p>
        </xdr:txBody>
      </xdr:sp>
      <xdr:sp macro="" textlink="">
        <xdr:nvSpPr>
          <xdr:cNvPr id="15" name="Shape 15"/>
          <xdr:cNvSpPr txBox="1"/>
        </xdr:nvSpPr>
        <xdr:spPr>
          <a:xfrm>
            <a:off x="4076700" y="2628900"/>
            <a:ext cx="5811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sz="1800" b="1"/>
              <a:t>FW</a:t>
            </a:r>
          </a:p>
        </xdr:txBody>
      </xdr:sp>
      <xdr:pic>
        <xdr:nvPicPr>
          <xdr:cNvPr id="16" name="Shape 16"/>
          <xdr:cNvPicPr preferRelativeResize="0"/>
        </xdr:nvPicPr>
        <xdr:blipFill/>
        <xdr:spPr>
          <a:xfrm>
            <a:off x="1152525" y="1323975"/>
            <a:ext cx="6696075" cy="3762374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Shape 17"/>
          <xdr:cNvSpPr/>
        </xdr:nvSpPr>
        <xdr:spPr>
          <a:xfrm>
            <a:off x="4505325" y="4533900"/>
            <a:ext cx="238200" cy="200099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8" name="Shape 18"/>
          <xdr:cNvSpPr/>
        </xdr:nvSpPr>
        <xdr:spPr>
          <a:xfrm>
            <a:off x="1333500" y="1876425"/>
            <a:ext cx="238200" cy="200099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9" name="Shape 19"/>
          <xdr:cNvSpPr txBox="1"/>
        </xdr:nvSpPr>
        <xdr:spPr>
          <a:xfrm>
            <a:off x="3495675" y="2438400"/>
            <a:ext cx="42480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/>
              <a:t>Measure the corner of the top surface of the n-side of the sensors → see red circles</a:t>
            </a:r>
          </a:p>
        </xdr:txBody>
      </xdr:sp>
      <xdr:pic>
        <xdr:nvPicPr>
          <xdr:cNvPr id="20" name="Shape 20"/>
          <xdr:cNvPicPr preferRelativeResize="0"/>
        </xdr:nvPicPr>
        <xdr:blipFill/>
        <xdr:spPr>
          <a:xfrm>
            <a:off x="1352550" y="542925"/>
            <a:ext cx="6143625" cy="43148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1" name="Shape 21"/>
          <xdr:cNvSpPr txBox="1"/>
        </xdr:nvSpPr>
        <xdr:spPr>
          <a:xfrm>
            <a:off x="1352550" y="4448175"/>
            <a:ext cx="34575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>
                <a:solidFill>
                  <a:srgbClr val="FFFFFF"/>
                </a:solidFill>
              </a:rPr>
              <a:t>xy-plane on the BW end mount</a:t>
            </a:r>
          </a:p>
        </xdr:txBody>
      </xdr:sp>
      <xdr:cxnSp macro="">
        <xdr:nvCxnSpPr>
          <xdr:cNvPr id="22" name="Shape 22"/>
          <xdr:cNvCxnSpPr/>
        </xdr:nvCxnSpPr>
        <xdr:spPr>
          <a:xfrm rot="10800000" flipH="1">
            <a:off x="3038475" y="3990900"/>
            <a:ext cx="1143000" cy="466799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pic>
        <xdr:nvPicPr>
          <xdr:cNvPr id="23" name="Shape 23"/>
          <xdr:cNvPicPr preferRelativeResize="0"/>
        </xdr:nvPicPr>
        <xdr:blipFill/>
        <xdr:spPr>
          <a:xfrm>
            <a:off x="1838325" y="809625"/>
            <a:ext cx="5291850" cy="3638549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24" name="Shape 24"/>
          <xdr:cNvCxnSpPr/>
        </xdr:nvCxnSpPr>
        <xdr:spPr>
          <a:xfrm>
            <a:off x="3705225" y="2943225"/>
            <a:ext cx="2057400" cy="0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5" name="Shape 25"/>
          <xdr:cNvCxnSpPr/>
        </xdr:nvCxnSpPr>
        <xdr:spPr>
          <a:xfrm>
            <a:off x="3705225" y="2943225"/>
            <a:ext cx="0" cy="1038300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sp macro="" textlink="">
        <xdr:nvSpPr>
          <xdr:cNvPr id="26" name="Shape 26"/>
          <xdr:cNvSpPr txBox="1"/>
        </xdr:nvSpPr>
        <xdr:spPr>
          <a:xfrm>
            <a:off x="4533900" y="2590725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x</a:t>
            </a:r>
          </a:p>
        </xdr:txBody>
      </xdr:sp>
      <xdr:sp macro="" textlink="">
        <xdr:nvSpPr>
          <xdr:cNvPr id="27" name="Shape 27"/>
          <xdr:cNvSpPr txBox="1"/>
        </xdr:nvSpPr>
        <xdr:spPr>
          <a:xfrm>
            <a:off x="3705225" y="3419400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y</a:t>
            </a:r>
          </a:p>
        </xdr:txBody>
      </xdr:sp>
      <xdr:sp macro="" textlink="">
        <xdr:nvSpPr>
          <xdr:cNvPr id="28" name="Shape 28"/>
          <xdr:cNvSpPr txBox="1"/>
        </xdr:nvSpPr>
        <xdr:spPr>
          <a:xfrm>
            <a:off x="1838325" y="4095675"/>
            <a:ext cx="45815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>
                <a:solidFill>
                  <a:srgbClr val="FFFFFF"/>
                </a:solidFill>
              </a:rPr>
              <a:t>Origin = center of Kokeshi pin</a:t>
            </a:r>
          </a:p>
        </xdr:txBody>
      </xdr:sp>
      <xdr:grpSp>
        <xdr:nvGrpSpPr>
          <xdr:cNvPr id="29" name="Shape 29"/>
          <xdr:cNvGrpSpPr/>
        </xdr:nvGrpSpPr>
        <xdr:grpSpPr>
          <a:xfrm>
            <a:off x="3376485" y="2503110"/>
            <a:ext cx="280911" cy="251568"/>
            <a:chOff x="4700550" y="4824450"/>
            <a:chExt cx="381000" cy="367200"/>
          </a:xfrm>
        </xdr:grpSpPr>
        <xdr:sp macro="" textlink="">
          <xdr:nvSpPr>
            <xdr:cNvPr id="30" name="Shape 30"/>
            <xdr:cNvSpPr/>
          </xdr:nvSpPr>
          <xdr:spPr>
            <a:xfrm>
              <a:off x="4700550" y="4824450"/>
              <a:ext cx="381000" cy="367200"/>
            </a:xfrm>
            <a:prstGeom prst="ellipse">
              <a:avLst/>
            </a:prstGeom>
            <a:noFill/>
            <a:ln w="28575" cap="flat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31" name="Shape 31"/>
            <xdr:cNvCxnSpPr/>
          </xdr:nvCxnSpPr>
          <xdr:spPr>
            <a:xfrm>
              <a:off x="4752975" y="4886325"/>
              <a:ext cx="266699" cy="257099"/>
            </a:xfrm>
            <a:prstGeom prst="straightConnector1">
              <a:avLst/>
            </a:prstGeom>
            <a:noFill/>
            <a:ln w="19050" cap="flat">
              <a:solidFill>
                <a:srgbClr val="FF0000"/>
              </a:solidFill>
              <a:prstDash val="solid"/>
              <a:round/>
              <a:headEnd type="none" w="lg" len="lg"/>
              <a:tailEnd type="none" w="lg" len="lg"/>
            </a:ln>
          </xdr:spPr>
        </xdr:cxnSp>
        <xdr:cxnSp macro="">
          <xdr:nvCxnSpPr>
            <xdr:cNvPr id="32" name="Shape 32"/>
            <xdr:cNvCxnSpPr/>
          </xdr:nvCxnSpPr>
          <xdr:spPr>
            <a:xfrm rot="5400000">
              <a:off x="4752975" y="4886325"/>
              <a:ext cx="266699" cy="257099"/>
            </a:xfrm>
            <a:prstGeom prst="straightConnector1">
              <a:avLst/>
            </a:prstGeom>
            <a:noFill/>
            <a:ln w="19050" cap="flat">
              <a:solidFill>
                <a:srgbClr val="FF0000"/>
              </a:solidFill>
              <a:prstDash val="solid"/>
              <a:round/>
              <a:headEnd type="none" w="lg" len="lg"/>
              <a:tailEnd type="none" w="lg" len="lg"/>
            </a:ln>
          </xdr:spPr>
        </xdr:cxnSp>
      </xdr:grpSp>
      <xdr:sp macro="" textlink="">
        <xdr:nvSpPr>
          <xdr:cNvPr id="33" name="Shape 33"/>
          <xdr:cNvSpPr txBox="1"/>
        </xdr:nvSpPr>
        <xdr:spPr>
          <a:xfrm>
            <a:off x="3078787" y="2424062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z</a:t>
            </a:r>
          </a:p>
        </xdr:txBody>
      </xdr:sp>
    </xdr:grpSp>
    <xdr:clientData fLocksWithSheet="0"/>
  </xdr:twoCellAnchor>
  <xdr:twoCellAnchor>
    <xdr:from>
      <xdr:col>50</xdr:col>
      <xdr:colOff>114300</xdr:colOff>
      <xdr:row>8</xdr:row>
      <xdr:rowOff>428625</xdr:rowOff>
    </xdr:from>
    <xdr:to>
      <xdr:col>54</xdr:col>
      <xdr:colOff>209550</xdr:colOff>
      <xdr:row>19</xdr:row>
      <xdr:rowOff>85725</xdr:rowOff>
    </xdr:to>
    <xdr:grpSp>
      <xdr:nvGrpSpPr>
        <xdr:cNvPr id="0" name="Shape 1"/>
        <xdr:cNvGrpSpPr/>
      </xdr:nvGrpSpPr>
      <xdr:grpSpPr>
        <a:xfrm>
          <a:off x="3181350" y="1562024"/>
          <a:ext cx="2466899" cy="2486100"/>
          <a:chOff x="3181350" y="1562024"/>
          <a:chExt cx="2466899" cy="2486100"/>
        </a:xfrm>
      </xdr:grpSpPr>
    </xdr:grpSp>
    <xdr:clientData fLocksWithSheet="0"/>
  </xdr:twoCellAnchor>
  <xdr:twoCellAnchor>
    <xdr:from>
      <xdr:col>23</xdr:col>
      <xdr:colOff>66675</xdr:colOff>
      <xdr:row>45</xdr:row>
      <xdr:rowOff>428625</xdr:rowOff>
    </xdr:from>
    <xdr:to>
      <xdr:col>34</xdr:col>
      <xdr:colOff>466725</xdr:colOff>
      <xdr:row>68</xdr:row>
      <xdr:rowOff>47625</xdr:rowOff>
    </xdr:to>
    <xdr:grpSp>
      <xdr:nvGrpSpPr>
        <xdr:cNvPr id="0" name="Shape 1"/>
        <xdr:cNvGrpSpPr/>
      </xdr:nvGrpSpPr>
      <xdr:grpSpPr>
        <a:xfrm>
          <a:off x="1333500" y="1876425"/>
          <a:ext cx="6410175" cy="2857574"/>
          <a:chOff x="1333500" y="1876425"/>
          <a:chExt cx="6410175" cy="2857574"/>
        </a:xfrm>
      </xdr:grpSpPr>
    </xdr:grpSp>
    <xdr:clientData fLocksWithSheet="0"/>
  </xdr:twoCellAnchor>
  <xdr:twoCellAnchor>
    <xdr:from>
      <xdr:col>32</xdr:col>
      <xdr:colOff>180975</xdr:colOff>
      <xdr:row>22</xdr:row>
      <xdr:rowOff>485775</xdr:rowOff>
    </xdr:from>
    <xdr:to>
      <xdr:col>41</xdr:col>
      <xdr:colOff>323850</xdr:colOff>
      <xdr:row>43</xdr:row>
      <xdr:rowOff>57150</xdr:rowOff>
    </xdr:to>
    <xdr:grpSp>
      <xdr:nvGrpSpPr>
        <xdr:cNvPr id="0" name="Shape 1"/>
        <xdr:cNvGrpSpPr/>
      </xdr:nvGrpSpPr>
      <xdr:grpSpPr>
        <a:xfrm>
          <a:off x="1352550" y="3990900"/>
          <a:ext cx="3457500" cy="1097475"/>
          <a:chOff x="1352550" y="3990900"/>
          <a:chExt cx="3457500" cy="1097475"/>
        </a:xfrm>
      </xdr:grpSpPr>
    </xdr:grpSp>
    <xdr:clientData fLocksWithSheet="0"/>
  </xdr:twoCellAnchor>
  <xdr:twoCellAnchor>
    <xdr:from>
      <xdr:col>22</xdr:col>
      <xdr:colOff>647700</xdr:colOff>
      <xdr:row>21</xdr:row>
      <xdr:rowOff>409575</xdr:rowOff>
    </xdr:from>
    <xdr:to>
      <xdr:col>31</xdr:col>
      <xdr:colOff>400050</xdr:colOff>
      <xdr:row>43</xdr:row>
      <xdr:rowOff>85725</xdr:rowOff>
    </xdr:to>
    <xdr:grpSp>
      <xdr:nvGrpSpPr>
        <xdr:cNvPr id="0" name="Shape 1"/>
        <xdr:cNvGrpSpPr/>
      </xdr:nvGrpSpPr>
      <xdr:grpSpPr>
        <a:xfrm>
          <a:off x="1838325" y="2424062"/>
          <a:ext cx="4581599" cy="2024112"/>
          <a:chOff x="1838325" y="2424062"/>
          <a:chExt cx="4581599" cy="2024112"/>
        </a:xfrm>
      </xdr:grpSpPr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3</xdr:row>
      <xdr:rowOff>438150</xdr:rowOff>
    </xdr:from>
    <xdr:to>
      <xdr:col>17</xdr:col>
      <xdr:colOff>0</xdr:colOff>
      <xdr:row>15</xdr:row>
      <xdr:rowOff>123825</xdr:rowOff>
    </xdr:to>
    <xdr:grpSp>
      <xdr:nvGrpSpPr>
        <xdr:cNvPr id="0" name="Shape 1"/>
        <xdr:cNvGrpSpPr/>
      </xdr:nvGrpSpPr>
      <xdr:grpSpPr>
        <a:xfrm>
          <a:off x="1795425" y="1409700"/>
          <a:ext cx="2452724" cy="1876574"/>
          <a:chOff x="1795425" y="1409700"/>
          <a:chExt cx="2452724" cy="1876574"/>
        </a:xfrm>
      </xdr:grpSpPr>
      <xdr:cxnSp macro="">
        <xdr:nvCxnSpPr>
          <xdr:cNvPr id="2" name="Shape 2"/>
          <xdr:cNvCxnSpPr/>
        </xdr:nvCxnSpPr>
        <xdr:spPr>
          <a:xfrm rot="10800000">
            <a:off x="2238375" y="1533374"/>
            <a:ext cx="0" cy="112410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3" name="Shape 3"/>
          <xdr:cNvCxnSpPr/>
        </xdr:nvCxnSpPr>
        <xdr:spPr>
          <a:xfrm>
            <a:off x="2533650" y="2886075"/>
            <a:ext cx="1323900" cy="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sp macro="" textlink="">
        <xdr:nvSpPr>
          <xdr:cNvPr id="4" name="Shape 4"/>
          <xdr:cNvSpPr txBox="1"/>
        </xdr:nvSpPr>
        <xdr:spPr>
          <a:xfrm>
            <a:off x="3705150" y="2867175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sz="2400"/>
              <a:t>x</a:t>
            </a:r>
          </a:p>
        </xdr:txBody>
      </xdr:sp>
      <xdr:sp macro="" textlink="">
        <xdr:nvSpPr>
          <xdr:cNvPr id="5" name="Shape 5"/>
          <xdr:cNvSpPr txBox="1"/>
        </xdr:nvSpPr>
        <xdr:spPr>
          <a:xfrm>
            <a:off x="1795425" y="1409700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2400"/>
              <a:t>y</a:t>
            </a:r>
          </a:p>
        </xdr:txBody>
      </xdr:sp>
      <xdr:grpSp>
        <xdr:nvGrpSpPr>
          <xdr:cNvPr id="6" name="Shape 6"/>
          <xdr:cNvGrpSpPr/>
        </xdr:nvGrpSpPr>
        <xdr:grpSpPr>
          <a:xfrm>
            <a:off x="2085975" y="2724225"/>
            <a:ext cx="304799" cy="323700"/>
            <a:chOff x="4591050" y="1209675"/>
            <a:chExt cx="304799" cy="323700"/>
          </a:xfrm>
        </xdr:grpSpPr>
        <xdr:sp macro="" textlink="">
          <xdr:nvSpPr>
            <xdr:cNvPr id="7" name="Shape 7"/>
            <xdr:cNvSpPr/>
          </xdr:nvSpPr>
          <xdr:spPr>
            <a:xfrm>
              <a:off x="4591050" y="1209675"/>
              <a:ext cx="304799" cy="323700"/>
            </a:xfrm>
            <a:prstGeom prst="ellipse">
              <a:avLst/>
            </a:prstGeom>
            <a:noFill/>
            <a:ln w="19050" cap="flat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4686300" y="1304925"/>
              <a:ext cx="123899" cy="123899"/>
            </a:xfrm>
            <a:prstGeom prst="ellipse">
              <a:avLst/>
            </a:prstGeom>
            <a:solidFill>
              <a:srgbClr val="000000"/>
            </a:solidFill>
            <a:ln w="19050" cap="flat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/>
            </a:p>
          </xdr:txBody>
        </xdr:sp>
      </xdr:grpSp>
      <xdr:sp macro="" textlink="">
        <xdr:nvSpPr>
          <xdr:cNvPr id="9" name="Shape 9"/>
          <xdr:cNvSpPr txBox="1"/>
        </xdr:nvSpPr>
        <xdr:spPr>
          <a:xfrm>
            <a:off x="1871625" y="2838450"/>
            <a:ext cx="542999" cy="4190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2400"/>
              <a:t>z</a:t>
            </a:r>
          </a:p>
        </xdr:txBody>
      </xdr:sp>
      <xdr:sp macro="" textlink="">
        <xdr:nvSpPr>
          <xdr:cNvPr id="10" name="Shape 10"/>
          <xdr:cNvSpPr/>
        </xdr:nvSpPr>
        <xdr:spPr>
          <a:xfrm rot="5400000">
            <a:off x="3667050" y="1562024"/>
            <a:ext cx="1571699" cy="2486100"/>
          </a:xfrm>
          <a:prstGeom prst="trapezoid">
            <a:avLst>
              <a:gd name="adj" fmla="val 20428"/>
            </a:avLst>
          </a:prstGeom>
          <a:noFill/>
          <a:ln w="19050" cap="flat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1" name="Shape 11"/>
          <xdr:cNvSpPr txBox="1"/>
        </xdr:nvSpPr>
        <xdr:spPr>
          <a:xfrm>
            <a:off x="3181350" y="1962150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h</a:t>
            </a:r>
          </a:p>
        </xdr:txBody>
      </xdr:sp>
      <xdr:sp macro="" textlink="">
        <xdr:nvSpPr>
          <xdr:cNvPr id="12" name="Shape 12"/>
          <xdr:cNvSpPr txBox="1"/>
        </xdr:nvSpPr>
        <xdr:spPr>
          <a:xfrm>
            <a:off x="3200400" y="3228975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/>
              <a:t>f</a:t>
            </a:r>
          </a:p>
        </xdr:txBody>
      </xdr:sp>
      <xdr:sp macro="" textlink="">
        <xdr:nvSpPr>
          <xdr:cNvPr id="13" name="Shape 13"/>
          <xdr:cNvSpPr txBox="1"/>
        </xdr:nvSpPr>
        <xdr:spPr>
          <a:xfrm>
            <a:off x="5372100" y="2286000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g</a:t>
            </a:r>
          </a:p>
        </xdr:txBody>
      </xdr:sp>
      <xdr:sp macro="" textlink="">
        <xdr:nvSpPr>
          <xdr:cNvPr id="14" name="Shape 14"/>
          <xdr:cNvSpPr txBox="1"/>
        </xdr:nvSpPr>
        <xdr:spPr>
          <a:xfrm>
            <a:off x="5391150" y="2924175"/>
            <a:ext cx="2570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/>
              <a:t>e</a:t>
            </a:r>
          </a:p>
        </xdr:txBody>
      </xdr:sp>
      <xdr:sp macro="" textlink="">
        <xdr:nvSpPr>
          <xdr:cNvPr id="15" name="Shape 15"/>
          <xdr:cNvSpPr txBox="1"/>
        </xdr:nvSpPr>
        <xdr:spPr>
          <a:xfrm>
            <a:off x="4076700" y="2628900"/>
            <a:ext cx="5811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sz="1800" b="1"/>
              <a:t>FW</a:t>
            </a:r>
          </a:p>
        </xdr:txBody>
      </xdr:sp>
      <xdr:pic>
        <xdr:nvPicPr>
          <xdr:cNvPr id="16" name="Shape 16"/>
          <xdr:cNvPicPr preferRelativeResize="0"/>
        </xdr:nvPicPr>
        <xdr:blipFill/>
        <xdr:spPr>
          <a:xfrm>
            <a:off x="1152525" y="1323975"/>
            <a:ext cx="6696075" cy="3762374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Shape 17"/>
          <xdr:cNvSpPr/>
        </xdr:nvSpPr>
        <xdr:spPr>
          <a:xfrm>
            <a:off x="4505325" y="4533900"/>
            <a:ext cx="238200" cy="200099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8" name="Shape 18"/>
          <xdr:cNvSpPr/>
        </xdr:nvSpPr>
        <xdr:spPr>
          <a:xfrm>
            <a:off x="1333500" y="1876425"/>
            <a:ext cx="238200" cy="200099"/>
          </a:xfrm>
          <a:prstGeom prst="ellipse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ctr" anchorCtr="0">
            <a:noAutofit/>
          </a:bodyPr>
          <a:lstStyle/>
          <a:p>
            <a:pPr>
              <a:spcBef>
                <a:spcPts val="0"/>
              </a:spcBef>
              <a:buNone/>
            </a:pPr>
            <a:endParaRPr/>
          </a:p>
        </xdr:txBody>
      </xdr:sp>
      <xdr:sp macro="" textlink="">
        <xdr:nvSpPr>
          <xdr:cNvPr id="19" name="Shape 19"/>
          <xdr:cNvSpPr txBox="1"/>
        </xdr:nvSpPr>
        <xdr:spPr>
          <a:xfrm>
            <a:off x="3495675" y="2438400"/>
            <a:ext cx="42480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/>
              <a:t>Measure the corner of the top surface of the n-side of the sensors → see red circles</a:t>
            </a:r>
          </a:p>
        </xdr:txBody>
      </xdr:sp>
      <xdr:pic>
        <xdr:nvPicPr>
          <xdr:cNvPr id="20" name="Shape 20"/>
          <xdr:cNvPicPr preferRelativeResize="0"/>
        </xdr:nvPicPr>
        <xdr:blipFill/>
        <xdr:spPr>
          <a:xfrm>
            <a:off x="1352550" y="542925"/>
            <a:ext cx="6143625" cy="43148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1" name="Shape 21"/>
          <xdr:cNvSpPr txBox="1"/>
        </xdr:nvSpPr>
        <xdr:spPr>
          <a:xfrm>
            <a:off x="1352550" y="4448175"/>
            <a:ext cx="3457500" cy="640200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>
                <a:solidFill>
                  <a:srgbClr val="FFFFFF"/>
                </a:solidFill>
              </a:rPr>
              <a:t>xy-plane on the BW end mount</a:t>
            </a:r>
          </a:p>
        </xdr:txBody>
      </xdr:sp>
      <xdr:cxnSp macro="">
        <xdr:nvCxnSpPr>
          <xdr:cNvPr id="22" name="Shape 22"/>
          <xdr:cNvCxnSpPr/>
        </xdr:nvCxnSpPr>
        <xdr:spPr>
          <a:xfrm rot="10800000" flipH="1">
            <a:off x="3038475" y="3990900"/>
            <a:ext cx="1143000" cy="466799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pic>
        <xdr:nvPicPr>
          <xdr:cNvPr id="23" name="Shape 23"/>
          <xdr:cNvPicPr preferRelativeResize="0"/>
        </xdr:nvPicPr>
        <xdr:blipFill/>
        <xdr:spPr>
          <a:xfrm>
            <a:off x="1838325" y="809625"/>
            <a:ext cx="5291850" cy="3638549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24" name="Shape 24"/>
          <xdr:cNvCxnSpPr/>
        </xdr:nvCxnSpPr>
        <xdr:spPr>
          <a:xfrm>
            <a:off x="3705225" y="2943225"/>
            <a:ext cx="2057400" cy="0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5" name="Shape 25"/>
          <xdr:cNvCxnSpPr/>
        </xdr:nvCxnSpPr>
        <xdr:spPr>
          <a:xfrm>
            <a:off x="3705225" y="2943225"/>
            <a:ext cx="0" cy="1038300"/>
          </a:xfrm>
          <a:prstGeom prst="straightConnector1">
            <a:avLst/>
          </a:prstGeom>
          <a:noFill/>
          <a:ln w="28575" cap="flat">
            <a:solidFill>
              <a:srgbClr val="FF0000"/>
            </a:solidFill>
            <a:prstDash val="solid"/>
            <a:round/>
            <a:headEnd type="none" w="lg" len="lg"/>
            <a:tailEnd type="triangle" w="lg" len="lg"/>
          </a:ln>
        </xdr:spPr>
      </xdr:cxnSp>
      <xdr:sp macro="" textlink="">
        <xdr:nvSpPr>
          <xdr:cNvPr id="26" name="Shape 26"/>
          <xdr:cNvSpPr txBox="1"/>
        </xdr:nvSpPr>
        <xdr:spPr>
          <a:xfrm>
            <a:off x="4533900" y="2590725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x</a:t>
            </a:r>
          </a:p>
        </xdr:txBody>
      </xdr:sp>
      <xdr:sp macro="" textlink="">
        <xdr:nvSpPr>
          <xdr:cNvPr id="27" name="Shape 27"/>
          <xdr:cNvSpPr txBox="1"/>
        </xdr:nvSpPr>
        <xdr:spPr>
          <a:xfrm>
            <a:off x="3705225" y="3419400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y</a:t>
            </a:r>
          </a:p>
        </xdr:txBody>
      </xdr:sp>
      <xdr:sp macro="" textlink="">
        <xdr:nvSpPr>
          <xdr:cNvPr id="28" name="Shape 28"/>
          <xdr:cNvSpPr txBox="1"/>
        </xdr:nvSpPr>
        <xdr:spPr>
          <a:xfrm>
            <a:off x="1838325" y="4095675"/>
            <a:ext cx="4581599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algn="l">
              <a:spcBef>
                <a:spcPts val="0"/>
              </a:spcBef>
              <a:buNone/>
            </a:pPr>
            <a:r>
              <a:rPr lang="en-US">
                <a:solidFill>
                  <a:srgbClr val="FFFFFF"/>
                </a:solidFill>
              </a:rPr>
              <a:t>Origin = center of Kokeshi pin</a:t>
            </a:r>
          </a:p>
        </xdr:txBody>
      </xdr:sp>
      <xdr:grpSp>
        <xdr:nvGrpSpPr>
          <xdr:cNvPr id="29" name="Shape 29"/>
          <xdr:cNvGrpSpPr/>
        </xdr:nvGrpSpPr>
        <xdr:grpSpPr>
          <a:xfrm>
            <a:off x="3376485" y="2503110"/>
            <a:ext cx="280911" cy="251568"/>
            <a:chOff x="4700550" y="4824450"/>
            <a:chExt cx="381000" cy="367200"/>
          </a:xfrm>
        </xdr:grpSpPr>
        <xdr:sp macro="" textlink="">
          <xdr:nvSpPr>
            <xdr:cNvPr id="30" name="Shape 30"/>
            <xdr:cNvSpPr/>
          </xdr:nvSpPr>
          <xdr:spPr>
            <a:xfrm>
              <a:off x="4700550" y="4824450"/>
              <a:ext cx="381000" cy="367200"/>
            </a:xfrm>
            <a:prstGeom prst="ellipse">
              <a:avLst/>
            </a:prstGeom>
            <a:noFill/>
            <a:ln w="28575" cap="flat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>
                <a:spcBef>
                  <a:spcPts val="0"/>
                </a:spcBef>
                <a:buNone/>
              </a:pPr>
              <a:endParaRPr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31" name="Shape 31"/>
            <xdr:cNvCxnSpPr/>
          </xdr:nvCxnSpPr>
          <xdr:spPr>
            <a:xfrm>
              <a:off x="4752975" y="4886325"/>
              <a:ext cx="266699" cy="257099"/>
            </a:xfrm>
            <a:prstGeom prst="straightConnector1">
              <a:avLst/>
            </a:prstGeom>
            <a:noFill/>
            <a:ln w="19050" cap="flat">
              <a:solidFill>
                <a:srgbClr val="FF0000"/>
              </a:solidFill>
              <a:prstDash val="solid"/>
              <a:round/>
              <a:headEnd type="none" w="lg" len="lg"/>
              <a:tailEnd type="none" w="lg" len="lg"/>
            </a:ln>
          </xdr:spPr>
        </xdr:cxnSp>
        <xdr:cxnSp macro="">
          <xdr:nvCxnSpPr>
            <xdr:cNvPr id="32" name="Shape 32"/>
            <xdr:cNvCxnSpPr/>
          </xdr:nvCxnSpPr>
          <xdr:spPr>
            <a:xfrm rot="5400000">
              <a:off x="4752975" y="4886325"/>
              <a:ext cx="266699" cy="257099"/>
            </a:xfrm>
            <a:prstGeom prst="straightConnector1">
              <a:avLst/>
            </a:prstGeom>
            <a:noFill/>
            <a:ln w="19050" cap="flat">
              <a:solidFill>
                <a:srgbClr val="FF0000"/>
              </a:solidFill>
              <a:prstDash val="solid"/>
              <a:round/>
              <a:headEnd type="none" w="lg" len="lg"/>
              <a:tailEnd type="none" w="lg" len="lg"/>
            </a:ln>
          </xdr:spPr>
        </xdr:cxnSp>
      </xdr:grpSp>
      <xdr:sp macro="" textlink="">
        <xdr:nvSpPr>
          <xdr:cNvPr id="33" name="Shape 33"/>
          <xdr:cNvSpPr txBox="1"/>
        </xdr:nvSpPr>
        <xdr:spPr>
          <a:xfrm>
            <a:off x="3078787" y="2424062"/>
            <a:ext cx="381000" cy="352499"/>
          </a:xfrm>
          <a:prstGeom prst="rect">
            <a:avLst/>
          </a:prstGeom>
          <a:noFill/>
          <a:ln>
            <a:noFill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b="1">
                <a:solidFill>
                  <a:srgbClr val="FF0000"/>
                </a:solidFill>
              </a:rPr>
              <a:t>z</a:t>
            </a:r>
          </a:p>
        </xdr:txBody>
      </xdr:sp>
    </xdr:grpSp>
    <xdr:clientData fLocksWithSheet="0"/>
  </xdr:twoCellAnchor>
  <xdr:twoCellAnchor>
    <xdr:from>
      <xdr:col>40</xdr:col>
      <xdr:colOff>114300</xdr:colOff>
      <xdr:row>8</xdr:row>
      <xdr:rowOff>428625</xdr:rowOff>
    </xdr:from>
    <xdr:to>
      <xdr:col>44</xdr:col>
      <xdr:colOff>209550</xdr:colOff>
      <xdr:row>19</xdr:row>
      <xdr:rowOff>85725</xdr:rowOff>
    </xdr:to>
    <xdr:grpSp>
      <xdr:nvGrpSpPr>
        <xdr:cNvPr id="0" name="Shape 1"/>
        <xdr:cNvGrpSpPr/>
      </xdr:nvGrpSpPr>
      <xdr:grpSpPr>
        <a:xfrm>
          <a:off x="3181350" y="1562024"/>
          <a:ext cx="2466899" cy="2486100"/>
          <a:chOff x="3181350" y="1562024"/>
          <a:chExt cx="2466899" cy="2486100"/>
        </a:xfrm>
      </xdr:grpSpPr>
    </xdr:grpSp>
    <xdr:clientData fLocksWithSheet="0"/>
  </xdr:twoCellAnchor>
  <xdr:twoCellAnchor>
    <xdr:from>
      <xdr:col>13</xdr:col>
      <xdr:colOff>66675</xdr:colOff>
      <xdr:row>45</xdr:row>
      <xdr:rowOff>428625</xdr:rowOff>
    </xdr:from>
    <xdr:to>
      <xdr:col>24</xdr:col>
      <xdr:colOff>466725</xdr:colOff>
      <xdr:row>68</xdr:row>
      <xdr:rowOff>47625</xdr:rowOff>
    </xdr:to>
    <xdr:grpSp>
      <xdr:nvGrpSpPr>
        <xdr:cNvPr id="0" name="Shape 1"/>
        <xdr:cNvGrpSpPr/>
      </xdr:nvGrpSpPr>
      <xdr:grpSpPr>
        <a:xfrm>
          <a:off x="1333500" y="1876425"/>
          <a:ext cx="6410175" cy="2857574"/>
          <a:chOff x="1333500" y="1876425"/>
          <a:chExt cx="6410175" cy="2857574"/>
        </a:xfrm>
      </xdr:grpSpPr>
    </xdr:grpSp>
    <xdr:clientData fLocksWithSheet="0"/>
  </xdr:twoCellAnchor>
  <xdr:twoCellAnchor>
    <xdr:from>
      <xdr:col>22</xdr:col>
      <xdr:colOff>180975</xdr:colOff>
      <xdr:row>22</xdr:row>
      <xdr:rowOff>485775</xdr:rowOff>
    </xdr:from>
    <xdr:to>
      <xdr:col>31</xdr:col>
      <xdr:colOff>323850</xdr:colOff>
      <xdr:row>43</xdr:row>
      <xdr:rowOff>57150</xdr:rowOff>
    </xdr:to>
    <xdr:grpSp>
      <xdr:nvGrpSpPr>
        <xdr:cNvPr id="0" name="Shape 1"/>
        <xdr:cNvGrpSpPr/>
      </xdr:nvGrpSpPr>
      <xdr:grpSpPr>
        <a:xfrm>
          <a:off x="1352550" y="3990900"/>
          <a:ext cx="3457500" cy="1097475"/>
          <a:chOff x="1352550" y="3990900"/>
          <a:chExt cx="3457500" cy="1097475"/>
        </a:xfrm>
      </xdr:grpSpPr>
    </xdr:grpSp>
    <xdr:clientData fLocksWithSheet="0"/>
  </xdr:twoCellAnchor>
  <xdr:twoCellAnchor>
    <xdr:from>
      <xdr:col>12</xdr:col>
      <xdr:colOff>647700</xdr:colOff>
      <xdr:row>21</xdr:row>
      <xdr:rowOff>409575</xdr:rowOff>
    </xdr:from>
    <xdr:to>
      <xdr:col>21</xdr:col>
      <xdr:colOff>400050</xdr:colOff>
      <xdr:row>43</xdr:row>
      <xdr:rowOff>85725</xdr:rowOff>
    </xdr:to>
    <xdr:grpSp>
      <xdr:nvGrpSpPr>
        <xdr:cNvPr id="0" name="Shape 1"/>
        <xdr:cNvGrpSpPr/>
      </xdr:nvGrpSpPr>
      <xdr:grpSpPr>
        <a:xfrm>
          <a:off x="1838325" y="2424062"/>
          <a:ext cx="4581599" cy="2024112"/>
          <a:chOff x="1838325" y="2424062"/>
          <a:chExt cx="4581599" cy="2024112"/>
        </a:xfrm>
      </xdr:grpSpPr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87"/>
  <sheetViews>
    <sheetView tabSelected="1" workbookViewId="0"/>
  </sheetViews>
  <sheetFormatPr defaultColWidth="15.140625" defaultRowHeight="15" customHeight="1"/>
  <cols>
    <col min="1" max="1" width="11.7109375" customWidth="1"/>
    <col min="2" max="2" width="8" customWidth="1"/>
    <col min="3" max="3" width="6.42578125" customWidth="1"/>
    <col min="4" max="4" width="12.5703125" customWidth="1"/>
    <col min="5" max="5" width="9.42578125" customWidth="1"/>
    <col min="6" max="6" width="12.5703125" customWidth="1"/>
    <col min="7" max="7" width="9.42578125" customWidth="1"/>
    <col min="8" max="8" width="12.5703125" customWidth="1"/>
    <col min="9" max="9" width="9.42578125" customWidth="1"/>
    <col min="10" max="17" width="8" customWidth="1"/>
    <col min="18" max="18" width="9" customWidth="1"/>
    <col min="19" max="22" width="8" customWidth="1"/>
    <col min="23" max="23" width="1.85546875" customWidth="1"/>
    <col min="24" max="28" width="8" customWidth="1"/>
    <col min="29" max="29" width="1.5703125" customWidth="1"/>
    <col min="30" max="34" width="8" customWidth="1"/>
    <col min="35" max="35" width="2" customWidth="1"/>
    <col min="36" max="46" width="8" customWidth="1"/>
  </cols>
  <sheetData>
    <row r="1" spans="1:46" ht="14.2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5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6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.75" customHeight="1">
      <c r="C2" s="7"/>
      <c r="D2" s="8"/>
      <c r="E2" s="8"/>
      <c r="F2" s="8"/>
      <c r="G2" s="8"/>
      <c r="H2" s="8"/>
      <c r="I2" s="8"/>
      <c r="R2" s="9"/>
      <c r="S2" s="10"/>
      <c r="AI2" s="11"/>
    </row>
    <row r="3" spans="1:46" ht="15.75" customHeight="1">
      <c r="A3" s="12"/>
      <c r="B3" s="14"/>
      <c r="C3" s="15"/>
      <c r="D3" s="111" t="s">
        <v>2</v>
      </c>
      <c r="E3" s="107"/>
      <c r="F3" s="106" t="s">
        <v>3</v>
      </c>
      <c r="G3" s="107"/>
      <c r="H3" s="106" t="s">
        <v>4</v>
      </c>
      <c r="I3" s="107"/>
      <c r="R3" s="9"/>
      <c r="AI3" s="11"/>
    </row>
    <row r="4" spans="1:46" ht="15.75" customHeight="1">
      <c r="A4" s="16"/>
      <c r="B4" s="16"/>
      <c r="C4" s="17"/>
      <c r="D4" s="108" t="s">
        <v>5</v>
      </c>
      <c r="E4" s="99"/>
      <c r="F4" s="108" t="s">
        <v>5</v>
      </c>
      <c r="G4" s="99"/>
      <c r="H4" s="108" t="s">
        <v>5</v>
      </c>
      <c r="I4" s="109"/>
      <c r="R4" s="9"/>
      <c r="AI4" s="11"/>
    </row>
    <row r="5" spans="1:46" ht="15.75" customHeight="1">
      <c r="A5" s="16"/>
      <c r="B5" s="16"/>
      <c r="C5" s="17"/>
      <c r="D5" s="20" t="s">
        <v>6</v>
      </c>
      <c r="E5" s="21" t="s">
        <v>7</v>
      </c>
      <c r="F5" s="22" t="s">
        <v>6</v>
      </c>
      <c r="G5" s="21" t="s">
        <v>7</v>
      </c>
      <c r="H5" s="22" t="s">
        <v>6</v>
      </c>
      <c r="I5" s="21" t="s">
        <v>7</v>
      </c>
      <c r="R5" s="9"/>
      <c r="AI5" s="11"/>
    </row>
    <row r="6" spans="1:46" ht="15.75" customHeight="1">
      <c r="A6" s="25"/>
      <c r="B6" s="25"/>
      <c r="C6" s="26"/>
      <c r="D6" s="27" t="s">
        <v>10</v>
      </c>
      <c r="E6" s="21" t="s">
        <v>11</v>
      </c>
      <c r="F6" s="26" t="s">
        <v>10</v>
      </c>
      <c r="G6" s="21" t="s">
        <v>11</v>
      </c>
      <c r="H6" s="26" t="s">
        <v>10</v>
      </c>
      <c r="I6" s="21" t="s">
        <v>11</v>
      </c>
      <c r="R6" s="28"/>
      <c r="AI6" s="11"/>
    </row>
    <row r="7" spans="1:46" ht="15.75" customHeight="1">
      <c r="A7" s="29" t="s">
        <v>12</v>
      </c>
      <c r="B7" s="29" t="s">
        <v>13</v>
      </c>
      <c r="C7" s="30" t="s">
        <v>14</v>
      </c>
      <c r="D7" s="31" t="s">
        <v>15</v>
      </c>
      <c r="E7" s="32" t="s">
        <v>15</v>
      </c>
      <c r="F7" s="33" t="s">
        <v>15</v>
      </c>
      <c r="G7" s="32" t="s">
        <v>15</v>
      </c>
      <c r="H7" s="33" t="s">
        <v>15</v>
      </c>
      <c r="I7" s="32" t="s">
        <v>15</v>
      </c>
      <c r="R7" s="28" t="s">
        <v>16</v>
      </c>
      <c r="AI7" s="11"/>
    </row>
    <row r="8" spans="1:46" ht="14.25" customHeight="1">
      <c r="A8" s="113" t="s">
        <v>17</v>
      </c>
      <c r="B8" s="101" t="s">
        <v>18</v>
      </c>
      <c r="C8" s="17" t="s">
        <v>19</v>
      </c>
      <c r="D8" s="36">
        <v>53.32</v>
      </c>
      <c r="E8" s="37">
        <f>D8+$H$75</f>
        <v>53.71</v>
      </c>
      <c r="F8" s="8">
        <v>53.12</v>
      </c>
      <c r="G8" s="37">
        <f>F8+$H$75</f>
        <v>53.51</v>
      </c>
      <c r="H8" s="38">
        <v>53.12</v>
      </c>
      <c r="I8" s="37">
        <f>H8+$H$75</f>
        <v>53.51</v>
      </c>
      <c r="R8" s="41" t="s">
        <v>20</v>
      </c>
      <c r="AI8" s="11"/>
    </row>
    <row r="9" spans="1:46" ht="14.25" customHeight="1">
      <c r="A9" s="95"/>
      <c r="B9" s="99"/>
      <c r="C9" s="17" t="s">
        <v>21</v>
      </c>
      <c r="D9" s="36">
        <v>-29.65</v>
      </c>
      <c r="E9" s="37">
        <f>D9+$I$75</f>
        <v>-29.25</v>
      </c>
      <c r="F9" s="8">
        <v>-29.65</v>
      </c>
      <c r="G9" s="37">
        <f>F9+$I$75</f>
        <v>-29.25</v>
      </c>
      <c r="H9" s="38">
        <v>-29.65</v>
      </c>
      <c r="I9" s="37">
        <f>H9+$I$75</f>
        <v>-29.25</v>
      </c>
      <c r="R9" s="42" t="s">
        <v>22</v>
      </c>
      <c r="AI9" s="11"/>
    </row>
    <row r="10" spans="1:46" ht="14.25" customHeight="1">
      <c r="A10" s="95"/>
      <c r="B10" s="99"/>
      <c r="C10" s="17" t="s">
        <v>23</v>
      </c>
      <c r="D10" s="36">
        <v>13.02</v>
      </c>
      <c r="E10" s="43">
        <f>D10</f>
        <v>13.02</v>
      </c>
      <c r="F10" s="8">
        <v>14.82</v>
      </c>
      <c r="G10" s="43">
        <f>F10</f>
        <v>14.82</v>
      </c>
      <c r="H10" s="38">
        <v>14.82</v>
      </c>
      <c r="I10" s="43">
        <f>H10</f>
        <v>14.82</v>
      </c>
      <c r="R10" s="42" t="s">
        <v>24</v>
      </c>
      <c r="AI10" s="11"/>
    </row>
    <row r="11" spans="1:46" ht="14.25" customHeight="1">
      <c r="A11" s="95"/>
      <c r="B11" s="98" t="s">
        <v>25</v>
      </c>
      <c r="C11" s="47" t="s">
        <v>19</v>
      </c>
      <c r="D11" s="48">
        <v>53.32</v>
      </c>
      <c r="E11" s="37">
        <f>D11+$H$76</f>
        <v>53.71</v>
      </c>
      <c r="F11" s="49">
        <v>53.12</v>
      </c>
      <c r="G11" s="37">
        <f>F11+$H$76</f>
        <v>53.51</v>
      </c>
      <c r="H11" s="50">
        <v>53.12</v>
      </c>
      <c r="I11" s="37">
        <f>H11+$H$76</f>
        <v>53.51</v>
      </c>
      <c r="R11" s="51"/>
      <c r="S11" s="51"/>
      <c r="T11" s="51"/>
      <c r="U11" s="51"/>
      <c r="V11" s="5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I11" s="11"/>
    </row>
    <row r="12" spans="1:46" ht="14.25" customHeight="1">
      <c r="A12" s="95"/>
      <c r="B12" s="99"/>
      <c r="C12" s="17" t="s">
        <v>21</v>
      </c>
      <c r="D12" s="36">
        <v>29.95</v>
      </c>
      <c r="E12" s="37">
        <f>D12+$I$76</f>
        <v>29.55</v>
      </c>
      <c r="F12" s="8">
        <v>29.95</v>
      </c>
      <c r="G12" s="37">
        <f>F12+$I$76</f>
        <v>29.55</v>
      </c>
      <c r="H12" s="38">
        <v>29.95</v>
      </c>
      <c r="I12" s="37">
        <f>H12+$I$76</f>
        <v>29.55</v>
      </c>
      <c r="R12" s="62" t="s">
        <v>26</v>
      </c>
      <c r="S12" s="14"/>
      <c r="T12" s="14"/>
      <c r="U12" s="14"/>
      <c r="V12" s="53" t="s">
        <v>27</v>
      </c>
      <c r="W12" s="54"/>
      <c r="X12" s="52" t="s">
        <v>26</v>
      </c>
      <c r="Y12" s="14"/>
      <c r="Z12" s="14"/>
      <c r="AA12" s="14"/>
      <c r="AB12" s="53" t="s">
        <v>27</v>
      </c>
      <c r="AC12" s="54"/>
      <c r="AD12" s="52" t="s">
        <v>26</v>
      </c>
      <c r="AE12" s="14"/>
      <c r="AF12" s="14"/>
      <c r="AG12" s="14"/>
      <c r="AH12" s="53" t="s">
        <v>27</v>
      </c>
      <c r="AI12" s="55"/>
      <c r="AJ12" s="52" t="s">
        <v>26</v>
      </c>
      <c r="AK12" s="14"/>
      <c r="AL12" s="14"/>
      <c r="AM12" s="14"/>
      <c r="AN12" s="53" t="s">
        <v>27</v>
      </c>
      <c r="AO12" s="54"/>
      <c r="AP12" s="54"/>
      <c r="AQ12" s="54"/>
      <c r="AR12" s="54"/>
      <c r="AS12" s="54"/>
      <c r="AT12" s="54"/>
    </row>
    <row r="13" spans="1:46" ht="14.25" customHeight="1">
      <c r="A13" s="95"/>
      <c r="B13" s="99"/>
      <c r="C13" s="56" t="s">
        <v>23</v>
      </c>
      <c r="D13" s="36">
        <v>13.02</v>
      </c>
      <c r="E13" s="43">
        <f>D13</f>
        <v>13.02</v>
      </c>
      <c r="F13" s="8">
        <v>14.82</v>
      </c>
      <c r="G13" s="43">
        <f>F13</f>
        <v>14.82</v>
      </c>
      <c r="H13" s="38">
        <v>14.82</v>
      </c>
      <c r="I13" s="43">
        <f>H13</f>
        <v>14.82</v>
      </c>
      <c r="R13" s="63"/>
      <c r="S13" s="58"/>
      <c r="T13" s="58"/>
      <c r="U13" s="58"/>
      <c r="V13" s="59"/>
      <c r="W13" s="58"/>
      <c r="X13" s="57"/>
      <c r="Y13" s="58"/>
      <c r="Z13" s="58"/>
      <c r="AA13" s="58"/>
      <c r="AB13" s="59"/>
      <c r="AC13" s="58"/>
      <c r="AD13" s="57"/>
      <c r="AE13" s="58"/>
      <c r="AF13" s="58"/>
      <c r="AG13" s="58"/>
      <c r="AH13" s="59"/>
      <c r="AI13" s="60"/>
      <c r="AJ13" s="57"/>
      <c r="AK13" s="58"/>
      <c r="AL13" s="58"/>
      <c r="AM13" s="58"/>
      <c r="AN13" s="59"/>
      <c r="AO13" s="58"/>
      <c r="AP13" s="58"/>
      <c r="AQ13" s="58"/>
      <c r="AR13" s="58"/>
      <c r="AS13" s="58"/>
      <c r="AT13" s="58"/>
    </row>
    <row r="14" spans="1:46" ht="14.25" customHeight="1">
      <c r="A14" s="95"/>
      <c r="B14" s="98" t="s">
        <v>27</v>
      </c>
      <c r="C14" s="47" t="s">
        <v>19</v>
      </c>
      <c r="D14" s="48">
        <v>178.2</v>
      </c>
      <c r="E14" s="37">
        <f>D14+$H$77</f>
        <v>177.81</v>
      </c>
      <c r="F14" s="49">
        <v>178</v>
      </c>
      <c r="G14" s="37">
        <f>F14+$H$77</f>
        <v>177.61</v>
      </c>
      <c r="H14" s="50">
        <v>178</v>
      </c>
      <c r="I14" s="37">
        <f>H14+$H$77</f>
        <v>177.61</v>
      </c>
      <c r="R14" s="63"/>
      <c r="S14" s="16"/>
      <c r="T14" s="17"/>
      <c r="U14" s="16"/>
      <c r="V14" s="61"/>
      <c r="W14" s="16"/>
      <c r="X14" s="57"/>
      <c r="Y14" s="16"/>
      <c r="Z14" s="17"/>
      <c r="AA14" s="16"/>
      <c r="AB14" s="61"/>
      <c r="AC14" s="16"/>
      <c r="AD14" s="57"/>
      <c r="AE14" s="16"/>
      <c r="AF14" s="17"/>
      <c r="AG14" s="16"/>
      <c r="AH14" s="61"/>
      <c r="AI14" s="60"/>
      <c r="AJ14" s="57"/>
      <c r="AK14" s="16"/>
      <c r="AL14" s="17"/>
      <c r="AM14" s="16"/>
      <c r="AN14" s="61"/>
      <c r="AO14" s="16"/>
      <c r="AP14" s="16"/>
      <c r="AQ14" s="16"/>
      <c r="AR14" s="16"/>
      <c r="AS14" s="16"/>
      <c r="AT14" s="16"/>
    </row>
    <row r="15" spans="1:46" ht="14.25" customHeight="1">
      <c r="A15" s="95"/>
      <c r="B15" s="99"/>
      <c r="C15" s="17" t="s">
        <v>21</v>
      </c>
      <c r="D15" s="36">
        <v>29.95</v>
      </c>
      <c r="E15" s="37">
        <f>D15+$I$77</f>
        <v>29.55</v>
      </c>
      <c r="F15" s="8">
        <v>29.95</v>
      </c>
      <c r="G15" s="37">
        <f>F15+$I$77</f>
        <v>29.55</v>
      </c>
      <c r="H15" s="38">
        <v>29.95</v>
      </c>
      <c r="I15" s="37">
        <f>H15+$I$77</f>
        <v>29.55</v>
      </c>
      <c r="R15" s="63"/>
      <c r="S15" s="110" t="s">
        <v>17</v>
      </c>
      <c r="T15" s="99"/>
      <c r="U15" s="16"/>
      <c r="V15" s="61"/>
      <c r="W15" s="16"/>
      <c r="X15" s="57"/>
      <c r="Y15" s="110" t="s">
        <v>28</v>
      </c>
      <c r="Z15" s="99"/>
      <c r="AA15" s="16"/>
      <c r="AB15" s="61"/>
      <c r="AC15" s="16"/>
      <c r="AD15" s="57"/>
      <c r="AE15" s="110" t="s">
        <v>29</v>
      </c>
      <c r="AF15" s="99"/>
      <c r="AG15" s="16"/>
      <c r="AH15" s="61"/>
      <c r="AI15" s="60"/>
      <c r="AJ15" s="57"/>
      <c r="AK15" s="110" t="s">
        <v>30</v>
      </c>
      <c r="AL15" s="99"/>
      <c r="AM15" s="16"/>
      <c r="AN15" s="61"/>
      <c r="AO15" s="16"/>
      <c r="AP15" s="16"/>
      <c r="AQ15" s="16"/>
      <c r="AR15" s="16"/>
      <c r="AS15" s="16"/>
      <c r="AT15" s="16"/>
    </row>
    <row r="16" spans="1:46" ht="14.25" customHeight="1">
      <c r="A16" s="95"/>
      <c r="B16" s="100"/>
      <c r="C16" s="56" t="s">
        <v>23</v>
      </c>
      <c r="D16" s="36">
        <v>13.02</v>
      </c>
      <c r="E16" s="43">
        <f>D16</f>
        <v>13.02</v>
      </c>
      <c r="F16" s="8">
        <v>14.82</v>
      </c>
      <c r="G16" s="43">
        <f>F16</f>
        <v>14.82</v>
      </c>
      <c r="H16" s="38">
        <v>14.82</v>
      </c>
      <c r="I16" s="43">
        <f>H16</f>
        <v>14.82</v>
      </c>
      <c r="R16" s="63"/>
      <c r="S16" s="99"/>
      <c r="T16" s="99"/>
      <c r="U16" s="16"/>
      <c r="V16" s="61"/>
      <c r="W16" s="16"/>
      <c r="X16" s="57"/>
      <c r="Y16" s="99"/>
      <c r="Z16" s="99"/>
      <c r="AA16" s="16"/>
      <c r="AB16" s="61"/>
      <c r="AC16" s="16"/>
      <c r="AD16" s="57"/>
      <c r="AE16" s="99"/>
      <c r="AF16" s="99"/>
      <c r="AG16" s="16"/>
      <c r="AH16" s="61"/>
      <c r="AI16" s="60"/>
      <c r="AJ16" s="57"/>
      <c r="AK16" s="99"/>
      <c r="AL16" s="99"/>
      <c r="AM16" s="16"/>
      <c r="AN16" s="61"/>
      <c r="AO16" s="16"/>
      <c r="AP16" s="16"/>
      <c r="AQ16" s="16"/>
      <c r="AR16" s="16"/>
      <c r="AS16" s="16"/>
      <c r="AT16" s="16"/>
    </row>
    <row r="17" spans="1:46" ht="14.25" customHeight="1">
      <c r="A17" s="95"/>
      <c r="B17" s="101" t="s">
        <v>31</v>
      </c>
      <c r="C17" s="17" t="s">
        <v>19</v>
      </c>
      <c r="D17" s="48">
        <v>178.2</v>
      </c>
      <c r="E17" s="37">
        <f>D17+$H$78</f>
        <v>177.81</v>
      </c>
      <c r="F17" s="49">
        <v>178</v>
      </c>
      <c r="G17" s="37">
        <f>F17+$H$78</f>
        <v>177.61</v>
      </c>
      <c r="H17" s="50">
        <v>178</v>
      </c>
      <c r="I17" s="37">
        <f>H17+$H$78</f>
        <v>177.61</v>
      </c>
      <c r="P17" s="8"/>
      <c r="R17" s="63"/>
      <c r="S17" s="58"/>
      <c r="T17" s="16"/>
      <c r="U17" s="16"/>
      <c r="V17" s="61"/>
      <c r="W17" s="16"/>
      <c r="X17" s="57"/>
      <c r="Y17" s="58"/>
      <c r="Z17" s="16"/>
      <c r="AA17" s="16"/>
      <c r="AB17" s="61"/>
      <c r="AC17" s="16"/>
      <c r="AD17" s="57"/>
      <c r="AE17" s="58"/>
      <c r="AF17" s="16"/>
      <c r="AG17" s="16"/>
      <c r="AH17" s="61"/>
      <c r="AI17" s="60"/>
      <c r="AJ17" s="57"/>
      <c r="AK17" s="58"/>
      <c r="AL17" s="16"/>
      <c r="AM17" s="16"/>
      <c r="AN17" s="61"/>
      <c r="AO17" s="16"/>
      <c r="AP17" s="16"/>
      <c r="AQ17" s="16"/>
      <c r="AR17" s="16"/>
      <c r="AS17" s="16"/>
      <c r="AT17" s="16"/>
    </row>
    <row r="18" spans="1:46" ht="14.25" customHeight="1">
      <c r="A18" s="95"/>
      <c r="B18" s="99"/>
      <c r="C18" s="17" t="s">
        <v>21</v>
      </c>
      <c r="D18" s="36">
        <v>-29.65</v>
      </c>
      <c r="E18" s="37">
        <f>D18+$I$78</f>
        <v>-29.25</v>
      </c>
      <c r="F18" s="8">
        <v>-29.65</v>
      </c>
      <c r="G18" s="37">
        <f>F18+$I$78</f>
        <v>-29.25</v>
      </c>
      <c r="H18" s="38">
        <v>-29.65</v>
      </c>
      <c r="I18" s="37">
        <f>H18+$I$78</f>
        <v>-29.25</v>
      </c>
      <c r="P18" s="8"/>
      <c r="R18" s="63"/>
      <c r="S18" s="16"/>
      <c r="T18" s="16"/>
      <c r="U18" s="16"/>
      <c r="V18" s="61"/>
      <c r="W18" s="16"/>
      <c r="X18" s="57"/>
      <c r="Y18" s="16"/>
      <c r="Z18" s="16"/>
      <c r="AA18" s="16"/>
      <c r="AB18" s="61"/>
      <c r="AC18" s="16"/>
      <c r="AD18" s="57"/>
      <c r="AE18" s="16"/>
      <c r="AF18" s="16"/>
      <c r="AG18" s="16"/>
      <c r="AH18" s="61"/>
      <c r="AI18" s="60"/>
      <c r="AJ18" s="57"/>
      <c r="AK18" s="16"/>
      <c r="AL18" s="16"/>
      <c r="AM18" s="16"/>
      <c r="AN18" s="61"/>
      <c r="AO18" s="16"/>
      <c r="AP18" s="16"/>
      <c r="AQ18" s="16"/>
      <c r="AR18" s="16"/>
      <c r="AS18" s="16"/>
      <c r="AT18" s="16"/>
    </row>
    <row r="19" spans="1:46" ht="14.25" customHeight="1">
      <c r="A19" s="95"/>
      <c r="B19" s="99"/>
      <c r="C19" s="51" t="s">
        <v>23</v>
      </c>
      <c r="D19" s="36">
        <v>13.02</v>
      </c>
      <c r="E19" s="64">
        <f>D19</f>
        <v>13.02</v>
      </c>
      <c r="F19" s="8">
        <v>14.82</v>
      </c>
      <c r="G19" s="64">
        <f>F19</f>
        <v>14.82</v>
      </c>
      <c r="H19" s="38">
        <v>14.82</v>
      </c>
      <c r="I19" s="64">
        <f>H19</f>
        <v>14.82</v>
      </c>
      <c r="P19" s="8"/>
      <c r="R19" s="69" t="s">
        <v>32</v>
      </c>
      <c r="S19" s="66"/>
      <c r="T19" s="66"/>
      <c r="U19" s="66"/>
      <c r="V19" s="68" t="s">
        <v>31</v>
      </c>
      <c r="W19" s="54"/>
      <c r="X19" s="65" t="s">
        <v>32</v>
      </c>
      <c r="Y19" s="66"/>
      <c r="Z19" s="66"/>
      <c r="AA19" s="66"/>
      <c r="AB19" s="68" t="s">
        <v>31</v>
      </c>
      <c r="AC19" s="54"/>
      <c r="AD19" s="65" t="s">
        <v>32</v>
      </c>
      <c r="AE19" s="66"/>
      <c r="AF19" s="66"/>
      <c r="AG19" s="66"/>
      <c r="AH19" s="68" t="s">
        <v>31</v>
      </c>
      <c r="AI19" s="55"/>
      <c r="AJ19" s="65" t="s">
        <v>32</v>
      </c>
      <c r="AK19" s="66"/>
      <c r="AL19" s="66"/>
      <c r="AM19" s="66"/>
      <c r="AN19" s="68" t="s">
        <v>31</v>
      </c>
      <c r="AO19" s="54"/>
      <c r="AP19" s="54"/>
      <c r="AQ19" s="54"/>
      <c r="AR19" s="54"/>
      <c r="AS19" s="54"/>
      <c r="AT19" s="54"/>
    </row>
    <row r="20" spans="1:46" ht="14.25" customHeight="1">
      <c r="A20" s="112" t="s">
        <v>28</v>
      </c>
      <c r="B20" s="102" t="s">
        <v>18</v>
      </c>
      <c r="C20" s="15" t="s">
        <v>19</v>
      </c>
      <c r="D20" s="70">
        <v>178.32</v>
      </c>
      <c r="E20" s="37">
        <f>D20+$H$75</f>
        <v>178.70999999999998</v>
      </c>
      <c r="F20" s="71">
        <v>178.12</v>
      </c>
      <c r="G20" s="37">
        <f>F20+$H$75</f>
        <v>178.51</v>
      </c>
      <c r="H20" s="72">
        <v>178.12</v>
      </c>
      <c r="I20" s="37">
        <f>H20+$H$75</f>
        <v>178.51</v>
      </c>
      <c r="R20" s="9"/>
      <c r="AI20" s="11"/>
    </row>
    <row r="21" spans="1:46" ht="14.25" customHeight="1">
      <c r="A21" s="95"/>
      <c r="B21" s="99"/>
      <c r="C21" s="17" t="s">
        <v>21</v>
      </c>
      <c r="D21" s="36">
        <v>-29.65</v>
      </c>
      <c r="E21" s="37">
        <f>D21+$I$75</f>
        <v>-29.25</v>
      </c>
      <c r="F21" s="8">
        <v>-29.65</v>
      </c>
      <c r="G21" s="37">
        <f>F21+$I$75</f>
        <v>-29.25</v>
      </c>
      <c r="H21" s="38">
        <v>-29.65</v>
      </c>
      <c r="I21" s="37">
        <f>H21+$I$75</f>
        <v>-29.25</v>
      </c>
      <c r="R21" s="9"/>
      <c r="AI21" s="11"/>
    </row>
    <row r="22" spans="1:46" ht="14.25" customHeight="1">
      <c r="A22" s="95"/>
      <c r="B22" s="99"/>
      <c r="C22" s="17" t="s">
        <v>23</v>
      </c>
      <c r="D22" s="36">
        <v>13.02</v>
      </c>
      <c r="E22" s="43">
        <f>D22</f>
        <v>13.02</v>
      </c>
      <c r="F22" s="8">
        <v>14.82</v>
      </c>
      <c r="G22" s="43">
        <f>F22</f>
        <v>14.82</v>
      </c>
      <c r="H22" s="38">
        <v>14.82</v>
      </c>
      <c r="I22" s="43">
        <f>H22</f>
        <v>14.82</v>
      </c>
      <c r="R22" s="9"/>
      <c r="AI22" s="11"/>
    </row>
    <row r="23" spans="1:46" ht="14.25" customHeight="1">
      <c r="A23" s="95"/>
      <c r="B23" s="98" t="s">
        <v>25</v>
      </c>
      <c r="C23" s="47" t="s">
        <v>19</v>
      </c>
      <c r="D23" s="48">
        <v>178.32</v>
      </c>
      <c r="E23" s="37">
        <f>D23+$H$76</f>
        <v>178.70999999999998</v>
      </c>
      <c r="F23" s="49">
        <v>178.12</v>
      </c>
      <c r="G23" s="37">
        <f>F23+$H$76</f>
        <v>178.51</v>
      </c>
      <c r="H23" s="50">
        <v>178.12</v>
      </c>
      <c r="I23" s="37">
        <f>H23+$H$76</f>
        <v>178.51</v>
      </c>
      <c r="N23" s="13" t="s">
        <v>33</v>
      </c>
      <c r="O23" s="42" t="s">
        <v>34</v>
      </c>
      <c r="R23" s="9"/>
      <c r="T23" s="8"/>
      <c r="X23" s="13" t="s">
        <v>35</v>
      </c>
      <c r="Y23" s="42" t="s">
        <v>36</v>
      </c>
      <c r="AI23" s="11"/>
    </row>
    <row r="24" spans="1:46" ht="14.25" customHeight="1">
      <c r="A24" s="95"/>
      <c r="B24" s="99"/>
      <c r="C24" s="17" t="s">
        <v>21</v>
      </c>
      <c r="D24" s="36">
        <v>29.95</v>
      </c>
      <c r="E24" s="37">
        <f>D24+$I$76</f>
        <v>29.55</v>
      </c>
      <c r="F24" s="8">
        <v>29.95</v>
      </c>
      <c r="G24" s="37">
        <f>F24+$I$76</f>
        <v>29.55</v>
      </c>
      <c r="H24" s="38">
        <v>29.95</v>
      </c>
      <c r="I24" s="37">
        <f>H24+$I$76</f>
        <v>29.55</v>
      </c>
      <c r="R24" s="9"/>
      <c r="AI24" s="11"/>
    </row>
    <row r="25" spans="1:46" ht="14.25" customHeight="1">
      <c r="A25" s="95"/>
      <c r="B25" s="99"/>
      <c r="C25" s="56" t="s">
        <v>23</v>
      </c>
      <c r="D25" s="73">
        <v>13.02</v>
      </c>
      <c r="E25" s="43">
        <f>D25</f>
        <v>13.02</v>
      </c>
      <c r="F25" s="44">
        <v>14.82</v>
      </c>
      <c r="G25" s="43">
        <f>F25</f>
        <v>14.82</v>
      </c>
      <c r="H25" s="74">
        <v>14.82</v>
      </c>
      <c r="I25" s="43">
        <f>H25</f>
        <v>14.82</v>
      </c>
      <c r="R25" s="8"/>
      <c r="AI25" s="11"/>
    </row>
    <row r="26" spans="1:46" ht="14.25" customHeight="1">
      <c r="A26" s="95"/>
      <c r="B26" s="98" t="s">
        <v>27</v>
      </c>
      <c r="C26" s="47" t="s">
        <v>19</v>
      </c>
      <c r="D26" s="48">
        <v>303.2</v>
      </c>
      <c r="E26" s="37">
        <f>D26+$H$77</f>
        <v>302.81</v>
      </c>
      <c r="F26" s="49">
        <v>303</v>
      </c>
      <c r="G26" s="37">
        <f>F26+$H$77</f>
        <v>302.61</v>
      </c>
      <c r="H26" s="50">
        <v>303</v>
      </c>
      <c r="I26" s="37">
        <f>H26+$H$77</f>
        <v>302.61</v>
      </c>
      <c r="R26" s="75"/>
      <c r="AI26" s="11"/>
    </row>
    <row r="27" spans="1:46" ht="14.25" customHeight="1">
      <c r="A27" s="95"/>
      <c r="B27" s="99"/>
      <c r="C27" s="17" t="s">
        <v>21</v>
      </c>
      <c r="D27" s="36">
        <v>29.95</v>
      </c>
      <c r="E27" s="37">
        <f>D27+$I$77</f>
        <v>29.55</v>
      </c>
      <c r="F27" s="8">
        <v>29.95</v>
      </c>
      <c r="G27" s="37">
        <f>F27+$I$77</f>
        <v>29.55</v>
      </c>
      <c r="H27" s="38">
        <v>29.95</v>
      </c>
      <c r="I27" s="37">
        <f>H27+$I$77</f>
        <v>29.55</v>
      </c>
      <c r="R27" s="9"/>
      <c r="AI27" s="11"/>
    </row>
    <row r="28" spans="1:46" ht="14.25" customHeight="1">
      <c r="A28" s="95"/>
      <c r="B28" s="100"/>
      <c r="C28" s="56" t="s">
        <v>23</v>
      </c>
      <c r="D28" s="73">
        <v>13.02</v>
      </c>
      <c r="E28" s="43">
        <f>D28</f>
        <v>13.02</v>
      </c>
      <c r="F28" s="44">
        <v>14.82</v>
      </c>
      <c r="G28" s="43">
        <f>F28</f>
        <v>14.82</v>
      </c>
      <c r="H28" s="74">
        <v>14.82</v>
      </c>
      <c r="I28" s="43">
        <f>H28</f>
        <v>14.82</v>
      </c>
      <c r="AI28" s="11"/>
    </row>
    <row r="29" spans="1:46" ht="14.25" customHeight="1">
      <c r="A29" s="95"/>
      <c r="B29" s="101" t="s">
        <v>31</v>
      </c>
      <c r="C29" s="17" t="s">
        <v>19</v>
      </c>
      <c r="D29" s="36">
        <v>303.2</v>
      </c>
      <c r="E29" s="37">
        <f>D29+$H$78</f>
        <v>302.81</v>
      </c>
      <c r="F29" s="8">
        <v>303</v>
      </c>
      <c r="G29" s="37">
        <f>F29+$H$78</f>
        <v>302.61</v>
      </c>
      <c r="H29" s="38">
        <v>303</v>
      </c>
      <c r="I29" s="37">
        <f>H29+$H$78</f>
        <v>302.61</v>
      </c>
      <c r="P29" s="8"/>
      <c r="R29" s="9"/>
      <c r="AI29" s="11"/>
    </row>
    <row r="30" spans="1:46" ht="14.25" customHeight="1">
      <c r="A30" s="95"/>
      <c r="B30" s="99"/>
      <c r="C30" s="17" t="s">
        <v>21</v>
      </c>
      <c r="D30" s="36">
        <v>-29.65</v>
      </c>
      <c r="E30" s="37">
        <f>D30+$I$78</f>
        <v>-29.25</v>
      </c>
      <c r="F30" s="8">
        <v>-29.65</v>
      </c>
      <c r="G30" s="37">
        <f>F30+$I$78</f>
        <v>-29.25</v>
      </c>
      <c r="H30" s="38">
        <v>-29.65</v>
      </c>
      <c r="I30" s="37">
        <f>H30+$I$78</f>
        <v>-29.25</v>
      </c>
      <c r="P30" s="8"/>
      <c r="R30" s="9"/>
      <c r="AI30" s="11"/>
    </row>
    <row r="31" spans="1:46" ht="14.25" customHeight="1">
      <c r="A31" s="95"/>
      <c r="B31" s="99"/>
      <c r="C31" s="51" t="s">
        <v>23</v>
      </c>
      <c r="D31" s="76">
        <v>13.02</v>
      </c>
      <c r="E31" s="64">
        <f>D31</f>
        <v>13.02</v>
      </c>
      <c r="F31" s="67">
        <v>14.82</v>
      </c>
      <c r="G31" s="64">
        <f>F31</f>
        <v>14.82</v>
      </c>
      <c r="H31" s="77">
        <v>14.82</v>
      </c>
      <c r="I31" s="64">
        <f>H31</f>
        <v>14.82</v>
      </c>
      <c r="R31" s="9"/>
      <c r="AI31" s="11"/>
    </row>
    <row r="32" spans="1:46" ht="14.25" customHeight="1">
      <c r="A32" s="97" t="s">
        <v>29</v>
      </c>
      <c r="B32" s="102" t="s">
        <v>18</v>
      </c>
      <c r="C32" s="15" t="s">
        <v>19</v>
      </c>
      <c r="D32" s="114" t="s">
        <v>37</v>
      </c>
      <c r="E32" s="115"/>
      <c r="F32" s="71">
        <v>303.12</v>
      </c>
      <c r="G32" s="37">
        <f>F32+$H$75</f>
        <v>303.51</v>
      </c>
      <c r="H32" s="72">
        <v>303.12</v>
      </c>
      <c r="I32" s="37">
        <f>H32+$H$75</f>
        <v>303.51</v>
      </c>
      <c r="R32" s="9"/>
      <c r="AI32" s="11"/>
    </row>
    <row r="33" spans="1:35" ht="14.25" customHeight="1">
      <c r="A33" s="95"/>
      <c r="B33" s="99"/>
      <c r="C33" s="17" t="s">
        <v>21</v>
      </c>
      <c r="D33" s="116"/>
      <c r="E33" s="99"/>
      <c r="F33" s="8">
        <v>-29.65</v>
      </c>
      <c r="G33" s="37">
        <f>F33+$I$75</f>
        <v>-29.25</v>
      </c>
      <c r="H33" s="38">
        <v>-29.65</v>
      </c>
      <c r="I33" s="37">
        <f>H33+$I$75</f>
        <v>-29.25</v>
      </c>
      <c r="R33" s="9"/>
      <c r="AI33" s="11"/>
    </row>
    <row r="34" spans="1:35" ht="14.25" customHeight="1">
      <c r="A34" s="95"/>
      <c r="B34" s="99"/>
      <c r="C34" s="17" t="s">
        <v>23</v>
      </c>
      <c r="D34" s="116"/>
      <c r="E34" s="99"/>
      <c r="F34" s="8">
        <v>14.82</v>
      </c>
      <c r="G34" s="43">
        <f>F34</f>
        <v>14.82</v>
      </c>
      <c r="H34" s="38">
        <v>14.82</v>
      </c>
      <c r="I34" s="43">
        <f>H34</f>
        <v>14.82</v>
      </c>
      <c r="R34" s="9"/>
      <c r="AI34" s="11"/>
    </row>
    <row r="35" spans="1:35" ht="14.25" customHeight="1">
      <c r="A35" s="95"/>
      <c r="B35" s="98" t="s">
        <v>25</v>
      </c>
      <c r="C35" s="47" t="s">
        <v>19</v>
      </c>
      <c r="D35" s="116"/>
      <c r="E35" s="99"/>
      <c r="F35" s="49">
        <v>303.12</v>
      </c>
      <c r="G35" s="37">
        <f>F35+$H$76</f>
        <v>303.51</v>
      </c>
      <c r="H35" s="50">
        <v>303.12</v>
      </c>
      <c r="I35" s="37">
        <f>H35+$H$76</f>
        <v>303.51</v>
      </c>
      <c r="R35" s="9"/>
      <c r="AI35" s="11"/>
    </row>
    <row r="36" spans="1:35" ht="14.25" customHeight="1">
      <c r="A36" s="95"/>
      <c r="B36" s="99"/>
      <c r="C36" s="17" t="s">
        <v>21</v>
      </c>
      <c r="D36" s="116"/>
      <c r="E36" s="99"/>
      <c r="F36" s="8">
        <v>29.95</v>
      </c>
      <c r="G36" s="37">
        <f>F36+$I$76</f>
        <v>29.55</v>
      </c>
      <c r="H36" s="38">
        <v>29.95</v>
      </c>
      <c r="I36" s="37">
        <f>H36+$I$76</f>
        <v>29.55</v>
      </c>
      <c r="R36" s="9"/>
      <c r="AI36" s="11"/>
    </row>
    <row r="37" spans="1:35" ht="14.25" customHeight="1">
      <c r="A37" s="95"/>
      <c r="B37" s="99"/>
      <c r="C37" s="56" t="s">
        <v>23</v>
      </c>
      <c r="D37" s="116"/>
      <c r="E37" s="99"/>
      <c r="F37" s="44">
        <v>14.82</v>
      </c>
      <c r="G37" s="43">
        <f>F37</f>
        <v>14.82</v>
      </c>
      <c r="H37" s="74">
        <v>14.82</v>
      </c>
      <c r="I37" s="43">
        <f>H37</f>
        <v>14.82</v>
      </c>
      <c r="R37" s="9"/>
      <c r="AI37" s="11"/>
    </row>
    <row r="38" spans="1:35" ht="14.25" customHeight="1">
      <c r="A38" s="95"/>
      <c r="B38" s="98" t="s">
        <v>27</v>
      </c>
      <c r="C38" s="47" t="s">
        <v>19</v>
      </c>
      <c r="D38" s="116"/>
      <c r="E38" s="99"/>
      <c r="F38" s="49">
        <v>428</v>
      </c>
      <c r="G38" s="37">
        <f>F38+$H$77</f>
        <v>427.61</v>
      </c>
      <c r="H38" s="50">
        <v>428</v>
      </c>
      <c r="I38" s="37">
        <f>H38+$H$77</f>
        <v>427.61</v>
      </c>
      <c r="R38" s="9"/>
      <c r="AI38" s="11"/>
    </row>
    <row r="39" spans="1:35" ht="14.25" customHeight="1">
      <c r="A39" s="95"/>
      <c r="B39" s="99"/>
      <c r="C39" s="17" t="s">
        <v>21</v>
      </c>
      <c r="D39" s="116"/>
      <c r="E39" s="99"/>
      <c r="F39" s="8">
        <v>29.95</v>
      </c>
      <c r="G39" s="37">
        <f>F39+$I$77</f>
        <v>29.55</v>
      </c>
      <c r="H39" s="38">
        <v>29.95</v>
      </c>
      <c r="I39" s="37">
        <f>H39+$I$77</f>
        <v>29.55</v>
      </c>
      <c r="R39" s="9"/>
      <c r="AI39" s="11"/>
    </row>
    <row r="40" spans="1:35" ht="14.25" customHeight="1">
      <c r="A40" s="95"/>
      <c r="B40" s="100"/>
      <c r="C40" s="56" t="s">
        <v>23</v>
      </c>
      <c r="D40" s="116"/>
      <c r="E40" s="99"/>
      <c r="F40" s="44">
        <v>14.82</v>
      </c>
      <c r="G40" s="43">
        <f>F40</f>
        <v>14.82</v>
      </c>
      <c r="H40" s="74">
        <v>14.82</v>
      </c>
      <c r="I40" s="43">
        <f>H40</f>
        <v>14.82</v>
      </c>
      <c r="R40" s="9"/>
      <c r="AI40" s="11"/>
    </row>
    <row r="41" spans="1:35" ht="14.25" customHeight="1">
      <c r="A41" s="95"/>
      <c r="B41" s="101" t="s">
        <v>31</v>
      </c>
      <c r="C41" s="17" t="s">
        <v>19</v>
      </c>
      <c r="D41" s="116"/>
      <c r="E41" s="99"/>
      <c r="F41" s="8">
        <v>428</v>
      </c>
      <c r="G41" s="37">
        <f>F41+$H$78</f>
        <v>427.61</v>
      </c>
      <c r="H41" s="38">
        <v>428</v>
      </c>
      <c r="I41" s="37">
        <f>H41+$H$78</f>
        <v>427.61</v>
      </c>
      <c r="P41" s="8"/>
      <c r="R41" s="9"/>
      <c r="AI41" s="11"/>
    </row>
    <row r="42" spans="1:35" ht="14.25" customHeight="1">
      <c r="A42" s="95"/>
      <c r="B42" s="99"/>
      <c r="C42" s="17" t="s">
        <v>21</v>
      </c>
      <c r="D42" s="116"/>
      <c r="E42" s="99"/>
      <c r="F42" s="8">
        <v>-29.65</v>
      </c>
      <c r="G42" s="37">
        <f>F42+$I$78</f>
        <v>-29.25</v>
      </c>
      <c r="H42" s="38">
        <v>-29.65</v>
      </c>
      <c r="I42" s="37">
        <f>H42+$I$78</f>
        <v>-29.25</v>
      </c>
      <c r="R42" s="9"/>
      <c r="AI42" s="11"/>
    </row>
    <row r="43" spans="1:35" ht="14.25" customHeight="1">
      <c r="A43" s="95"/>
      <c r="B43" s="99"/>
      <c r="C43" s="51" t="s">
        <v>23</v>
      </c>
      <c r="D43" s="116"/>
      <c r="E43" s="99"/>
      <c r="F43" s="67">
        <v>14.82</v>
      </c>
      <c r="G43" s="64">
        <f>F43</f>
        <v>14.82</v>
      </c>
      <c r="H43" s="77">
        <v>14.82</v>
      </c>
      <c r="I43" s="64">
        <f>H43</f>
        <v>14.82</v>
      </c>
      <c r="R43" s="9"/>
      <c r="AI43" s="11"/>
    </row>
    <row r="44" spans="1:35" ht="14.25" customHeight="1">
      <c r="A44" s="97" t="s">
        <v>30</v>
      </c>
      <c r="B44" s="102" t="s">
        <v>18</v>
      </c>
      <c r="C44" s="15" t="s">
        <v>19</v>
      </c>
      <c r="D44" s="114" t="s">
        <v>37</v>
      </c>
      <c r="E44" s="115"/>
      <c r="F44" s="114" t="s">
        <v>37</v>
      </c>
      <c r="G44" s="115"/>
      <c r="H44" s="72">
        <v>428.12</v>
      </c>
      <c r="I44" s="37">
        <f>H44+$H$75</f>
        <v>428.51</v>
      </c>
      <c r="R44" s="9"/>
      <c r="AI44" s="11"/>
    </row>
    <row r="45" spans="1:35" ht="14.25" customHeight="1">
      <c r="A45" s="95"/>
      <c r="B45" s="99"/>
      <c r="C45" s="17" t="s">
        <v>21</v>
      </c>
      <c r="D45" s="116"/>
      <c r="E45" s="99"/>
      <c r="F45" s="116"/>
      <c r="G45" s="99"/>
      <c r="H45" s="38">
        <v>-29.65</v>
      </c>
      <c r="I45" s="37">
        <f>H45+$I$75</f>
        <v>-29.25</v>
      </c>
      <c r="R45" s="9"/>
      <c r="AI45" s="11"/>
    </row>
    <row r="46" spans="1:35" ht="14.25" customHeight="1">
      <c r="A46" s="95"/>
      <c r="B46" s="99"/>
      <c r="C46" s="17" t="s">
        <v>23</v>
      </c>
      <c r="D46" s="116"/>
      <c r="E46" s="99"/>
      <c r="F46" s="116"/>
      <c r="G46" s="99"/>
      <c r="H46" s="38">
        <v>14.82</v>
      </c>
      <c r="I46" s="43">
        <f>H46</f>
        <v>14.82</v>
      </c>
      <c r="R46" s="9"/>
      <c r="AI46" s="11"/>
    </row>
    <row r="47" spans="1:35" ht="14.25" customHeight="1">
      <c r="A47" s="95"/>
      <c r="B47" s="98" t="s">
        <v>25</v>
      </c>
      <c r="C47" s="47" t="s">
        <v>19</v>
      </c>
      <c r="D47" s="116"/>
      <c r="E47" s="99"/>
      <c r="F47" s="116"/>
      <c r="G47" s="99"/>
      <c r="H47" s="50">
        <v>428.12</v>
      </c>
      <c r="I47" s="37">
        <f>H47+$H$76</f>
        <v>428.51</v>
      </c>
      <c r="N47" s="13" t="s">
        <v>38</v>
      </c>
      <c r="R47" s="9"/>
      <c r="AI47" s="11"/>
    </row>
    <row r="48" spans="1:35" ht="14.25" customHeight="1">
      <c r="A48" s="95"/>
      <c r="B48" s="99"/>
      <c r="C48" s="17" t="s">
        <v>21</v>
      </c>
      <c r="D48" s="116"/>
      <c r="E48" s="99"/>
      <c r="F48" s="116"/>
      <c r="G48" s="99"/>
      <c r="H48" s="38">
        <v>29.95</v>
      </c>
      <c r="I48" s="37">
        <f>H48+$I$76</f>
        <v>29.55</v>
      </c>
      <c r="R48" s="9"/>
      <c r="AI48" s="11"/>
    </row>
    <row r="49" spans="1:35" ht="14.25" customHeight="1">
      <c r="A49" s="95"/>
      <c r="B49" s="99"/>
      <c r="C49" s="56" t="s">
        <v>23</v>
      </c>
      <c r="D49" s="116"/>
      <c r="E49" s="99"/>
      <c r="F49" s="116"/>
      <c r="G49" s="99"/>
      <c r="H49" s="74">
        <v>14.82</v>
      </c>
      <c r="I49" s="43">
        <f>H49</f>
        <v>14.82</v>
      </c>
      <c r="R49" s="9"/>
      <c r="AI49" s="11"/>
    </row>
    <row r="50" spans="1:35" ht="14.25" customHeight="1">
      <c r="A50" s="95"/>
      <c r="B50" s="98" t="s">
        <v>27</v>
      </c>
      <c r="C50" s="47" t="s">
        <v>19</v>
      </c>
      <c r="D50" s="116"/>
      <c r="E50" s="99"/>
      <c r="F50" s="116"/>
      <c r="G50" s="99"/>
      <c r="H50" s="50">
        <v>553</v>
      </c>
      <c r="I50" s="37">
        <f>H50+$H$77</f>
        <v>552.61</v>
      </c>
      <c r="R50" s="9"/>
      <c r="AI50" s="11"/>
    </row>
    <row r="51" spans="1:35" ht="14.25" customHeight="1">
      <c r="A51" s="95"/>
      <c r="B51" s="99"/>
      <c r="C51" s="17" t="s">
        <v>21</v>
      </c>
      <c r="D51" s="116"/>
      <c r="E51" s="99"/>
      <c r="F51" s="116"/>
      <c r="G51" s="99"/>
      <c r="H51" s="38">
        <v>29.95</v>
      </c>
      <c r="I51" s="37">
        <f>H51+$I$77</f>
        <v>29.55</v>
      </c>
      <c r="R51" s="9"/>
      <c r="AI51" s="11"/>
    </row>
    <row r="52" spans="1:35" ht="14.25" customHeight="1">
      <c r="A52" s="95"/>
      <c r="B52" s="99"/>
      <c r="C52" s="56" t="s">
        <v>23</v>
      </c>
      <c r="D52" s="116"/>
      <c r="E52" s="99"/>
      <c r="F52" s="116"/>
      <c r="G52" s="99"/>
      <c r="H52" s="74">
        <v>14.82</v>
      </c>
      <c r="I52" s="43">
        <f>H52</f>
        <v>14.82</v>
      </c>
      <c r="R52" s="9"/>
      <c r="AI52" s="11"/>
    </row>
    <row r="53" spans="1:35" ht="14.25" customHeight="1">
      <c r="A53" s="95"/>
      <c r="B53" s="98" t="s">
        <v>31</v>
      </c>
      <c r="C53" s="17" t="s">
        <v>19</v>
      </c>
      <c r="D53" s="116"/>
      <c r="E53" s="99"/>
      <c r="F53" s="116"/>
      <c r="G53" s="99"/>
      <c r="H53" s="38">
        <v>553</v>
      </c>
      <c r="I53" s="37">
        <f>H53+$H$78</f>
        <v>552.61</v>
      </c>
      <c r="P53" s="8"/>
      <c r="R53" s="9"/>
      <c r="AI53" s="11"/>
    </row>
    <row r="54" spans="1:35" ht="14.25" customHeight="1">
      <c r="A54" s="95"/>
      <c r="B54" s="99"/>
      <c r="C54" s="17" t="s">
        <v>21</v>
      </c>
      <c r="D54" s="116"/>
      <c r="E54" s="99"/>
      <c r="F54" s="116"/>
      <c r="G54" s="99"/>
      <c r="H54" s="38">
        <v>-29.65</v>
      </c>
      <c r="I54" s="37">
        <f>H54+$I$78</f>
        <v>-29.25</v>
      </c>
      <c r="R54" s="9"/>
      <c r="AI54" s="11"/>
    </row>
    <row r="55" spans="1:35" ht="14.25" customHeight="1">
      <c r="A55" s="95"/>
      <c r="B55" s="99"/>
      <c r="C55" s="51" t="s">
        <v>23</v>
      </c>
      <c r="D55" s="116"/>
      <c r="E55" s="99"/>
      <c r="F55" s="116"/>
      <c r="G55" s="99"/>
      <c r="H55" s="77">
        <v>14.82</v>
      </c>
      <c r="I55" s="64">
        <f>H55</f>
        <v>14.82</v>
      </c>
      <c r="R55" s="9"/>
      <c r="AI55" s="11"/>
    </row>
    <row r="56" spans="1:35" ht="14.25" customHeight="1">
      <c r="A56" s="94" t="s">
        <v>39</v>
      </c>
      <c r="B56" s="98" t="s">
        <v>18</v>
      </c>
      <c r="C56" s="15" t="s">
        <v>19</v>
      </c>
      <c r="D56" s="70">
        <v>303.63200000000001</v>
      </c>
      <c r="E56" s="79">
        <f>ROUND(D56+$B$75*$D$82,3)</f>
        <v>303.78100000000001</v>
      </c>
      <c r="F56" s="71">
        <v>428.43799999999999</v>
      </c>
      <c r="G56" s="79">
        <f>ROUND(F56+$B$75*$D$83,3)</f>
        <v>428.58499999999998</v>
      </c>
      <c r="H56" s="72">
        <v>553.44500000000005</v>
      </c>
      <c r="I56" s="79">
        <f>ROUND(H56+$B$75*$D$84,3)</f>
        <v>553.58699999999999</v>
      </c>
      <c r="R56" s="9"/>
      <c r="AI56" s="11"/>
    </row>
    <row r="57" spans="1:35" ht="14.25" customHeight="1">
      <c r="A57" s="95"/>
      <c r="B57" s="99"/>
      <c r="C57" s="17" t="s">
        <v>21</v>
      </c>
      <c r="D57" s="36">
        <v>-30.164999999999999</v>
      </c>
      <c r="E57" s="37">
        <f>ROUND(D57+$C$75,3)</f>
        <v>-30.007000000000001</v>
      </c>
      <c r="F57" s="8">
        <v>-30.164999999999999</v>
      </c>
      <c r="G57" s="37">
        <f>ROUND(F57+$C$75,3)</f>
        <v>-30.007000000000001</v>
      </c>
      <c r="H57" s="38">
        <v>-30.164999999999999</v>
      </c>
      <c r="I57" s="37">
        <f>ROUND(H57+$C$75,3)</f>
        <v>-30.007000000000001</v>
      </c>
      <c r="R57" s="9"/>
      <c r="AI57" s="11"/>
    </row>
    <row r="58" spans="1:35" ht="14.25" customHeight="1">
      <c r="A58" s="95"/>
      <c r="B58" s="99"/>
      <c r="C58" s="17" t="s">
        <v>23</v>
      </c>
      <c r="D58" s="36">
        <v>12.843</v>
      </c>
      <c r="E58" s="37">
        <f>ROUND(D58-$B$75*$E$82,3)</f>
        <v>12.811999999999999</v>
      </c>
      <c r="F58" s="8">
        <v>14.603999999999999</v>
      </c>
      <c r="G58" s="37">
        <f>ROUND(F58-$B$75*$E$83,3)</f>
        <v>14.561999999999999</v>
      </c>
      <c r="H58" s="38">
        <v>14.565</v>
      </c>
      <c r="I58" s="37">
        <f>ROUND(H58-$B$75*$E$84,3)</f>
        <v>14.51</v>
      </c>
      <c r="R58" s="9"/>
      <c r="AI58" s="11"/>
    </row>
    <row r="59" spans="1:35" ht="14.25" customHeight="1">
      <c r="A59" s="95"/>
      <c r="B59" s="98" t="s">
        <v>25</v>
      </c>
      <c r="C59" s="47" t="s">
        <v>19</v>
      </c>
      <c r="D59" s="48">
        <v>303.63200000000001</v>
      </c>
      <c r="E59" s="81">
        <f>ROUND(D59+$B$76*$D$82,3)</f>
        <v>303.78100000000001</v>
      </c>
      <c r="F59" s="49">
        <v>428.43799999999999</v>
      </c>
      <c r="G59" s="81">
        <f>ROUND(F59+$B$76*$D$83,3)</f>
        <v>428.58499999999998</v>
      </c>
      <c r="H59" s="50">
        <v>553.44500000000005</v>
      </c>
      <c r="I59" s="81">
        <f>ROUND(H59+$B$76*$D$84,3)</f>
        <v>553.58699999999999</v>
      </c>
      <c r="R59" s="9"/>
      <c r="AI59" s="11"/>
    </row>
    <row r="60" spans="1:35" ht="14.25" customHeight="1">
      <c r="A60" s="95"/>
      <c r="B60" s="99"/>
      <c r="C60" s="17" t="s">
        <v>21</v>
      </c>
      <c r="D60" s="36">
        <v>30.465</v>
      </c>
      <c r="E60" s="37">
        <f>ROUND(D60+$C$76,3)</f>
        <v>30.306999999999999</v>
      </c>
      <c r="F60" s="8">
        <v>30.465</v>
      </c>
      <c r="G60" s="37">
        <f>ROUND(F60+$C$76,3)</f>
        <v>30.306999999999999</v>
      </c>
      <c r="H60" s="38">
        <v>30.465</v>
      </c>
      <c r="I60" s="37">
        <f>ROUND(H60+$C$76,3)</f>
        <v>30.306999999999999</v>
      </c>
      <c r="R60" s="9"/>
      <c r="AI60" s="11"/>
    </row>
    <row r="61" spans="1:35" ht="14.25" customHeight="1">
      <c r="A61" s="95"/>
      <c r="B61" s="99"/>
      <c r="C61" s="56" t="s">
        <v>23</v>
      </c>
      <c r="D61" s="73">
        <v>12.843</v>
      </c>
      <c r="E61" s="43">
        <f>ROUND(D61-$B$76*$E$82,3)</f>
        <v>12.811999999999999</v>
      </c>
      <c r="F61" s="44">
        <v>14.603999999999999</v>
      </c>
      <c r="G61" s="43">
        <f>ROUND(F61-$B$76*$E$83,3)</f>
        <v>14.561999999999999</v>
      </c>
      <c r="H61" s="74">
        <v>14.565</v>
      </c>
      <c r="I61" s="43">
        <f>ROUND(H61-$B$76*$E$84,3)</f>
        <v>14.51</v>
      </c>
      <c r="R61" s="9"/>
      <c r="AI61" s="11"/>
    </row>
    <row r="62" spans="1:35" ht="14.25" customHeight="1">
      <c r="A62" s="95"/>
      <c r="B62" s="98" t="s">
        <v>27</v>
      </c>
      <c r="C62" s="47" t="s">
        <v>19</v>
      </c>
      <c r="D62" s="48">
        <v>426.51400000000001</v>
      </c>
      <c r="E62" s="81">
        <f>ROUND(D62+$B$77*$D$82,3)</f>
        <v>426.36500000000001</v>
      </c>
      <c r="F62" s="49">
        <v>549.15300000000002</v>
      </c>
      <c r="G62" s="81">
        <f>ROUND(F62+$B$77*$D$83,3)</f>
        <v>549.00599999999997</v>
      </c>
      <c r="H62" s="50">
        <v>670.60500000000002</v>
      </c>
      <c r="I62" s="81">
        <f>ROUND(H62+$B$77*$D$84,3)</f>
        <v>670.46299999999997</v>
      </c>
      <c r="R62" s="9"/>
      <c r="AI62" s="11"/>
    </row>
    <row r="63" spans="1:35" ht="14.25" customHeight="1">
      <c r="A63" s="95"/>
      <c r="B63" s="99"/>
      <c r="C63" s="17" t="s">
        <v>21</v>
      </c>
      <c r="D63" s="36">
        <v>20.66</v>
      </c>
      <c r="E63" s="37">
        <f>ROUND(D63+$C$77,3)</f>
        <v>20.518999999999998</v>
      </c>
      <c r="F63" s="8">
        <v>20.66</v>
      </c>
      <c r="G63" s="37">
        <f>ROUND(F63+$C$77,3)</f>
        <v>20.518999999999998</v>
      </c>
      <c r="H63" s="38">
        <v>20.66</v>
      </c>
      <c r="I63" s="37">
        <f>ROUND(H63+$C$77,3)</f>
        <v>20.518999999999998</v>
      </c>
      <c r="R63" s="9"/>
      <c r="AI63" s="11"/>
    </row>
    <row r="64" spans="1:35" ht="14.25" customHeight="1">
      <c r="A64" s="95"/>
      <c r="B64" s="100"/>
      <c r="C64" s="56" t="s">
        <v>23</v>
      </c>
      <c r="D64" s="73">
        <v>-13.052</v>
      </c>
      <c r="E64" s="43">
        <f>ROUND(D64-$B$77*$E$82,3)</f>
        <v>-13.021000000000001</v>
      </c>
      <c r="F64" s="44">
        <v>-20.010999999999999</v>
      </c>
      <c r="G64" s="43">
        <f>ROUND(F64-$B$77*$E$83,3)</f>
        <v>-19.969000000000001</v>
      </c>
      <c r="H64" s="74">
        <v>-30.643999999999998</v>
      </c>
      <c r="I64" s="43">
        <f>ROUND(H64-$B$77*$E$84,3)</f>
        <v>-30.588999999999999</v>
      </c>
      <c r="R64" s="9"/>
      <c r="AI64" s="11"/>
    </row>
    <row r="65" spans="1:35" ht="14.25" customHeight="1">
      <c r="A65" s="95"/>
      <c r="B65" s="101" t="s">
        <v>31</v>
      </c>
      <c r="C65" s="17" t="s">
        <v>19</v>
      </c>
      <c r="D65" s="36">
        <v>426.51400000000001</v>
      </c>
      <c r="E65" s="37">
        <f>ROUND(D65+$B$78*$D$82,3)</f>
        <v>426.36500000000001</v>
      </c>
      <c r="F65" s="8">
        <v>549.15300000000002</v>
      </c>
      <c r="G65" s="37">
        <f>ROUND(F65+$B$78*$D$83,3)</f>
        <v>549.00599999999997</v>
      </c>
      <c r="H65" s="38">
        <v>670.60500000000002</v>
      </c>
      <c r="I65" s="37">
        <f>ROUND(H65+$B$78*$D$84,3)</f>
        <v>670.46299999999997</v>
      </c>
      <c r="R65" s="9"/>
      <c r="AI65" s="11"/>
    </row>
    <row r="66" spans="1:35" ht="14.25" customHeight="1">
      <c r="A66" s="95"/>
      <c r="B66" s="99"/>
      <c r="C66" s="17" t="s">
        <v>21</v>
      </c>
      <c r="D66" s="36">
        <v>-20.36</v>
      </c>
      <c r="E66" s="37">
        <f>ROUND(D66+$C$78,3)</f>
        <v>-20.219000000000001</v>
      </c>
      <c r="F66" s="8">
        <v>-20.36</v>
      </c>
      <c r="G66" s="37">
        <f>ROUND(F66+$C$78,3)</f>
        <v>-20.219000000000001</v>
      </c>
      <c r="H66" s="38">
        <v>-20.36</v>
      </c>
      <c r="I66" s="37">
        <f>ROUND(H66+$C$78,3)</f>
        <v>-20.219000000000001</v>
      </c>
      <c r="R66" s="9"/>
      <c r="AI66" s="11"/>
    </row>
    <row r="67" spans="1:35" ht="14.25" customHeight="1">
      <c r="A67" s="96"/>
      <c r="B67" s="100"/>
      <c r="C67" s="51" t="s">
        <v>23</v>
      </c>
      <c r="D67" s="76">
        <v>-13.052</v>
      </c>
      <c r="E67" s="64">
        <f>ROUND(D67-$B$78*$E$82,3)</f>
        <v>-13.021000000000001</v>
      </c>
      <c r="F67" s="67">
        <v>-20.010999999999999</v>
      </c>
      <c r="G67" s="64">
        <f>ROUND(F67-$B$78*$E$83,3)</f>
        <v>-19.969000000000001</v>
      </c>
      <c r="H67" s="77">
        <v>-30.643999999999998</v>
      </c>
      <c r="I67" s="64">
        <f>ROUND(H67-$B$78*$E$84,3)</f>
        <v>-30.588999999999999</v>
      </c>
      <c r="R67" s="9"/>
      <c r="AI67" s="11"/>
    </row>
    <row r="68" spans="1:35" ht="14.25" customHeight="1">
      <c r="C68" s="7"/>
      <c r="D68" s="8"/>
      <c r="E68" s="8"/>
      <c r="F68" s="8"/>
      <c r="G68" s="8"/>
      <c r="H68" s="8"/>
      <c r="I68" s="8"/>
      <c r="R68" s="9"/>
      <c r="AI68" s="11"/>
    </row>
    <row r="69" spans="1:35" ht="14.25" customHeight="1">
      <c r="C69" s="7"/>
      <c r="D69" s="8"/>
      <c r="E69" s="8"/>
      <c r="F69" s="8"/>
      <c r="G69" s="8"/>
      <c r="H69" s="8"/>
      <c r="I69" s="8"/>
      <c r="R69" s="9"/>
      <c r="AI69" s="11"/>
    </row>
    <row r="70" spans="1:35" ht="14.25" customHeight="1">
      <c r="C70" s="7"/>
      <c r="D70" s="8"/>
      <c r="E70" s="8"/>
      <c r="F70" s="8"/>
      <c r="G70" s="8"/>
      <c r="H70" s="8"/>
      <c r="I70" s="8"/>
      <c r="R70" s="9"/>
      <c r="AI70" s="11"/>
    </row>
    <row r="71" spans="1:35" ht="14.25" customHeight="1">
      <c r="A71" s="42" t="s">
        <v>40</v>
      </c>
      <c r="C71" s="7"/>
      <c r="D71" s="8"/>
      <c r="E71" s="8"/>
      <c r="F71" s="8"/>
      <c r="G71" s="42" t="s">
        <v>41</v>
      </c>
      <c r="H71" s="103" t="s">
        <v>5</v>
      </c>
      <c r="I71" s="99"/>
      <c r="K71" s="103" t="s">
        <v>42</v>
      </c>
      <c r="L71" s="99"/>
      <c r="R71" s="9"/>
      <c r="AI71" s="11"/>
    </row>
    <row r="72" spans="1:35" ht="14.25" customHeight="1">
      <c r="A72" s="84"/>
      <c r="B72" s="105" t="s">
        <v>43</v>
      </c>
      <c r="C72" s="99"/>
      <c r="D72" s="8"/>
      <c r="E72" s="8"/>
      <c r="F72" s="8"/>
      <c r="G72" s="84"/>
      <c r="H72" s="105" t="s">
        <v>43</v>
      </c>
      <c r="I72" s="99"/>
      <c r="K72" s="105" t="s">
        <v>43</v>
      </c>
      <c r="L72" s="99"/>
      <c r="R72" s="9"/>
      <c r="AI72" s="11"/>
    </row>
    <row r="73" spans="1:35" ht="14.25" customHeight="1">
      <c r="A73" s="84"/>
      <c r="B73" s="104" t="s">
        <v>44</v>
      </c>
      <c r="C73" s="99"/>
      <c r="D73" s="38"/>
      <c r="E73" s="8"/>
      <c r="F73" s="8"/>
      <c r="G73" s="84"/>
      <c r="H73" s="104" t="s">
        <v>44</v>
      </c>
      <c r="I73" s="99"/>
      <c r="K73" s="104" t="s">
        <v>44</v>
      </c>
      <c r="L73" s="99"/>
      <c r="R73" s="9"/>
      <c r="AI73" s="11"/>
    </row>
    <row r="74" spans="1:35" ht="14.25" customHeight="1">
      <c r="A74" s="84"/>
      <c r="B74" s="85" t="s">
        <v>45</v>
      </c>
      <c r="C74" s="85" t="s">
        <v>46</v>
      </c>
      <c r="E74" s="8"/>
      <c r="F74" s="8"/>
      <c r="G74" s="84"/>
      <c r="H74" s="85" t="s">
        <v>45</v>
      </c>
      <c r="I74" s="85" t="s">
        <v>46</v>
      </c>
      <c r="K74" s="85" t="s">
        <v>45</v>
      </c>
      <c r="L74" s="85" t="s">
        <v>46</v>
      </c>
      <c r="R74" s="9"/>
      <c r="AI74" s="11"/>
    </row>
    <row r="75" spans="1:35" ht="14.25" customHeight="1">
      <c r="A75" s="87" t="s">
        <v>18</v>
      </c>
      <c r="B75" s="88">
        <v>0.1525</v>
      </c>
      <c r="C75" s="88">
        <v>0.15840000000000001</v>
      </c>
      <c r="D75" s="8"/>
      <c r="E75" s="8"/>
      <c r="F75" s="8"/>
      <c r="G75" s="87" t="s">
        <v>18</v>
      </c>
      <c r="H75" s="90">
        <v>0.39</v>
      </c>
      <c r="I75" s="90">
        <v>0.4</v>
      </c>
      <c r="K75" s="90">
        <v>0.28999999999999998</v>
      </c>
      <c r="L75" s="90">
        <v>0.3</v>
      </c>
      <c r="R75" s="9"/>
      <c r="AI75" s="11"/>
    </row>
    <row r="76" spans="1:35" ht="14.25" customHeight="1">
      <c r="A76" s="87" t="s">
        <v>25</v>
      </c>
      <c r="B76" s="88">
        <v>0.1525</v>
      </c>
      <c r="C76" s="88">
        <v>-0.15840000000000001</v>
      </c>
      <c r="D76" s="8"/>
      <c r="E76" s="8"/>
      <c r="F76" s="8"/>
      <c r="G76" s="87" t="s">
        <v>25</v>
      </c>
      <c r="H76" s="90">
        <v>0.39</v>
      </c>
      <c r="I76" s="90">
        <v>-0.4</v>
      </c>
      <c r="K76" s="90">
        <v>0.28999999999999998</v>
      </c>
      <c r="L76" s="90">
        <v>-0.3</v>
      </c>
      <c r="R76" s="9"/>
      <c r="AI76" s="11"/>
    </row>
    <row r="77" spans="1:35" ht="14.25" customHeight="1">
      <c r="A77" s="87" t="s">
        <v>27</v>
      </c>
      <c r="B77" s="88">
        <v>-0.1525</v>
      </c>
      <c r="C77" s="88">
        <v>-0.14119999999999999</v>
      </c>
      <c r="D77" s="8"/>
      <c r="E77" s="8"/>
      <c r="F77" s="8"/>
      <c r="G77" s="87" t="s">
        <v>27</v>
      </c>
      <c r="H77" s="90">
        <v>-0.39</v>
      </c>
      <c r="I77" s="90">
        <v>-0.4</v>
      </c>
      <c r="K77" s="90">
        <v>-0.28999999999999998</v>
      </c>
      <c r="L77" s="90">
        <v>-0.3</v>
      </c>
      <c r="R77" s="9"/>
      <c r="AI77" s="11"/>
    </row>
    <row r="78" spans="1:35" ht="14.25" customHeight="1">
      <c r="A78" s="87" t="s">
        <v>31</v>
      </c>
      <c r="B78" s="88">
        <v>-0.1525</v>
      </c>
      <c r="C78" s="88">
        <v>0.14119999999999999</v>
      </c>
      <c r="D78" s="8"/>
      <c r="E78" s="8"/>
      <c r="F78" s="8"/>
      <c r="G78" s="87" t="s">
        <v>31</v>
      </c>
      <c r="H78" s="90">
        <v>-0.39</v>
      </c>
      <c r="I78" s="90">
        <v>0.4</v>
      </c>
      <c r="K78" s="90">
        <v>-0.28999999999999998</v>
      </c>
      <c r="L78" s="90">
        <v>0.3</v>
      </c>
      <c r="R78" s="9"/>
      <c r="AI78" s="11"/>
    </row>
    <row r="79" spans="1:35" ht="14.25" customHeight="1">
      <c r="A79" s="84"/>
      <c r="B79" s="84"/>
      <c r="C79" s="84"/>
      <c r="D79" s="8"/>
      <c r="E79" s="8"/>
      <c r="F79" s="8"/>
      <c r="G79" s="8"/>
      <c r="H79" s="8"/>
      <c r="I79" s="8"/>
      <c r="R79" s="9"/>
      <c r="AI79" s="11"/>
    </row>
    <row r="80" spans="1:35" ht="14.25" customHeight="1">
      <c r="A80" s="84"/>
      <c r="B80" s="105" t="s">
        <v>47</v>
      </c>
      <c r="C80" s="99"/>
      <c r="D80" s="8"/>
      <c r="E80" s="8"/>
      <c r="F80" s="8"/>
      <c r="G80" s="8"/>
      <c r="H80" s="8"/>
      <c r="I80" s="8"/>
      <c r="R80" s="9"/>
      <c r="AI80" s="11"/>
    </row>
    <row r="81" spans="1:35" ht="14.25" customHeight="1">
      <c r="A81" s="87" t="s">
        <v>48</v>
      </c>
      <c r="B81" s="85" t="s">
        <v>49</v>
      </c>
      <c r="C81" s="85" t="s">
        <v>50</v>
      </c>
      <c r="D81" s="86" t="s">
        <v>51</v>
      </c>
      <c r="E81" s="86" t="s">
        <v>52</v>
      </c>
      <c r="F81" s="8"/>
      <c r="G81" s="8"/>
      <c r="H81" s="8"/>
      <c r="I81" s="8"/>
      <c r="R81" s="9"/>
      <c r="AI81" s="11"/>
    </row>
    <row r="82" spans="1:35" ht="14.25" customHeight="1">
      <c r="A82" s="42" t="s">
        <v>53</v>
      </c>
      <c r="B82" s="91">
        <v>11.9</v>
      </c>
      <c r="C82" s="88">
        <f t="shared" ref="C82:C84" si="0">RADIANS(B82)</f>
        <v>0.20769418098732523</v>
      </c>
      <c r="D82" s="92">
        <f t="shared" ref="D82:D84" si="1">COS(C82)</f>
        <v>0.97850898510177842</v>
      </c>
      <c r="E82" s="92">
        <f t="shared" ref="E82:E84" si="2">SIN(C82)</f>
        <v>0.20620418539662963</v>
      </c>
      <c r="F82" s="8"/>
      <c r="G82" s="8"/>
      <c r="H82" s="8"/>
      <c r="I82" s="8"/>
      <c r="R82" s="9"/>
      <c r="AI82" s="11"/>
    </row>
    <row r="83" spans="1:35" ht="14.25" customHeight="1">
      <c r="A83" s="42" t="s">
        <v>54</v>
      </c>
      <c r="B83" s="91">
        <v>16</v>
      </c>
      <c r="C83" s="88">
        <f t="shared" si="0"/>
        <v>0.27925268031909273</v>
      </c>
      <c r="D83" s="92">
        <f t="shared" si="1"/>
        <v>0.96126169593831889</v>
      </c>
      <c r="E83" s="92">
        <f t="shared" si="2"/>
        <v>0.27563735581699916</v>
      </c>
      <c r="F83" s="8"/>
      <c r="G83" s="8"/>
      <c r="H83" s="8"/>
      <c r="I83" s="8"/>
      <c r="R83" s="9"/>
      <c r="AI83" s="11"/>
    </row>
    <row r="84" spans="1:35" ht="14.25" customHeight="1">
      <c r="A84" s="42" t="s">
        <v>55</v>
      </c>
      <c r="B84" s="91">
        <v>21.1</v>
      </c>
      <c r="C84" s="88">
        <f t="shared" si="0"/>
        <v>0.36826447217080355</v>
      </c>
      <c r="D84" s="92">
        <f t="shared" si="1"/>
        <v>0.93295353482548904</v>
      </c>
      <c r="E84" s="92">
        <f t="shared" si="2"/>
        <v>0.35999680812005119</v>
      </c>
      <c r="F84" s="8"/>
      <c r="G84" s="8"/>
      <c r="H84" s="8"/>
      <c r="I84" s="8"/>
      <c r="R84" s="9"/>
      <c r="AI84" s="11"/>
    </row>
    <row r="85" spans="1:35" ht="14.25" customHeight="1">
      <c r="B85" s="88"/>
      <c r="C85" s="88"/>
      <c r="D85" s="8"/>
      <c r="E85" s="8"/>
      <c r="F85" s="8"/>
      <c r="G85" s="8"/>
      <c r="H85" s="8"/>
      <c r="I85" s="8"/>
      <c r="R85" s="9"/>
      <c r="AI85" s="11"/>
    </row>
    <row r="86" spans="1:35" ht="14.25" customHeight="1">
      <c r="B86" s="93"/>
      <c r="C86" s="93"/>
      <c r="D86" s="8"/>
      <c r="E86" s="8"/>
      <c r="F86" s="8"/>
      <c r="G86" s="8"/>
      <c r="H86" s="8"/>
      <c r="I86" s="8"/>
      <c r="R86" s="9"/>
      <c r="AI86" s="11"/>
    </row>
    <row r="87" spans="1:35" ht="14.25" customHeight="1">
      <c r="B87" s="93"/>
      <c r="C87" s="93"/>
      <c r="D87" s="8"/>
      <c r="E87" s="8"/>
      <c r="F87" s="8"/>
      <c r="G87" s="8"/>
      <c r="H87" s="8"/>
      <c r="I87" s="8"/>
      <c r="R87" s="9"/>
      <c r="AI87" s="11"/>
    </row>
  </sheetData>
  <mergeCells count="47">
    <mergeCell ref="D32:E43"/>
    <mergeCell ref="B50:B52"/>
    <mergeCell ref="B47:B49"/>
    <mergeCell ref="D44:E55"/>
    <mergeCell ref="F44:G55"/>
    <mergeCell ref="B80:C80"/>
    <mergeCell ref="B72:C72"/>
    <mergeCell ref="B73:C73"/>
    <mergeCell ref="B29:B31"/>
    <mergeCell ref="B38:B40"/>
    <mergeCell ref="B32:B34"/>
    <mergeCell ref="B35:B37"/>
    <mergeCell ref="B20:B22"/>
    <mergeCell ref="B23:B25"/>
    <mergeCell ref="A20:A31"/>
    <mergeCell ref="A8:A19"/>
    <mergeCell ref="B17:B19"/>
    <mergeCell ref="D3:E3"/>
    <mergeCell ref="D4:E4"/>
    <mergeCell ref="B8:B10"/>
    <mergeCell ref="AK15:AL16"/>
    <mergeCell ref="S15:T16"/>
    <mergeCell ref="B11:B13"/>
    <mergeCell ref="B14:B16"/>
    <mergeCell ref="H3:I3"/>
    <mergeCell ref="H4:I4"/>
    <mergeCell ref="AE15:AF16"/>
    <mergeCell ref="Y15:Z16"/>
    <mergeCell ref="F3:G3"/>
    <mergeCell ref="F4:G4"/>
    <mergeCell ref="K71:L71"/>
    <mergeCell ref="H71:I71"/>
    <mergeCell ref="H73:I73"/>
    <mergeCell ref="H72:I72"/>
    <mergeCell ref="K72:L72"/>
    <mergeCell ref="K73:L73"/>
    <mergeCell ref="A56:A67"/>
    <mergeCell ref="A44:A55"/>
    <mergeCell ref="A32:A43"/>
    <mergeCell ref="B26:B28"/>
    <mergeCell ref="B56:B58"/>
    <mergeCell ref="B59:B61"/>
    <mergeCell ref="B53:B55"/>
    <mergeCell ref="B62:B64"/>
    <mergeCell ref="B41:B43"/>
    <mergeCell ref="B44:B46"/>
    <mergeCell ref="B65:B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87"/>
  <sheetViews>
    <sheetView workbookViewId="0"/>
  </sheetViews>
  <sheetFormatPr defaultColWidth="15.140625" defaultRowHeight="15" customHeight="1"/>
  <cols>
    <col min="1" max="1" width="11.7109375" customWidth="1"/>
    <col min="2" max="2" width="8" customWidth="1"/>
    <col min="3" max="3" width="6.42578125" customWidth="1"/>
    <col min="4" max="4" width="12.5703125" customWidth="1"/>
    <col min="5" max="5" width="9.42578125" customWidth="1"/>
    <col min="6" max="6" width="12.5703125" customWidth="1"/>
    <col min="7" max="7" width="9.42578125" customWidth="1"/>
    <col min="8" max="8" width="12.5703125" customWidth="1"/>
    <col min="9" max="9" width="9.42578125" customWidth="1"/>
    <col min="10" max="10" width="8" customWidth="1"/>
    <col min="11" max="11" width="10.140625" customWidth="1"/>
    <col min="12" max="12" width="8" customWidth="1"/>
    <col min="13" max="13" width="10.28515625" customWidth="1"/>
    <col min="14" max="14" width="8" customWidth="1"/>
    <col min="15" max="16" width="10.42578125" customWidth="1"/>
    <col min="17" max="27" width="8" customWidth="1"/>
    <col min="28" max="28" width="9" customWidth="1"/>
    <col min="29" max="32" width="8" customWidth="1"/>
    <col min="33" max="33" width="1.85546875" customWidth="1"/>
    <col min="34" max="38" width="8" customWidth="1"/>
    <col min="39" max="39" width="1.5703125" customWidth="1"/>
    <col min="40" max="44" width="8" customWidth="1"/>
    <col min="45" max="45" width="2" customWidth="1"/>
    <col min="46" max="56" width="8" customWidth="1"/>
  </cols>
  <sheetData>
    <row r="1" spans="1:56" ht="14.2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5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6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15.75" customHeight="1">
      <c r="C2" s="7"/>
      <c r="D2" s="8"/>
      <c r="E2" s="8"/>
      <c r="F2" s="8"/>
      <c r="G2" s="8"/>
      <c r="H2" s="8"/>
      <c r="I2" s="8"/>
      <c r="K2" s="118" t="s">
        <v>1</v>
      </c>
      <c r="L2" s="99"/>
      <c r="M2" s="99"/>
      <c r="N2" s="99"/>
      <c r="AB2" s="9"/>
      <c r="AC2" s="10"/>
      <c r="AS2" s="11"/>
    </row>
    <row r="3" spans="1:56" ht="15.75" customHeight="1">
      <c r="A3" s="12"/>
      <c r="B3" s="14"/>
      <c r="C3" s="15"/>
      <c r="D3" s="111" t="s">
        <v>2</v>
      </c>
      <c r="E3" s="107"/>
      <c r="F3" s="106" t="s">
        <v>3</v>
      </c>
      <c r="G3" s="107"/>
      <c r="H3" s="106" t="s">
        <v>4</v>
      </c>
      <c r="I3" s="107"/>
      <c r="K3" s="111" t="s">
        <v>2</v>
      </c>
      <c r="L3" s="117"/>
      <c r="M3" s="117"/>
      <c r="N3" s="117"/>
      <c r="O3" s="18"/>
      <c r="P3" s="119" t="s">
        <v>4</v>
      </c>
      <c r="Q3" s="120"/>
      <c r="R3" s="120"/>
      <c r="S3" s="120"/>
      <c r="AB3" s="9"/>
      <c r="AS3" s="11"/>
    </row>
    <row r="4" spans="1:56" ht="15.75" customHeight="1">
      <c r="A4" s="16"/>
      <c r="B4" s="16"/>
      <c r="C4" s="17"/>
      <c r="D4" s="108" t="s">
        <v>5</v>
      </c>
      <c r="E4" s="99"/>
      <c r="F4" s="108" t="s">
        <v>5</v>
      </c>
      <c r="G4" s="99"/>
      <c r="H4" s="108" t="s">
        <v>5</v>
      </c>
      <c r="I4" s="109"/>
      <c r="K4" s="108" t="s">
        <v>5</v>
      </c>
      <c r="L4" s="99"/>
      <c r="M4" s="99"/>
      <c r="N4" s="99"/>
      <c r="O4" s="19"/>
      <c r="P4" s="121" t="s">
        <v>5</v>
      </c>
      <c r="Q4" s="99"/>
      <c r="R4" s="99"/>
      <c r="S4" s="99"/>
      <c r="AB4" s="9"/>
      <c r="AS4" s="11"/>
    </row>
    <row r="5" spans="1:56" ht="15.75" customHeight="1">
      <c r="A5" s="16"/>
      <c r="B5" s="16"/>
      <c r="C5" s="17"/>
      <c r="D5" s="20" t="s">
        <v>6</v>
      </c>
      <c r="E5" s="21" t="s">
        <v>7</v>
      </c>
      <c r="F5" s="22" t="s">
        <v>6</v>
      </c>
      <c r="G5" s="21" t="s">
        <v>7</v>
      </c>
      <c r="H5" s="22" t="s">
        <v>6</v>
      </c>
      <c r="I5" s="21" t="s">
        <v>7</v>
      </c>
      <c r="K5" s="20" t="s">
        <v>6</v>
      </c>
      <c r="L5" s="21" t="s">
        <v>8</v>
      </c>
      <c r="M5" s="21" t="s">
        <v>7</v>
      </c>
      <c r="N5" s="23" t="s">
        <v>9</v>
      </c>
      <c r="O5" s="19"/>
      <c r="P5" s="19" t="s">
        <v>6</v>
      </c>
      <c r="Q5" s="24" t="s">
        <v>9</v>
      </c>
      <c r="R5" s="21" t="s">
        <v>7</v>
      </c>
      <c r="S5" s="23" t="s">
        <v>9</v>
      </c>
      <c r="AB5" s="9"/>
      <c r="AS5" s="11"/>
    </row>
    <row r="6" spans="1:56" ht="15.75" customHeight="1">
      <c r="A6" s="25"/>
      <c r="B6" s="25"/>
      <c r="C6" s="26"/>
      <c r="D6" s="27" t="s">
        <v>10</v>
      </c>
      <c r="E6" s="21" t="s">
        <v>11</v>
      </c>
      <c r="F6" s="26" t="s">
        <v>10</v>
      </c>
      <c r="G6" s="21" t="s">
        <v>11</v>
      </c>
      <c r="H6" s="26" t="s">
        <v>10</v>
      </c>
      <c r="I6" s="21" t="s">
        <v>11</v>
      </c>
      <c r="K6" s="27" t="s">
        <v>10</v>
      </c>
      <c r="L6" s="21"/>
      <c r="M6" s="21" t="s">
        <v>11</v>
      </c>
      <c r="N6" s="23" t="s">
        <v>11</v>
      </c>
      <c r="O6" s="19"/>
      <c r="P6" s="19" t="s">
        <v>10</v>
      </c>
      <c r="Q6" s="24"/>
      <c r="R6" s="21" t="s">
        <v>11</v>
      </c>
      <c r="S6" s="23" t="s">
        <v>11</v>
      </c>
      <c r="AB6" s="28"/>
      <c r="AS6" s="11"/>
    </row>
    <row r="7" spans="1:56" ht="15.75" customHeight="1">
      <c r="A7" s="29" t="s">
        <v>12</v>
      </c>
      <c r="B7" s="29" t="s">
        <v>13</v>
      </c>
      <c r="C7" s="30" t="s">
        <v>14</v>
      </c>
      <c r="D7" s="31" t="s">
        <v>15</v>
      </c>
      <c r="E7" s="32" t="s">
        <v>15</v>
      </c>
      <c r="F7" s="33" t="s">
        <v>15</v>
      </c>
      <c r="G7" s="32" t="s">
        <v>15</v>
      </c>
      <c r="H7" s="33" t="s">
        <v>15</v>
      </c>
      <c r="I7" s="32" t="s">
        <v>15</v>
      </c>
      <c r="K7" s="31" t="s">
        <v>15</v>
      </c>
      <c r="L7" s="32" t="s">
        <v>15</v>
      </c>
      <c r="M7" s="33" t="s">
        <v>15</v>
      </c>
      <c r="N7" s="33" t="s">
        <v>15</v>
      </c>
      <c r="O7" s="18"/>
      <c r="P7" s="34" t="s">
        <v>15</v>
      </c>
      <c r="Q7" s="35" t="s">
        <v>15</v>
      </c>
      <c r="R7" s="33" t="s">
        <v>15</v>
      </c>
      <c r="S7" s="33" t="s">
        <v>15</v>
      </c>
      <c r="AB7" s="28" t="s">
        <v>16</v>
      </c>
      <c r="AS7" s="11"/>
    </row>
    <row r="8" spans="1:56" ht="14.25" customHeight="1">
      <c r="A8" s="113" t="s">
        <v>17</v>
      </c>
      <c r="B8" s="101" t="s">
        <v>18</v>
      </c>
      <c r="C8" s="17" t="s">
        <v>19</v>
      </c>
      <c r="D8" s="36">
        <v>53.32</v>
      </c>
      <c r="E8" s="37">
        <f>D8+$H$75</f>
        <v>53.71</v>
      </c>
      <c r="F8" s="8">
        <v>53.12</v>
      </c>
      <c r="G8" s="37">
        <f>F8+$H$75</f>
        <v>53.51</v>
      </c>
      <c r="H8" s="38">
        <v>53.12</v>
      </c>
      <c r="I8" s="37">
        <f>H8+$H$75</f>
        <v>53.51</v>
      </c>
      <c r="K8" s="36">
        <v>53.32</v>
      </c>
      <c r="L8" s="37">
        <f t="shared" ref="L8:L31" si="0">K8-D8</f>
        <v>0</v>
      </c>
      <c r="M8" s="38"/>
      <c r="N8" s="8"/>
      <c r="O8" s="39"/>
      <c r="P8" s="39">
        <v>53.12</v>
      </c>
      <c r="Q8" s="40">
        <f t="shared" ref="Q8:Q67" si="1">P8-J8</f>
        <v>53.12</v>
      </c>
      <c r="R8" s="38"/>
      <c r="S8" s="8"/>
      <c r="AB8" s="41" t="s">
        <v>20</v>
      </c>
      <c r="AS8" s="11"/>
    </row>
    <row r="9" spans="1:56" ht="14.25" customHeight="1">
      <c r="A9" s="95"/>
      <c r="B9" s="99"/>
      <c r="C9" s="17" t="s">
        <v>21</v>
      </c>
      <c r="D9" s="36">
        <v>-29.65</v>
      </c>
      <c r="E9" s="37">
        <f>D9+$I$75</f>
        <v>-29.25</v>
      </c>
      <c r="F9" s="8">
        <v>-29.65</v>
      </c>
      <c r="G9" s="37">
        <f>F9+$I$75</f>
        <v>-29.25</v>
      </c>
      <c r="H9" s="38">
        <v>-29.65</v>
      </c>
      <c r="I9" s="37">
        <f>H9+$I$75</f>
        <v>-29.25</v>
      </c>
      <c r="K9" s="36">
        <v>-29.65</v>
      </c>
      <c r="L9" s="37">
        <f t="shared" si="0"/>
        <v>0</v>
      </c>
      <c r="M9" s="38"/>
      <c r="N9" s="8"/>
      <c r="O9" s="39"/>
      <c r="P9" s="39">
        <v>-29.65</v>
      </c>
      <c r="Q9" s="40">
        <f t="shared" si="1"/>
        <v>-29.65</v>
      </c>
      <c r="R9" s="38"/>
      <c r="S9" s="8"/>
      <c r="AB9" s="42" t="s">
        <v>22</v>
      </c>
      <c r="AS9" s="11"/>
    </row>
    <row r="10" spans="1:56" ht="14.25" customHeight="1">
      <c r="A10" s="95"/>
      <c r="B10" s="99"/>
      <c r="C10" s="17" t="s">
        <v>23</v>
      </c>
      <c r="D10" s="36">
        <v>13.02</v>
      </c>
      <c r="E10" s="43">
        <f>D10</f>
        <v>13.02</v>
      </c>
      <c r="F10" s="8">
        <v>14.82</v>
      </c>
      <c r="G10" s="43">
        <f>F10</f>
        <v>14.82</v>
      </c>
      <c r="H10" s="38">
        <v>14.82</v>
      </c>
      <c r="I10" s="43">
        <f>H10</f>
        <v>14.82</v>
      </c>
      <c r="K10" s="36">
        <v>13.02</v>
      </c>
      <c r="L10" s="43">
        <f t="shared" si="0"/>
        <v>0</v>
      </c>
      <c r="M10" s="38"/>
      <c r="N10" s="44"/>
      <c r="O10" s="39"/>
      <c r="P10" s="45">
        <v>14.82</v>
      </c>
      <c r="Q10" s="46">
        <f t="shared" si="1"/>
        <v>14.82</v>
      </c>
      <c r="R10" s="38"/>
      <c r="S10" s="44"/>
      <c r="AB10" s="42" t="s">
        <v>24</v>
      </c>
      <c r="AS10" s="11"/>
    </row>
    <row r="11" spans="1:56" ht="14.25" customHeight="1">
      <c r="A11" s="95"/>
      <c r="B11" s="98" t="s">
        <v>25</v>
      </c>
      <c r="C11" s="47" t="s">
        <v>19</v>
      </c>
      <c r="D11" s="48">
        <v>53.32</v>
      </c>
      <c r="E11" s="37">
        <f>D11+$H$76</f>
        <v>53.71</v>
      </c>
      <c r="F11" s="49">
        <v>53.12</v>
      </c>
      <c r="G11" s="37">
        <f>F11+$H$76</f>
        <v>53.51</v>
      </c>
      <c r="H11" s="50">
        <v>53.12</v>
      </c>
      <c r="I11" s="37">
        <f>H11+$H$76</f>
        <v>53.51</v>
      </c>
      <c r="K11" s="48">
        <v>53.32</v>
      </c>
      <c r="L11" s="37">
        <f t="shared" si="0"/>
        <v>0</v>
      </c>
      <c r="M11" s="50"/>
      <c r="N11" s="8"/>
      <c r="O11" s="39"/>
      <c r="P11" s="39">
        <v>53.12</v>
      </c>
      <c r="Q11" s="40">
        <f t="shared" si="1"/>
        <v>53.12</v>
      </c>
      <c r="R11" s="50"/>
      <c r="S11" s="8"/>
      <c r="AB11" s="51"/>
      <c r="AC11" s="51"/>
      <c r="AD11" s="51"/>
      <c r="AE11" s="51"/>
      <c r="AF11" s="51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S11" s="11"/>
    </row>
    <row r="12" spans="1:56" ht="14.25" customHeight="1">
      <c r="A12" s="95"/>
      <c r="B12" s="99"/>
      <c r="C12" s="17" t="s">
        <v>21</v>
      </c>
      <c r="D12" s="36">
        <v>29.95</v>
      </c>
      <c r="E12" s="37">
        <f>D12+$I$76</f>
        <v>29.55</v>
      </c>
      <c r="F12" s="8">
        <v>29.95</v>
      </c>
      <c r="G12" s="37">
        <f>F12+$I$76</f>
        <v>29.55</v>
      </c>
      <c r="H12" s="38">
        <v>29.95</v>
      </c>
      <c r="I12" s="37">
        <f>H12+$I$76</f>
        <v>29.55</v>
      </c>
      <c r="K12" s="36">
        <v>29.95</v>
      </c>
      <c r="L12" s="37">
        <f t="shared" si="0"/>
        <v>0</v>
      </c>
      <c r="M12" s="38"/>
      <c r="N12" s="8"/>
      <c r="O12" s="39"/>
      <c r="P12" s="39">
        <v>29.95</v>
      </c>
      <c r="Q12" s="40">
        <f t="shared" si="1"/>
        <v>29.95</v>
      </c>
      <c r="R12" s="38"/>
      <c r="S12" s="8"/>
      <c r="AB12" s="52" t="s">
        <v>26</v>
      </c>
      <c r="AC12" s="14"/>
      <c r="AD12" s="14"/>
      <c r="AE12" s="14"/>
      <c r="AF12" s="53" t="s">
        <v>27</v>
      </c>
      <c r="AG12" s="54"/>
      <c r="AH12" s="52" t="s">
        <v>26</v>
      </c>
      <c r="AI12" s="14"/>
      <c r="AJ12" s="14"/>
      <c r="AK12" s="14"/>
      <c r="AL12" s="53" t="s">
        <v>27</v>
      </c>
      <c r="AM12" s="54"/>
      <c r="AN12" s="52" t="s">
        <v>26</v>
      </c>
      <c r="AO12" s="14"/>
      <c r="AP12" s="14"/>
      <c r="AQ12" s="14"/>
      <c r="AR12" s="53" t="s">
        <v>27</v>
      </c>
      <c r="AS12" s="55"/>
      <c r="AT12" s="52" t="s">
        <v>26</v>
      </c>
      <c r="AU12" s="14"/>
      <c r="AV12" s="14"/>
      <c r="AW12" s="14"/>
      <c r="AX12" s="53" t="s">
        <v>27</v>
      </c>
      <c r="AY12" s="54"/>
      <c r="AZ12" s="54"/>
      <c r="BA12" s="54"/>
      <c r="BB12" s="54"/>
      <c r="BC12" s="54"/>
      <c r="BD12" s="54"/>
    </row>
    <row r="13" spans="1:56" ht="14.25" customHeight="1">
      <c r="A13" s="95"/>
      <c r="B13" s="99"/>
      <c r="C13" s="56" t="s">
        <v>23</v>
      </c>
      <c r="D13" s="36">
        <v>13.02</v>
      </c>
      <c r="E13" s="43">
        <f>D13</f>
        <v>13.02</v>
      </c>
      <c r="F13" s="8">
        <v>14.82</v>
      </c>
      <c r="G13" s="43">
        <f>F13</f>
        <v>14.82</v>
      </c>
      <c r="H13" s="38">
        <v>14.82</v>
      </c>
      <c r="I13" s="43">
        <f>H13</f>
        <v>14.82</v>
      </c>
      <c r="K13" s="36">
        <v>13.02</v>
      </c>
      <c r="L13" s="43">
        <f t="shared" si="0"/>
        <v>0</v>
      </c>
      <c r="M13" s="38"/>
      <c r="N13" s="44"/>
      <c r="O13" s="39"/>
      <c r="P13" s="45">
        <v>14.82</v>
      </c>
      <c r="Q13" s="46">
        <f t="shared" si="1"/>
        <v>14.82</v>
      </c>
      <c r="R13" s="38"/>
      <c r="S13" s="44"/>
      <c r="AB13" s="57"/>
      <c r="AC13" s="58"/>
      <c r="AD13" s="58"/>
      <c r="AE13" s="58"/>
      <c r="AF13" s="59"/>
      <c r="AG13" s="58"/>
      <c r="AH13" s="57"/>
      <c r="AI13" s="58"/>
      <c r="AJ13" s="58"/>
      <c r="AK13" s="58"/>
      <c r="AL13" s="59"/>
      <c r="AM13" s="58"/>
      <c r="AN13" s="57"/>
      <c r="AO13" s="58"/>
      <c r="AP13" s="58"/>
      <c r="AQ13" s="58"/>
      <c r="AR13" s="59"/>
      <c r="AS13" s="60"/>
      <c r="AT13" s="57"/>
      <c r="AU13" s="58"/>
      <c r="AV13" s="58"/>
      <c r="AW13" s="58"/>
      <c r="AX13" s="59"/>
      <c r="AY13" s="58"/>
      <c r="AZ13" s="58"/>
      <c r="BA13" s="58"/>
      <c r="BB13" s="58"/>
      <c r="BC13" s="58"/>
      <c r="BD13" s="58"/>
    </row>
    <row r="14" spans="1:56" ht="14.25" customHeight="1">
      <c r="A14" s="95"/>
      <c r="B14" s="98" t="s">
        <v>27</v>
      </c>
      <c r="C14" s="47" t="s">
        <v>19</v>
      </c>
      <c r="D14" s="48">
        <v>178.2</v>
      </c>
      <c r="E14" s="37">
        <f>D14+$H$77</f>
        <v>177.81</v>
      </c>
      <c r="F14" s="49">
        <v>178</v>
      </c>
      <c r="G14" s="37">
        <f>F14+$H$77</f>
        <v>177.61</v>
      </c>
      <c r="H14" s="50">
        <v>178</v>
      </c>
      <c r="I14" s="37">
        <f>H14+$H$77</f>
        <v>177.61</v>
      </c>
      <c r="K14" s="48">
        <v>178.2</v>
      </c>
      <c r="L14" s="37">
        <f t="shared" si="0"/>
        <v>0</v>
      </c>
      <c r="M14" s="50"/>
      <c r="N14" s="8"/>
      <c r="O14" s="39"/>
      <c r="P14" s="39">
        <v>178</v>
      </c>
      <c r="Q14" s="40">
        <f t="shared" si="1"/>
        <v>178</v>
      </c>
      <c r="R14" s="50"/>
      <c r="S14" s="8"/>
      <c r="AB14" s="57"/>
      <c r="AC14" s="16"/>
      <c r="AD14" s="17"/>
      <c r="AE14" s="16"/>
      <c r="AF14" s="61"/>
      <c r="AG14" s="16"/>
      <c r="AH14" s="57"/>
      <c r="AI14" s="16"/>
      <c r="AJ14" s="17"/>
      <c r="AK14" s="16"/>
      <c r="AL14" s="61"/>
      <c r="AM14" s="16"/>
      <c r="AN14" s="57"/>
      <c r="AO14" s="16"/>
      <c r="AP14" s="17"/>
      <c r="AQ14" s="16"/>
      <c r="AR14" s="61"/>
      <c r="AS14" s="60"/>
      <c r="AT14" s="57"/>
      <c r="AU14" s="16"/>
      <c r="AV14" s="17"/>
      <c r="AW14" s="16"/>
      <c r="AX14" s="61"/>
      <c r="AY14" s="16"/>
      <c r="AZ14" s="16"/>
      <c r="BA14" s="16"/>
      <c r="BB14" s="16"/>
      <c r="BC14" s="16"/>
      <c r="BD14" s="16"/>
    </row>
    <row r="15" spans="1:56" ht="14.25" customHeight="1">
      <c r="A15" s="95"/>
      <c r="B15" s="99"/>
      <c r="C15" s="17" t="s">
        <v>21</v>
      </c>
      <c r="D15" s="36">
        <v>29.95</v>
      </c>
      <c r="E15" s="37">
        <f>D15+$I$77</f>
        <v>29.55</v>
      </c>
      <c r="F15" s="8">
        <v>29.95</v>
      </c>
      <c r="G15" s="37">
        <f>F15+$I$77</f>
        <v>29.55</v>
      </c>
      <c r="H15" s="38">
        <v>29.95</v>
      </c>
      <c r="I15" s="37">
        <f>H15+$I$77</f>
        <v>29.55</v>
      </c>
      <c r="K15" s="36">
        <v>29.95</v>
      </c>
      <c r="L15" s="37">
        <f t="shared" si="0"/>
        <v>0</v>
      </c>
      <c r="M15" s="38"/>
      <c r="N15" s="8"/>
      <c r="O15" s="39"/>
      <c r="P15" s="39">
        <v>29.95</v>
      </c>
      <c r="Q15" s="40">
        <f t="shared" si="1"/>
        <v>29.95</v>
      </c>
      <c r="R15" s="38"/>
      <c r="S15" s="8"/>
      <c r="AB15" s="57"/>
      <c r="AC15" s="110" t="s">
        <v>17</v>
      </c>
      <c r="AD15" s="99"/>
      <c r="AE15" s="16"/>
      <c r="AF15" s="61"/>
      <c r="AG15" s="16"/>
      <c r="AH15" s="57"/>
      <c r="AI15" s="110" t="s">
        <v>28</v>
      </c>
      <c r="AJ15" s="99"/>
      <c r="AK15" s="16"/>
      <c r="AL15" s="61"/>
      <c r="AM15" s="16"/>
      <c r="AN15" s="57"/>
      <c r="AO15" s="110" t="s">
        <v>29</v>
      </c>
      <c r="AP15" s="99"/>
      <c r="AQ15" s="16"/>
      <c r="AR15" s="61"/>
      <c r="AS15" s="60"/>
      <c r="AT15" s="57"/>
      <c r="AU15" s="110" t="s">
        <v>30</v>
      </c>
      <c r="AV15" s="99"/>
      <c r="AW15" s="16"/>
      <c r="AX15" s="61"/>
      <c r="AY15" s="16"/>
      <c r="AZ15" s="16"/>
      <c r="BA15" s="16"/>
      <c r="BB15" s="16"/>
      <c r="BC15" s="16"/>
      <c r="BD15" s="16"/>
    </row>
    <row r="16" spans="1:56" ht="14.25" customHeight="1">
      <c r="A16" s="95"/>
      <c r="B16" s="100"/>
      <c r="C16" s="56" t="s">
        <v>23</v>
      </c>
      <c r="D16" s="36">
        <v>13.02</v>
      </c>
      <c r="E16" s="43">
        <f>D16</f>
        <v>13.02</v>
      </c>
      <c r="F16" s="8">
        <v>14.82</v>
      </c>
      <c r="G16" s="43">
        <f>F16</f>
        <v>14.82</v>
      </c>
      <c r="H16" s="38">
        <v>14.82</v>
      </c>
      <c r="I16" s="43">
        <f>H16</f>
        <v>14.82</v>
      </c>
      <c r="K16" s="36">
        <v>13.02</v>
      </c>
      <c r="L16" s="43">
        <f t="shared" si="0"/>
        <v>0</v>
      </c>
      <c r="M16" s="38"/>
      <c r="N16" s="44"/>
      <c r="O16" s="39"/>
      <c r="P16" s="45">
        <v>14.82</v>
      </c>
      <c r="Q16" s="46">
        <f t="shared" si="1"/>
        <v>14.82</v>
      </c>
      <c r="R16" s="38"/>
      <c r="S16" s="44"/>
      <c r="AB16" s="57"/>
      <c r="AC16" s="99"/>
      <c r="AD16" s="99"/>
      <c r="AE16" s="16"/>
      <c r="AF16" s="61"/>
      <c r="AG16" s="16"/>
      <c r="AH16" s="57"/>
      <c r="AI16" s="99"/>
      <c r="AJ16" s="99"/>
      <c r="AK16" s="16"/>
      <c r="AL16" s="61"/>
      <c r="AM16" s="16"/>
      <c r="AN16" s="57"/>
      <c r="AO16" s="99"/>
      <c r="AP16" s="99"/>
      <c r="AQ16" s="16"/>
      <c r="AR16" s="61"/>
      <c r="AS16" s="60"/>
      <c r="AT16" s="57"/>
      <c r="AU16" s="99"/>
      <c r="AV16" s="99"/>
      <c r="AW16" s="16"/>
      <c r="AX16" s="61"/>
      <c r="AY16" s="16"/>
      <c r="AZ16" s="16"/>
      <c r="BA16" s="16"/>
      <c r="BB16" s="16"/>
      <c r="BC16" s="16"/>
      <c r="BD16" s="16"/>
    </row>
    <row r="17" spans="1:56" ht="14.25" customHeight="1">
      <c r="A17" s="95"/>
      <c r="B17" s="101" t="s">
        <v>31</v>
      </c>
      <c r="C17" s="17" t="s">
        <v>19</v>
      </c>
      <c r="D17" s="48">
        <v>178.2</v>
      </c>
      <c r="E17" s="37">
        <f>D17+$H$78</f>
        <v>177.81</v>
      </c>
      <c r="F17" s="49">
        <v>178</v>
      </c>
      <c r="G17" s="37">
        <f>F17+$H$78</f>
        <v>177.61</v>
      </c>
      <c r="H17" s="50">
        <v>178</v>
      </c>
      <c r="I17" s="37">
        <f>H17+$H$78</f>
        <v>177.61</v>
      </c>
      <c r="K17" s="48">
        <v>178.2</v>
      </c>
      <c r="L17" s="37">
        <f t="shared" si="0"/>
        <v>0</v>
      </c>
      <c r="M17" s="50"/>
      <c r="N17" s="8"/>
      <c r="O17" s="39"/>
      <c r="P17" s="39">
        <v>178</v>
      </c>
      <c r="Q17" s="40">
        <f t="shared" si="1"/>
        <v>178</v>
      </c>
      <c r="R17" s="50"/>
      <c r="S17" s="8"/>
      <c r="Z17" s="8"/>
      <c r="AB17" s="57"/>
      <c r="AC17" s="58"/>
      <c r="AD17" s="16"/>
      <c r="AE17" s="16"/>
      <c r="AF17" s="61"/>
      <c r="AG17" s="16"/>
      <c r="AH17" s="57"/>
      <c r="AI17" s="58"/>
      <c r="AJ17" s="16"/>
      <c r="AK17" s="16"/>
      <c r="AL17" s="61"/>
      <c r="AM17" s="16"/>
      <c r="AN17" s="57"/>
      <c r="AO17" s="58"/>
      <c r="AP17" s="16"/>
      <c r="AQ17" s="16"/>
      <c r="AR17" s="61"/>
      <c r="AS17" s="60"/>
      <c r="AT17" s="57"/>
      <c r="AU17" s="58"/>
      <c r="AV17" s="16"/>
      <c r="AW17" s="16"/>
      <c r="AX17" s="61"/>
      <c r="AY17" s="16"/>
      <c r="AZ17" s="16"/>
      <c r="BA17" s="16"/>
      <c r="BB17" s="16"/>
      <c r="BC17" s="16"/>
      <c r="BD17" s="16"/>
    </row>
    <row r="18" spans="1:56" ht="14.25" customHeight="1">
      <c r="A18" s="95"/>
      <c r="B18" s="99"/>
      <c r="C18" s="17" t="s">
        <v>21</v>
      </c>
      <c r="D18" s="36">
        <v>-29.65</v>
      </c>
      <c r="E18" s="37">
        <f>D18+$I$78</f>
        <v>-29.25</v>
      </c>
      <c r="F18" s="8">
        <v>-29.65</v>
      </c>
      <c r="G18" s="37">
        <f>F18+$I$78</f>
        <v>-29.25</v>
      </c>
      <c r="H18" s="38">
        <v>-29.65</v>
      </c>
      <c r="I18" s="37">
        <f>H18+$I$78</f>
        <v>-29.25</v>
      </c>
      <c r="K18" s="36">
        <v>-29.65</v>
      </c>
      <c r="L18" s="37">
        <f t="shared" si="0"/>
        <v>0</v>
      </c>
      <c r="M18" s="38"/>
      <c r="N18" s="8"/>
      <c r="O18" s="39"/>
      <c r="P18" s="39">
        <v>-29.65</v>
      </c>
      <c r="Q18" s="40">
        <f t="shared" si="1"/>
        <v>-29.65</v>
      </c>
      <c r="R18" s="38"/>
      <c r="S18" s="8"/>
      <c r="Z18" s="8"/>
      <c r="AB18" s="57"/>
      <c r="AC18" s="16"/>
      <c r="AD18" s="16"/>
      <c r="AE18" s="16"/>
      <c r="AF18" s="61"/>
      <c r="AG18" s="16"/>
      <c r="AH18" s="57"/>
      <c r="AI18" s="16"/>
      <c r="AJ18" s="16"/>
      <c r="AK18" s="16"/>
      <c r="AL18" s="61"/>
      <c r="AM18" s="16"/>
      <c r="AN18" s="57"/>
      <c r="AO18" s="16"/>
      <c r="AP18" s="16"/>
      <c r="AQ18" s="16"/>
      <c r="AR18" s="61"/>
      <c r="AS18" s="60"/>
      <c r="AT18" s="57"/>
      <c r="AU18" s="16"/>
      <c r="AV18" s="16"/>
      <c r="AW18" s="16"/>
      <c r="AX18" s="61"/>
      <c r="AY18" s="16"/>
      <c r="AZ18" s="16"/>
      <c r="BA18" s="16"/>
      <c r="BB18" s="16"/>
      <c r="BC18" s="16"/>
      <c r="BD18" s="16"/>
    </row>
    <row r="19" spans="1:56" ht="14.25" customHeight="1">
      <c r="A19" s="95"/>
      <c r="B19" s="99"/>
      <c r="C19" s="51" t="s">
        <v>23</v>
      </c>
      <c r="D19" s="36">
        <v>13.02</v>
      </c>
      <c r="E19" s="64">
        <f>D19</f>
        <v>13.02</v>
      </c>
      <c r="F19" s="8">
        <v>14.82</v>
      </c>
      <c r="G19" s="64">
        <f>F19</f>
        <v>14.82</v>
      </c>
      <c r="H19" s="38">
        <v>14.82</v>
      </c>
      <c r="I19" s="64">
        <f>H19</f>
        <v>14.82</v>
      </c>
      <c r="K19" s="36">
        <v>13.02</v>
      </c>
      <c r="L19" s="64">
        <f t="shared" si="0"/>
        <v>0</v>
      </c>
      <c r="M19" s="38"/>
      <c r="N19" s="67"/>
      <c r="O19" s="39"/>
      <c r="P19" s="45">
        <v>14.82</v>
      </c>
      <c r="Q19" s="46">
        <f t="shared" si="1"/>
        <v>14.82</v>
      </c>
      <c r="R19" s="38"/>
      <c r="S19" s="67"/>
      <c r="Z19" s="8"/>
      <c r="AB19" s="65" t="s">
        <v>32</v>
      </c>
      <c r="AC19" s="66"/>
      <c r="AD19" s="66"/>
      <c r="AE19" s="66"/>
      <c r="AF19" s="68" t="s">
        <v>31</v>
      </c>
      <c r="AG19" s="54"/>
      <c r="AH19" s="65" t="s">
        <v>32</v>
      </c>
      <c r="AI19" s="66"/>
      <c r="AJ19" s="66"/>
      <c r="AK19" s="66"/>
      <c r="AL19" s="68" t="s">
        <v>31</v>
      </c>
      <c r="AM19" s="54"/>
      <c r="AN19" s="65" t="s">
        <v>32</v>
      </c>
      <c r="AO19" s="66"/>
      <c r="AP19" s="66"/>
      <c r="AQ19" s="66"/>
      <c r="AR19" s="68" t="s">
        <v>31</v>
      </c>
      <c r="AS19" s="55"/>
      <c r="AT19" s="65" t="s">
        <v>32</v>
      </c>
      <c r="AU19" s="66"/>
      <c r="AV19" s="66"/>
      <c r="AW19" s="66"/>
      <c r="AX19" s="68" t="s">
        <v>31</v>
      </c>
      <c r="AY19" s="54"/>
      <c r="AZ19" s="54"/>
      <c r="BA19" s="54"/>
      <c r="BB19" s="54"/>
      <c r="BC19" s="54"/>
      <c r="BD19" s="54"/>
    </row>
    <row r="20" spans="1:56" ht="14.25" customHeight="1">
      <c r="A20" s="112" t="s">
        <v>28</v>
      </c>
      <c r="B20" s="102" t="s">
        <v>18</v>
      </c>
      <c r="C20" s="15" t="s">
        <v>19</v>
      </c>
      <c r="D20" s="70">
        <v>178.32</v>
      </c>
      <c r="E20" s="37">
        <f>D20+$H$75</f>
        <v>178.70999999999998</v>
      </c>
      <c r="F20" s="71">
        <v>178.12</v>
      </c>
      <c r="G20" s="37">
        <f>F20+$H$75</f>
        <v>178.51</v>
      </c>
      <c r="H20" s="72">
        <v>178.12</v>
      </c>
      <c r="I20" s="37">
        <f>H20+$H$75</f>
        <v>178.51</v>
      </c>
      <c r="K20" s="70">
        <v>178.32</v>
      </c>
      <c r="L20" s="37">
        <f t="shared" si="0"/>
        <v>0</v>
      </c>
      <c r="M20" s="72"/>
      <c r="N20" s="8"/>
      <c r="O20" s="39"/>
      <c r="P20" s="39">
        <v>178.12</v>
      </c>
      <c r="Q20" s="40">
        <f t="shared" si="1"/>
        <v>178.12</v>
      </c>
      <c r="R20" s="72"/>
      <c r="S20" s="8"/>
      <c r="AB20" s="9"/>
      <c r="AS20" s="11"/>
    </row>
    <row r="21" spans="1:56" ht="14.25" customHeight="1">
      <c r="A21" s="95"/>
      <c r="B21" s="99"/>
      <c r="C21" s="17" t="s">
        <v>21</v>
      </c>
      <c r="D21" s="36">
        <v>-29.65</v>
      </c>
      <c r="E21" s="37">
        <f>D21+$I$75</f>
        <v>-29.25</v>
      </c>
      <c r="F21" s="8">
        <v>-29.65</v>
      </c>
      <c r="G21" s="37">
        <f>F21+$I$75</f>
        <v>-29.25</v>
      </c>
      <c r="H21" s="38">
        <v>-29.65</v>
      </c>
      <c r="I21" s="37">
        <f>H21+$I$75</f>
        <v>-29.25</v>
      </c>
      <c r="K21" s="36">
        <v>-29.65</v>
      </c>
      <c r="L21" s="37">
        <f t="shared" si="0"/>
        <v>0</v>
      </c>
      <c r="M21" s="38"/>
      <c r="N21" s="8"/>
      <c r="O21" s="39"/>
      <c r="P21" s="39">
        <v>-29.65</v>
      </c>
      <c r="Q21" s="40">
        <f t="shared" si="1"/>
        <v>-29.65</v>
      </c>
      <c r="R21" s="38"/>
      <c r="S21" s="8"/>
      <c r="AB21" s="9"/>
      <c r="AS21" s="11"/>
    </row>
    <row r="22" spans="1:56" ht="14.25" customHeight="1">
      <c r="A22" s="95"/>
      <c r="B22" s="99"/>
      <c r="C22" s="17" t="s">
        <v>23</v>
      </c>
      <c r="D22" s="36">
        <v>13.02</v>
      </c>
      <c r="E22" s="43">
        <f>D22</f>
        <v>13.02</v>
      </c>
      <c r="F22" s="8">
        <v>14.82</v>
      </c>
      <c r="G22" s="43">
        <f>F22</f>
        <v>14.82</v>
      </c>
      <c r="H22" s="38">
        <v>14.82</v>
      </c>
      <c r="I22" s="43">
        <f>H22</f>
        <v>14.82</v>
      </c>
      <c r="K22" s="36">
        <v>13.02</v>
      </c>
      <c r="L22" s="43">
        <f t="shared" si="0"/>
        <v>0</v>
      </c>
      <c r="M22" s="38"/>
      <c r="N22" s="44"/>
      <c r="O22" s="39"/>
      <c r="P22" s="45">
        <v>14.82</v>
      </c>
      <c r="Q22" s="46">
        <f t="shared" si="1"/>
        <v>14.82</v>
      </c>
      <c r="R22" s="38"/>
      <c r="S22" s="44"/>
      <c r="AB22" s="9"/>
      <c r="AS22" s="11"/>
    </row>
    <row r="23" spans="1:56" ht="14.25" customHeight="1">
      <c r="A23" s="95"/>
      <c r="B23" s="98" t="s">
        <v>25</v>
      </c>
      <c r="C23" s="47" t="s">
        <v>19</v>
      </c>
      <c r="D23" s="48">
        <v>178.32</v>
      </c>
      <c r="E23" s="37">
        <f>D23+$H$76</f>
        <v>178.70999999999998</v>
      </c>
      <c r="F23" s="49">
        <v>178.12</v>
      </c>
      <c r="G23" s="37">
        <f>F23+$H$76</f>
        <v>178.51</v>
      </c>
      <c r="H23" s="50">
        <v>178.12</v>
      </c>
      <c r="I23" s="37">
        <f>H23+$H$76</f>
        <v>178.51</v>
      </c>
      <c r="K23" s="48">
        <v>178.32</v>
      </c>
      <c r="L23" s="37">
        <f t="shared" si="0"/>
        <v>0</v>
      </c>
      <c r="M23" s="50"/>
      <c r="N23" s="8"/>
      <c r="O23" s="39"/>
      <c r="P23" s="39">
        <v>178.12</v>
      </c>
      <c r="Q23" s="40">
        <f t="shared" si="1"/>
        <v>178.12</v>
      </c>
      <c r="R23" s="50"/>
      <c r="S23" s="8"/>
      <c r="X23" s="13" t="s">
        <v>33</v>
      </c>
      <c r="Y23" s="42" t="s">
        <v>34</v>
      </c>
      <c r="AB23" s="9"/>
      <c r="AD23" s="8"/>
      <c r="AH23" s="13" t="s">
        <v>35</v>
      </c>
      <c r="AI23" s="42" t="s">
        <v>36</v>
      </c>
      <c r="AS23" s="11"/>
    </row>
    <row r="24" spans="1:56" ht="14.25" customHeight="1">
      <c r="A24" s="95"/>
      <c r="B24" s="99"/>
      <c r="C24" s="17" t="s">
        <v>21</v>
      </c>
      <c r="D24" s="36">
        <v>29.95</v>
      </c>
      <c r="E24" s="37">
        <f>D24+$I$76</f>
        <v>29.55</v>
      </c>
      <c r="F24" s="8">
        <v>29.95</v>
      </c>
      <c r="G24" s="37">
        <f>F24+$I$76</f>
        <v>29.55</v>
      </c>
      <c r="H24" s="38">
        <v>29.95</v>
      </c>
      <c r="I24" s="37">
        <f>H24+$I$76</f>
        <v>29.55</v>
      </c>
      <c r="K24" s="36">
        <v>29.95</v>
      </c>
      <c r="L24" s="37">
        <f t="shared" si="0"/>
        <v>0</v>
      </c>
      <c r="M24" s="38"/>
      <c r="N24" s="8"/>
      <c r="O24" s="39"/>
      <c r="P24" s="39">
        <v>29.95</v>
      </c>
      <c r="Q24" s="40">
        <f t="shared" si="1"/>
        <v>29.95</v>
      </c>
      <c r="R24" s="38"/>
      <c r="S24" s="8"/>
      <c r="AB24" s="9"/>
      <c r="AS24" s="11"/>
    </row>
    <row r="25" spans="1:56" ht="14.25" customHeight="1">
      <c r="A25" s="95"/>
      <c r="B25" s="99"/>
      <c r="C25" s="56" t="s">
        <v>23</v>
      </c>
      <c r="D25" s="73">
        <v>13.02</v>
      </c>
      <c r="E25" s="43">
        <f>D25</f>
        <v>13.02</v>
      </c>
      <c r="F25" s="44">
        <v>14.82</v>
      </c>
      <c r="G25" s="43">
        <f>F25</f>
        <v>14.82</v>
      </c>
      <c r="H25" s="74">
        <v>14.82</v>
      </c>
      <c r="I25" s="43">
        <f>H25</f>
        <v>14.82</v>
      </c>
      <c r="K25" s="73">
        <v>13.02</v>
      </c>
      <c r="L25" s="43">
        <f t="shared" si="0"/>
        <v>0</v>
      </c>
      <c r="M25" s="74"/>
      <c r="N25" s="44"/>
      <c r="O25" s="39"/>
      <c r="P25" s="45">
        <v>14.82</v>
      </c>
      <c r="Q25" s="46">
        <f t="shared" si="1"/>
        <v>14.82</v>
      </c>
      <c r="R25" s="74"/>
      <c r="S25" s="44"/>
      <c r="AB25" s="8"/>
      <c r="AS25" s="11"/>
    </row>
    <row r="26" spans="1:56" ht="14.25" customHeight="1">
      <c r="A26" s="95"/>
      <c r="B26" s="98" t="s">
        <v>27</v>
      </c>
      <c r="C26" s="47" t="s">
        <v>19</v>
      </c>
      <c r="D26" s="48">
        <v>303.2</v>
      </c>
      <c r="E26" s="37">
        <f>D26+$H$77</f>
        <v>302.81</v>
      </c>
      <c r="F26" s="49">
        <v>303</v>
      </c>
      <c r="G26" s="37">
        <f>F26+$H$77</f>
        <v>302.61</v>
      </c>
      <c r="H26" s="50">
        <v>303</v>
      </c>
      <c r="I26" s="37">
        <f>H26+$H$77</f>
        <v>302.61</v>
      </c>
      <c r="K26" s="48">
        <v>303.2</v>
      </c>
      <c r="L26" s="37">
        <f t="shared" si="0"/>
        <v>0</v>
      </c>
      <c r="M26" s="50"/>
      <c r="N26" s="8"/>
      <c r="O26" s="39"/>
      <c r="P26" s="39">
        <v>303</v>
      </c>
      <c r="Q26" s="40">
        <f t="shared" si="1"/>
        <v>303</v>
      </c>
      <c r="R26" s="50"/>
      <c r="S26" s="8"/>
      <c r="AB26" s="75"/>
      <c r="AS26" s="11"/>
    </row>
    <row r="27" spans="1:56" ht="14.25" customHeight="1">
      <c r="A27" s="95"/>
      <c r="B27" s="99"/>
      <c r="C27" s="17" t="s">
        <v>21</v>
      </c>
      <c r="D27" s="36">
        <v>29.95</v>
      </c>
      <c r="E27" s="37">
        <f>D27+$I$77</f>
        <v>29.55</v>
      </c>
      <c r="F27" s="8">
        <v>29.95</v>
      </c>
      <c r="G27" s="37">
        <f>F27+$I$77</f>
        <v>29.55</v>
      </c>
      <c r="H27" s="38">
        <v>29.95</v>
      </c>
      <c r="I27" s="37">
        <f>H27+$I$77</f>
        <v>29.55</v>
      </c>
      <c r="K27" s="36">
        <v>29.95</v>
      </c>
      <c r="L27" s="37">
        <f t="shared" si="0"/>
        <v>0</v>
      </c>
      <c r="M27" s="38"/>
      <c r="N27" s="8"/>
      <c r="O27" s="39"/>
      <c r="P27" s="39">
        <v>29.95</v>
      </c>
      <c r="Q27" s="40">
        <f t="shared" si="1"/>
        <v>29.95</v>
      </c>
      <c r="R27" s="38"/>
      <c r="S27" s="8"/>
      <c r="AB27" s="9"/>
      <c r="AS27" s="11"/>
    </row>
    <row r="28" spans="1:56" ht="14.25" customHeight="1">
      <c r="A28" s="95"/>
      <c r="B28" s="100"/>
      <c r="C28" s="56" t="s">
        <v>23</v>
      </c>
      <c r="D28" s="73">
        <v>13.02</v>
      </c>
      <c r="E28" s="43">
        <f>D28</f>
        <v>13.02</v>
      </c>
      <c r="F28" s="44">
        <v>14.82</v>
      </c>
      <c r="G28" s="43">
        <f>F28</f>
        <v>14.82</v>
      </c>
      <c r="H28" s="74">
        <v>14.82</v>
      </c>
      <c r="I28" s="43">
        <f>H28</f>
        <v>14.82</v>
      </c>
      <c r="K28" s="73">
        <v>13.02</v>
      </c>
      <c r="L28" s="43">
        <f t="shared" si="0"/>
        <v>0</v>
      </c>
      <c r="M28" s="74"/>
      <c r="N28" s="44"/>
      <c r="O28" s="39"/>
      <c r="P28" s="45">
        <v>14.82</v>
      </c>
      <c r="Q28" s="46">
        <f t="shared" si="1"/>
        <v>14.82</v>
      </c>
      <c r="R28" s="74"/>
      <c r="S28" s="44"/>
      <c r="AS28" s="11"/>
    </row>
    <row r="29" spans="1:56" ht="14.25" customHeight="1">
      <c r="A29" s="95"/>
      <c r="B29" s="101" t="s">
        <v>31</v>
      </c>
      <c r="C29" s="17" t="s">
        <v>19</v>
      </c>
      <c r="D29" s="36">
        <v>303.2</v>
      </c>
      <c r="E29" s="37">
        <f>D29+$H$78</f>
        <v>302.81</v>
      </c>
      <c r="F29" s="8">
        <v>303</v>
      </c>
      <c r="G29" s="37">
        <f>F29+$H$78</f>
        <v>302.61</v>
      </c>
      <c r="H29" s="38">
        <v>303</v>
      </c>
      <c r="I29" s="37">
        <f>H29+$H$78</f>
        <v>302.61</v>
      </c>
      <c r="K29" s="36">
        <v>303.2</v>
      </c>
      <c r="L29" s="37">
        <f t="shared" si="0"/>
        <v>0</v>
      </c>
      <c r="M29" s="38"/>
      <c r="N29" s="8"/>
      <c r="O29" s="39"/>
      <c r="P29" s="39">
        <v>303</v>
      </c>
      <c r="Q29" s="40">
        <f t="shared" si="1"/>
        <v>303</v>
      </c>
      <c r="R29" s="38"/>
      <c r="S29" s="8"/>
      <c r="Z29" s="8"/>
      <c r="AB29" s="9"/>
      <c r="AS29" s="11"/>
    </row>
    <row r="30" spans="1:56" ht="14.25" customHeight="1">
      <c r="A30" s="95"/>
      <c r="B30" s="99"/>
      <c r="C30" s="17" t="s">
        <v>21</v>
      </c>
      <c r="D30" s="36">
        <v>-29.65</v>
      </c>
      <c r="E30" s="37">
        <f>D30+$I$78</f>
        <v>-29.25</v>
      </c>
      <c r="F30" s="8">
        <v>-29.65</v>
      </c>
      <c r="G30" s="37">
        <f>F30+$I$78</f>
        <v>-29.25</v>
      </c>
      <c r="H30" s="38">
        <v>-29.65</v>
      </c>
      <c r="I30" s="37">
        <f>H30+$I$78</f>
        <v>-29.25</v>
      </c>
      <c r="K30" s="36">
        <v>-29.65</v>
      </c>
      <c r="L30" s="37">
        <f t="shared" si="0"/>
        <v>0</v>
      </c>
      <c r="M30" s="38"/>
      <c r="N30" s="8"/>
      <c r="O30" s="39"/>
      <c r="P30" s="39">
        <v>-29.65</v>
      </c>
      <c r="Q30" s="40">
        <f t="shared" si="1"/>
        <v>-29.65</v>
      </c>
      <c r="R30" s="38"/>
      <c r="S30" s="8"/>
      <c r="Z30" s="8"/>
      <c r="AB30" s="9"/>
      <c r="AS30" s="11"/>
    </row>
    <row r="31" spans="1:56" ht="14.25" customHeight="1">
      <c r="A31" s="95"/>
      <c r="B31" s="99"/>
      <c r="C31" s="51" t="s">
        <v>23</v>
      </c>
      <c r="D31" s="76">
        <v>13.02</v>
      </c>
      <c r="E31" s="64">
        <f>D31</f>
        <v>13.02</v>
      </c>
      <c r="F31" s="67">
        <v>14.82</v>
      </c>
      <c r="G31" s="64">
        <f>F31</f>
        <v>14.82</v>
      </c>
      <c r="H31" s="77">
        <v>14.82</v>
      </c>
      <c r="I31" s="64">
        <f>H31</f>
        <v>14.82</v>
      </c>
      <c r="K31" s="36">
        <v>13.02</v>
      </c>
      <c r="L31" s="37">
        <f t="shared" si="0"/>
        <v>0</v>
      </c>
      <c r="M31" s="38"/>
      <c r="N31" s="8"/>
      <c r="O31" s="39"/>
      <c r="P31" s="45">
        <v>14.82</v>
      </c>
      <c r="Q31" s="46">
        <f t="shared" si="1"/>
        <v>14.82</v>
      </c>
      <c r="R31" s="38"/>
      <c r="S31" s="8"/>
      <c r="AB31" s="9"/>
      <c r="AS31" s="11"/>
    </row>
    <row r="32" spans="1:56" ht="14.25" customHeight="1">
      <c r="A32" s="97" t="s">
        <v>29</v>
      </c>
      <c r="B32" s="102" t="s">
        <v>18</v>
      </c>
      <c r="C32" s="15" t="s">
        <v>19</v>
      </c>
      <c r="D32" s="114" t="s">
        <v>37</v>
      </c>
      <c r="E32" s="115"/>
      <c r="F32" s="71">
        <v>303.12</v>
      </c>
      <c r="G32" s="37">
        <f>F32+$H$75</f>
        <v>303.51</v>
      </c>
      <c r="H32" s="72">
        <v>303.12</v>
      </c>
      <c r="I32" s="37">
        <f>H32+$H$75</f>
        <v>303.51</v>
      </c>
      <c r="K32" s="78"/>
      <c r="L32" s="78"/>
      <c r="M32" s="38"/>
      <c r="N32" s="8"/>
      <c r="O32" s="39"/>
      <c r="P32" s="39">
        <v>303.12</v>
      </c>
      <c r="Q32" s="40">
        <f t="shared" si="1"/>
        <v>303.12</v>
      </c>
      <c r="R32" s="38"/>
      <c r="S32" s="8"/>
      <c r="AB32" s="9"/>
      <c r="AS32" s="11"/>
    </row>
    <row r="33" spans="1:45" ht="14.25" customHeight="1">
      <c r="A33" s="95"/>
      <c r="B33" s="99"/>
      <c r="C33" s="17" t="s">
        <v>21</v>
      </c>
      <c r="D33" s="116"/>
      <c r="E33" s="99"/>
      <c r="F33" s="8">
        <v>-29.65</v>
      </c>
      <c r="G33" s="37">
        <f>F33+$I$75</f>
        <v>-29.25</v>
      </c>
      <c r="H33" s="38">
        <v>-29.65</v>
      </c>
      <c r="I33" s="37">
        <f>H33+$I$75</f>
        <v>-29.25</v>
      </c>
      <c r="K33" s="78"/>
      <c r="L33" s="78"/>
      <c r="M33" s="38"/>
      <c r="N33" s="8"/>
      <c r="O33" s="39"/>
      <c r="P33" s="39">
        <v>-29.65</v>
      </c>
      <c r="Q33" s="40">
        <f t="shared" si="1"/>
        <v>-29.65</v>
      </c>
      <c r="R33" s="38"/>
      <c r="S33" s="8"/>
      <c r="AB33" s="9"/>
      <c r="AS33" s="11"/>
    </row>
    <row r="34" spans="1:45" ht="14.25" customHeight="1">
      <c r="A34" s="95"/>
      <c r="B34" s="99"/>
      <c r="C34" s="17" t="s">
        <v>23</v>
      </c>
      <c r="D34" s="116"/>
      <c r="E34" s="99"/>
      <c r="F34" s="8">
        <v>14.82</v>
      </c>
      <c r="G34" s="43">
        <f>F34</f>
        <v>14.82</v>
      </c>
      <c r="H34" s="38">
        <v>14.82</v>
      </c>
      <c r="I34" s="43">
        <f>H34</f>
        <v>14.82</v>
      </c>
      <c r="K34" s="78"/>
      <c r="L34" s="78"/>
      <c r="M34" s="38"/>
      <c r="N34" s="8"/>
      <c r="O34" s="39"/>
      <c r="P34" s="45">
        <v>14.82</v>
      </c>
      <c r="Q34" s="46">
        <f t="shared" si="1"/>
        <v>14.82</v>
      </c>
      <c r="R34" s="38"/>
      <c r="S34" s="8"/>
      <c r="AB34" s="9"/>
      <c r="AS34" s="11"/>
    </row>
    <row r="35" spans="1:45" ht="14.25" customHeight="1">
      <c r="A35" s="95"/>
      <c r="B35" s="98" t="s">
        <v>25</v>
      </c>
      <c r="C35" s="47" t="s">
        <v>19</v>
      </c>
      <c r="D35" s="116"/>
      <c r="E35" s="99"/>
      <c r="F35" s="49">
        <v>303.12</v>
      </c>
      <c r="G35" s="37">
        <f>F35+$H$76</f>
        <v>303.51</v>
      </c>
      <c r="H35" s="50">
        <v>303.12</v>
      </c>
      <c r="I35" s="37">
        <f>H35+$H$76</f>
        <v>303.51</v>
      </c>
      <c r="K35" s="78"/>
      <c r="L35" s="78"/>
      <c r="M35" s="38"/>
      <c r="N35" s="8"/>
      <c r="O35" s="39"/>
      <c r="P35" s="39">
        <v>303.12</v>
      </c>
      <c r="Q35" s="40">
        <f t="shared" si="1"/>
        <v>303.12</v>
      </c>
      <c r="R35" s="38"/>
      <c r="S35" s="8"/>
      <c r="AB35" s="9"/>
      <c r="AS35" s="11"/>
    </row>
    <row r="36" spans="1:45" ht="14.25" customHeight="1">
      <c r="A36" s="95"/>
      <c r="B36" s="99"/>
      <c r="C36" s="17" t="s">
        <v>21</v>
      </c>
      <c r="D36" s="116"/>
      <c r="E36" s="99"/>
      <c r="F36" s="8">
        <v>29.95</v>
      </c>
      <c r="G36" s="37">
        <f>F36+$I$76</f>
        <v>29.55</v>
      </c>
      <c r="H36" s="38">
        <v>29.95</v>
      </c>
      <c r="I36" s="37">
        <f>H36+$I$76</f>
        <v>29.55</v>
      </c>
      <c r="K36" s="78"/>
      <c r="L36" s="78"/>
      <c r="M36" s="38"/>
      <c r="N36" s="8"/>
      <c r="O36" s="39"/>
      <c r="P36" s="39">
        <v>29.95</v>
      </c>
      <c r="Q36" s="40">
        <f t="shared" si="1"/>
        <v>29.95</v>
      </c>
      <c r="R36" s="38"/>
      <c r="S36" s="8"/>
      <c r="AB36" s="9"/>
      <c r="AS36" s="11"/>
    </row>
    <row r="37" spans="1:45" ht="14.25" customHeight="1">
      <c r="A37" s="95"/>
      <c r="B37" s="99"/>
      <c r="C37" s="56" t="s">
        <v>23</v>
      </c>
      <c r="D37" s="116"/>
      <c r="E37" s="99"/>
      <c r="F37" s="44">
        <v>14.82</v>
      </c>
      <c r="G37" s="43">
        <f>F37</f>
        <v>14.82</v>
      </c>
      <c r="H37" s="74">
        <v>14.82</v>
      </c>
      <c r="I37" s="43">
        <f>H37</f>
        <v>14.82</v>
      </c>
      <c r="K37" s="78"/>
      <c r="L37" s="78"/>
      <c r="M37" s="38"/>
      <c r="N37" s="8"/>
      <c r="O37" s="39"/>
      <c r="P37" s="45">
        <v>14.82</v>
      </c>
      <c r="Q37" s="46">
        <f t="shared" si="1"/>
        <v>14.82</v>
      </c>
      <c r="R37" s="38"/>
      <c r="S37" s="8"/>
      <c r="AB37" s="9"/>
      <c r="AS37" s="11"/>
    </row>
    <row r="38" spans="1:45" ht="14.25" customHeight="1">
      <c r="A38" s="95"/>
      <c r="B38" s="98" t="s">
        <v>27</v>
      </c>
      <c r="C38" s="47" t="s">
        <v>19</v>
      </c>
      <c r="D38" s="116"/>
      <c r="E38" s="99"/>
      <c r="F38" s="49">
        <v>428</v>
      </c>
      <c r="G38" s="37">
        <f>F38+$H$77</f>
        <v>427.61</v>
      </c>
      <c r="H38" s="50">
        <v>428</v>
      </c>
      <c r="I38" s="37">
        <f>H38+$H$77</f>
        <v>427.61</v>
      </c>
      <c r="K38" s="78"/>
      <c r="L38" s="78"/>
      <c r="M38" s="38"/>
      <c r="N38" s="8"/>
      <c r="O38" s="39"/>
      <c r="P38" s="39">
        <v>428</v>
      </c>
      <c r="Q38" s="40">
        <f t="shared" si="1"/>
        <v>428</v>
      </c>
      <c r="R38" s="38"/>
      <c r="S38" s="8"/>
      <c r="AB38" s="9"/>
      <c r="AS38" s="11"/>
    </row>
    <row r="39" spans="1:45" ht="14.25" customHeight="1">
      <c r="A39" s="95"/>
      <c r="B39" s="99"/>
      <c r="C39" s="17" t="s">
        <v>21</v>
      </c>
      <c r="D39" s="116"/>
      <c r="E39" s="99"/>
      <c r="F39" s="8">
        <v>29.95</v>
      </c>
      <c r="G39" s="37">
        <f>F39+$I$77</f>
        <v>29.55</v>
      </c>
      <c r="H39" s="38">
        <v>29.95</v>
      </c>
      <c r="I39" s="37">
        <f>H39+$I$77</f>
        <v>29.55</v>
      </c>
      <c r="K39" s="78"/>
      <c r="L39" s="78"/>
      <c r="M39" s="38"/>
      <c r="N39" s="8"/>
      <c r="O39" s="39"/>
      <c r="P39" s="39">
        <v>29.95</v>
      </c>
      <c r="Q39" s="40">
        <f t="shared" si="1"/>
        <v>29.95</v>
      </c>
      <c r="R39" s="38"/>
      <c r="S39" s="8"/>
      <c r="AB39" s="9"/>
      <c r="AS39" s="11"/>
    </row>
    <row r="40" spans="1:45" ht="14.25" customHeight="1">
      <c r="A40" s="95"/>
      <c r="B40" s="100"/>
      <c r="C40" s="56" t="s">
        <v>23</v>
      </c>
      <c r="D40" s="116"/>
      <c r="E40" s="99"/>
      <c r="F40" s="44">
        <v>14.82</v>
      </c>
      <c r="G40" s="43">
        <f>F40</f>
        <v>14.82</v>
      </c>
      <c r="H40" s="74">
        <v>14.82</v>
      </c>
      <c r="I40" s="43">
        <f>H40</f>
        <v>14.82</v>
      </c>
      <c r="K40" s="78"/>
      <c r="L40" s="78"/>
      <c r="M40" s="38"/>
      <c r="N40" s="8"/>
      <c r="O40" s="39"/>
      <c r="P40" s="45">
        <v>14.82</v>
      </c>
      <c r="Q40" s="46">
        <f t="shared" si="1"/>
        <v>14.82</v>
      </c>
      <c r="R40" s="38"/>
      <c r="S40" s="8"/>
      <c r="AB40" s="9"/>
      <c r="AS40" s="11"/>
    </row>
    <row r="41" spans="1:45" ht="14.25" customHeight="1">
      <c r="A41" s="95"/>
      <c r="B41" s="101" t="s">
        <v>31</v>
      </c>
      <c r="C41" s="17" t="s">
        <v>19</v>
      </c>
      <c r="D41" s="116"/>
      <c r="E41" s="99"/>
      <c r="F41" s="8">
        <v>428</v>
      </c>
      <c r="G41" s="37">
        <f>F41+$H$78</f>
        <v>427.61</v>
      </c>
      <c r="H41" s="38">
        <v>428</v>
      </c>
      <c r="I41" s="37">
        <f>H41+$H$78</f>
        <v>427.61</v>
      </c>
      <c r="K41" s="78"/>
      <c r="L41" s="78"/>
      <c r="M41" s="38"/>
      <c r="N41" s="8"/>
      <c r="O41" s="39"/>
      <c r="P41" s="39">
        <v>428</v>
      </c>
      <c r="Q41" s="40">
        <f t="shared" si="1"/>
        <v>428</v>
      </c>
      <c r="R41" s="38"/>
      <c r="S41" s="8"/>
      <c r="Z41" s="8"/>
      <c r="AB41" s="9"/>
      <c r="AS41" s="11"/>
    </row>
    <row r="42" spans="1:45" ht="14.25" customHeight="1">
      <c r="A42" s="95"/>
      <c r="B42" s="99"/>
      <c r="C42" s="17" t="s">
        <v>21</v>
      </c>
      <c r="D42" s="116"/>
      <c r="E42" s="99"/>
      <c r="F42" s="8">
        <v>-29.65</v>
      </c>
      <c r="G42" s="37">
        <f>F42+$I$78</f>
        <v>-29.25</v>
      </c>
      <c r="H42" s="38">
        <v>-29.65</v>
      </c>
      <c r="I42" s="37">
        <f>H42+$I$78</f>
        <v>-29.25</v>
      </c>
      <c r="K42" s="78"/>
      <c r="L42" s="78"/>
      <c r="M42" s="38"/>
      <c r="N42" s="8"/>
      <c r="O42" s="39"/>
      <c r="P42" s="39">
        <v>-29.65</v>
      </c>
      <c r="Q42" s="40">
        <f t="shared" si="1"/>
        <v>-29.65</v>
      </c>
      <c r="R42" s="38"/>
      <c r="S42" s="8"/>
      <c r="AB42" s="9"/>
      <c r="AS42" s="11"/>
    </row>
    <row r="43" spans="1:45" ht="14.25" customHeight="1">
      <c r="A43" s="95"/>
      <c r="B43" s="99"/>
      <c r="C43" s="51" t="s">
        <v>23</v>
      </c>
      <c r="D43" s="116"/>
      <c r="E43" s="99"/>
      <c r="F43" s="67">
        <v>14.82</v>
      </c>
      <c r="G43" s="64">
        <f>F43</f>
        <v>14.82</v>
      </c>
      <c r="H43" s="77">
        <v>14.82</v>
      </c>
      <c r="I43" s="64">
        <f>H43</f>
        <v>14.82</v>
      </c>
      <c r="K43" s="78"/>
      <c r="L43" s="78"/>
      <c r="M43" s="38"/>
      <c r="N43" s="8"/>
      <c r="O43" s="39"/>
      <c r="P43" s="45">
        <v>14.82</v>
      </c>
      <c r="Q43" s="46">
        <f t="shared" si="1"/>
        <v>14.82</v>
      </c>
      <c r="R43" s="38"/>
      <c r="S43" s="8"/>
      <c r="AB43" s="9"/>
      <c r="AS43" s="11"/>
    </row>
    <row r="44" spans="1:45" ht="14.25" customHeight="1">
      <c r="A44" s="97" t="s">
        <v>30</v>
      </c>
      <c r="B44" s="102" t="s">
        <v>18</v>
      </c>
      <c r="C44" s="15" t="s">
        <v>19</v>
      </c>
      <c r="D44" s="114" t="s">
        <v>37</v>
      </c>
      <c r="E44" s="115"/>
      <c r="F44" s="114" t="s">
        <v>37</v>
      </c>
      <c r="G44" s="115"/>
      <c r="H44" s="72">
        <v>428.12</v>
      </c>
      <c r="I44" s="37">
        <f>H44+$H$75</f>
        <v>428.51</v>
      </c>
      <c r="K44" s="78"/>
      <c r="L44" s="78"/>
      <c r="M44" s="38"/>
      <c r="N44" s="8"/>
      <c r="O44" s="39"/>
      <c r="P44" s="39">
        <v>428.12</v>
      </c>
      <c r="Q44" s="40">
        <f t="shared" si="1"/>
        <v>428.12</v>
      </c>
      <c r="R44" s="38"/>
      <c r="S44" s="8"/>
      <c r="AB44" s="9"/>
      <c r="AS44" s="11"/>
    </row>
    <row r="45" spans="1:45" ht="14.25" customHeight="1">
      <c r="A45" s="95"/>
      <c r="B45" s="99"/>
      <c r="C45" s="17" t="s">
        <v>21</v>
      </c>
      <c r="D45" s="116"/>
      <c r="E45" s="99"/>
      <c r="F45" s="116"/>
      <c r="G45" s="99"/>
      <c r="H45" s="38">
        <v>-29.65</v>
      </c>
      <c r="I45" s="37">
        <f>H45+$I$75</f>
        <v>-29.25</v>
      </c>
      <c r="K45" s="78"/>
      <c r="L45" s="78"/>
      <c r="M45" s="38"/>
      <c r="N45" s="8"/>
      <c r="O45" s="39"/>
      <c r="P45" s="39">
        <v>-29.65</v>
      </c>
      <c r="Q45" s="40">
        <f t="shared" si="1"/>
        <v>-29.65</v>
      </c>
      <c r="R45" s="38"/>
      <c r="S45" s="8"/>
      <c r="AB45" s="9"/>
      <c r="AS45" s="11"/>
    </row>
    <row r="46" spans="1:45" ht="14.25" customHeight="1">
      <c r="A46" s="95"/>
      <c r="B46" s="99"/>
      <c r="C46" s="17" t="s">
        <v>23</v>
      </c>
      <c r="D46" s="116"/>
      <c r="E46" s="99"/>
      <c r="F46" s="116"/>
      <c r="G46" s="99"/>
      <c r="H46" s="38">
        <v>14.82</v>
      </c>
      <c r="I46" s="43">
        <f>H46</f>
        <v>14.82</v>
      </c>
      <c r="K46" s="78"/>
      <c r="L46" s="78"/>
      <c r="M46" s="38"/>
      <c r="N46" s="8"/>
      <c r="O46" s="39"/>
      <c r="P46" s="45">
        <v>14.82</v>
      </c>
      <c r="Q46" s="46">
        <f t="shared" si="1"/>
        <v>14.82</v>
      </c>
      <c r="R46" s="38"/>
      <c r="S46" s="8"/>
      <c r="AB46" s="9"/>
      <c r="AS46" s="11"/>
    </row>
    <row r="47" spans="1:45" ht="14.25" customHeight="1">
      <c r="A47" s="95"/>
      <c r="B47" s="98" t="s">
        <v>25</v>
      </c>
      <c r="C47" s="47" t="s">
        <v>19</v>
      </c>
      <c r="D47" s="116"/>
      <c r="E47" s="99"/>
      <c r="F47" s="116"/>
      <c r="G47" s="99"/>
      <c r="H47" s="50">
        <v>428.12</v>
      </c>
      <c r="I47" s="37">
        <f>H47+$H$76</f>
        <v>428.51</v>
      </c>
      <c r="K47" s="78"/>
      <c r="L47" s="78"/>
      <c r="M47" s="38"/>
      <c r="N47" s="8"/>
      <c r="O47" s="39"/>
      <c r="P47" s="39">
        <v>428.12</v>
      </c>
      <c r="Q47" s="40">
        <f t="shared" si="1"/>
        <v>428.12</v>
      </c>
      <c r="R47" s="38"/>
      <c r="S47" s="8"/>
      <c r="X47" s="13" t="s">
        <v>38</v>
      </c>
      <c r="AB47" s="9"/>
      <c r="AS47" s="11"/>
    </row>
    <row r="48" spans="1:45" ht="14.25" customHeight="1">
      <c r="A48" s="95"/>
      <c r="B48" s="99"/>
      <c r="C48" s="17" t="s">
        <v>21</v>
      </c>
      <c r="D48" s="116"/>
      <c r="E48" s="99"/>
      <c r="F48" s="116"/>
      <c r="G48" s="99"/>
      <c r="H48" s="38">
        <v>29.95</v>
      </c>
      <c r="I48" s="37">
        <f>H48+$I$76</f>
        <v>29.55</v>
      </c>
      <c r="K48" s="78"/>
      <c r="L48" s="78"/>
      <c r="M48" s="38"/>
      <c r="N48" s="8"/>
      <c r="O48" s="39"/>
      <c r="P48" s="39">
        <v>29.95</v>
      </c>
      <c r="Q48" s="40">
        <f t="shared" si="1"/>
        <v>29.95</v>
      </c>
      <c r="R48" s="38"/>
      <c r="S48" s="8"/>
      <c r="AB48" s="9"/>
      <c r="AS48" s="11"/>
    </row>
    <row r="49" spans="1:45" ht="14.25" customHeight="1">
      <c r="A49" s="95"/>
      <c r="B49" s="99"/>
      <c r="C49" s="56" t="s">
        <v>23</v>
      </c>
      <c r="D49" s="116"/>
      <c r="E49" s="99"/>
      <c r="F49" s="116"/>
      <c r="G49" s="99"/>
      <c r="H49" s="74">
        <v>14.82</v>
      </c>
      <c r="I49" s="43">
        <f>H49</f>
        <v>14.82</v>
      </c>
      <c r="K49" s="78"/>
      <c r="L49" s="78"/>
      <c r="M49" s="38"/>
      <c r="N49" s="8"/>
      <c r="O49" s="39"/>
      <c r="P49" s="45">
        <v>14.82</v>
      </c>
      <c r="Q49" s="46">
        <f t="shared" si="1"/>
        <v>14.82</v>
      </c>
      <c r="R49" s="38"/>
      <c r="S49" s="8"/>
      <c r="AB49" s="9"/>
      <c r="AS49" s="11"/>
    </row>
    <row r="50" spans="1:45" ht="14.25" customHeight="1">
      <c r="A50" s="95"/>
      <c r="B50" s="98" t="s">
        <v>27</v>
      </c>
      <c r="C50" s="47" t="s">
        <v>19</v>
      </c>
      <c r="D50" s="116"/>
      <c r="E50" s="99"/>
      <c r="F50" s="116"/>
      <c r="G50" s="99"/>
      <c r="H50" s="50">
        <v>553</v>
      </c>
      <c r="I50" s="37">
        <f>H50+$H$77</f>
        <v>552.61</v>
      </c>
      <c r="K50" s="78"/>
      <c r="L50" s="78"/>
      <c r="M50" s="38"/>
      <c r="N50" s="8"/>
      <c r="O50" s="39"/>
      <c r="P50" s="39">
        <v>553</v>
      </c>
      <c r="Q50" s="40">
        <f t="shared" si="1"/>
        <v>553</v>
      </c>
      <c r="R50" s="38"/>
      <c r="S50" s="8"/>
      <c r="AB50" s="9"/>
      <c r="AS50" s="11"/>
    </row>
    <row r="51" spans="1:45" ht="14.25" customHeight="1">
      <c r="A51" s="95"/>
      <c r="B51" s="99"/>
      <c r="C51" s="17" t="s">
        <v>21</v>
      </c>
      <c r="D51" s="116"/>
      <c r="E51" s="99"/>
      <c r="F51" s="116"/>
      <c r="G51" s="99"/>
      <c r="H51" s="38">
        <v>29.95</v>
      </c>
      <c r="I51" s="37">
        <f>H51+$I$77</f>
        <v>29.55</v>
      </c>
      <c r="K51" s="78"/>
      <c r="L51" s="78"/>
      <c r="M51" s="38"/>
      <c r="N51" s="8"/>
      <c r="O51" s="39"/>
      <c r="P51" s="39">
        <v>29.95</v>
      </c>
      <c r="Q51" s="40">
        <f t="shared" si="1"/>
        <v>29.95</v>
      </c>
      <c r="R51" s="38"/>
      <c r="S51" s="8"/>
      <c r="AB51" s="9"/>
      <c r="AS51" s="11"/>
    </row>
    <row r="52" spans="1:45" ht="14.25" customHeight="1">
      <c r="A52" s="95"/>
      <c r="B52" s="99"/>
      <c r="C52" s="56" t="s">
        <v>23</v>
      </c>
      <c r="D52" s="116"/>
      <c r="E52" s="99"/>
      <c r="F52" s="116"/>
      <c r="G52" s="99"/>
      <c r="H52" s="74">
        <v>14.82</v>
      </c>
      <c r="I52" s="43">
        <f>H52</f>
        <v>14.82</v>
      </c>
      <c r="K52" s="78"/>
      <c r="L52" s="78"/>
      <c r="M52" s="38"/>
      <c r="N52" s="8"/>
      <c r="O52" s="39"/>
      <c r="P52" s="45">
        <v>14.82</v>
      </c>
      <c r="Q52" s="46">
        <f t="shared" si="1"/>
        <v>14.82</v>
      </c>
      <c r="R52" s="38"/>
      <c r="S52" s="8"/>
      <c r="AB52" s="9"/>
      <c r="AS52" s="11"/>
    </row>
    <row r="53" spans="1:45" ht="14.25" customHeight="1">
      <c r="A53" s="95"/>
      <c r="B53" s="98" t="s">
        <v>31</v>
      </c>
      <c r="C53" s="17" t="s">
        <v>19</v>
      </c>
      <c r="D53" s="116"/>
      <c r="E53" s="99"/>
      <c r="F53" s="116"/>
      <c r="G53" s="99"/>
      <c r="H53" s="38">
        <v>553</v>
      </c>
      <c r="I53" s="37">
        <f>H53+$H$78</f>
        <v>552.61</v>
      </c>
      <c r="K53" s="78"/>
      <c r="L53" s="78"/>
      <c r="M53" s="38"/>
      <c r="N53" s="8"/>
      <c r="O53" s="39"/>
      <c r="P53" s="39">
        <v>553</v>
      </c>
      <c r="Q53" s="40">
        <f t="shared" si="1"/>
        <v>553</v>
      </c>
      <c r="R53" s="38"/>
      <c r="S53" s="8"/>
      <c r="Z53" s="8"/>
      <c r="AB53" s="9"/>
      <c r="AS53" s="11"/>
    </row>
    <row r="54" spans="1:45" ht="14.25" customHeight="1">
      <c r="A54" s="95"/>
      <c r="B54" s="99"/>
      <c r="C54" s="17" t="s">
        <v>21</v>
      </c>
      <c r="D54" s="116"/>
      <c r="E54" s="99"/>
      <c r="F54" s="116"/>
      <c r="G54" s="99"/>
      <c r="H54" s="38">
        <v>-29.65</v>
      </c>
      <c r="I54" s="37">
        <f>H54+$I$78</f>
        <v>-29.25</v>
      </c>
      <c r="K54" s="78"/>
      <c r="L54" s="78"/>
      <c r="M54" s="38"/>
      <c r="N54" s="8"/>
      <c r="O54" s="39"/>
      <c r="P54" s="39">
        <v>-29.65</v>
      </c>
      <c r="Q54" s="40">
        <f t="shared" si="1"/>
        <v>-29.65</v>
      </c>
      <c r="R54" s="38"/>
      <c r="S54" s="8"/>
      <c r="AB54" s="9"/>
      <c r="AS54" s="11"/>
    </row>
    <row r="55" spans="1:45" ht="14.25" customHeight="1">
      <c r="A55" s="95"/>
      <c r="B55" s="99"/>
      <c r="C55" s="51" t="s">
        <v>23</v>
      </c>
      <c r="D55" s="116"/>
      <c r="E55" s="99"/>
      <c r="F55" s="116"/>
      <c r="G55" s="99"/>
      <c r="H55" s="77">
        <v>14.82</v>
      </c>
      <c r="I55" s="64">
        <f>H55</f>
        <v>14.82</v>
      </c>
      <c r="K55" s="78"/>
      <c r="L55" s="78"/>
      <c r="M55" s="38"/>
      <c r="N55" s="8"/>
      <c r="O55" s="39"/>
      <c r="P55" s="45">
        <v>14.82</v>
      </c>
      <c r="Q55" s="46">
        <f t="shared" si="1"/>
        <v>14.82</v>
      </c>
      <c r="R55" s="38"/>
      <c r="S55" s="8"/>
      <c r="AB55" s="9"/>
      <c r="AS55" s="11"/>
    </row>
    <row r="56" spans="1:45" ht="14.25" customHeight="1">
      <c r="A56" s="94" t="s">
        <v>39</v>
      </c>
      <c r="B56" s="98" t="s">
        <v>18</v>
      </c>
      <c r="C56" s="15" t="s">
        <v>19</v>
      </c>
      <c r="D56" s="70">
        <v>303.63200000000001</v>
      </c>
      <c r="E56" s="79">
        <f>ROUND(D56+$B$75*$D$82,3)</f>
        <v>303.78100000000001</v>
      </c>
      <c r="F56" s="71">
        <v>428.43799999999999</v>
      </c>
      <c r="G56" s="79">
        <f>ROUND(F56+$B$75*$D$83,3)</f>
        <v>428.58499999999998</v>
      </c>
      <c r="H56" s="72">
        <v>553.44500000000005</v>
      </c>
      <c r="I56" s="79">
        <f>ROUND(H56+$B$75*$D$84,3)</f>
        <v>553.58699999999999</v>
      </c>
      <c r="K56" s="36">
        <v>303.63200000000001</v>
      </c>
      <c r="L56" s="37">
        <f t="shared" ref="L56:L67" si="2">K56-D56</f>
        <v>0</v>
      </c>
      <c r="M56" s="80">
        <v>303.78199999999998</v>
      </c>
      <c r="N56" s="8">
        <f t="shared" ref="N56:N67" si="3">M56-E56</f>
        <v>9.9999999997635314E-4</v>
      </c>
      <c r="O56" s="39"/>
      <c r="P56" s="39">
        <v>553.44500000000005</v>
      </c>
      <c r="Q56" s="40">
        <f t="shared" si="1"/>
        <v>553.44500000000005</v>
      </c>
      <c r="R56" s="80">
        <v>553.58699999999999</v>
      </c>
      <c r="S56" s="8">
        <f t="shared" ref="S56:S67" si="4">R56-I56</f>
        <v>0</v>
      </c>
      <c r="AB56" s="9"/>
      <c r="AS56" s="11"/>
    </row>
    <row r="57" spans="1:45" ht="14.25" customHeight="1">
      <c r="A57" s="95"/>
      <c r="B57" s="99"/>
      <c r="C57" s="17" t="s">
        <v>21</v>
      </c>
      <c r="D57" s="36">
        <v>-30.164999999999999</v>
      </c>
      <c r="E57" s="37">
        <f>ROUND(D57+$C$75,3)</f>
        <v>-30.007000000000001</v>
      </c>
      <c r="F57" s="8">
        <v>-30.164999999999999</v>
      </c>
      <c r="G57" s="37">
        <f>ROUND(F57+$C$75,3)</f>
        <v>-30.007000000000001</v>
      </c>
      <c r="H57" s="38">
        <v>-30.164999999999999</v>
      </c>
      <c r="I57" s="37">
        <f>ROUND(H57+$C$75,3)</f>
        <v>-30.007000000000001</v>
      </c>
      <c r="K57" s="36">
        <v>-30.164999999999999</v>
      </c>
      <c r="L57" s="37">
        <f t="shared" si="2"/>
        <v>0</v>
      </c>
      <c r="M57" s="80">
        <v>-30.007000000000001</v>
      </c>
      <c r="N57" s="8">
        <f t="shared" si="3"/>
        <v>0</v>
      </c>
      <c r="O57" s="39"/>
      <c r="P57" s="39">
        <v>-30.164999999999999</v>
      </c>
      <c r="Q57" s="40">
        <f t="shared" si="1"/>
        <v>-30.164999999999999</v>
      </c>
      <c r="R57" s="80">
        <v>-30.007000000000001</v>
      </c>
      <c r="S57" s="8">
        <f t="shared" si="4"/>
        <v>0</v>
      </c>
      <c r="AB57" s="9"/>
      <c r="AS57" s="11"/>
    </row>
    <row r="58" spans="1:45" ht="14.25" customHeight="1">
      <c r="A58" s="95"/>
      <c r="B58" s="99"/>
      <c r="C58" s="17" t="s">
        <v>23</v>
      </c>
      <c r="D58" s="36">
        <v>12.843</v>
      </c>
      <c r="E58" s="37">
        <f>ROUND(D58-$B$75*$E$82,3)</f>
        <v>12.811999999999999</v>
      </c>
      <c r="F58" s="8">
        <v>14.603999999999999</v>
      </c>
      <c r="G58" s="37">
        <f>ROUND(F58-$B$75*$E$83,3)</f>
        <v>14.561999999999999</v>
      </c>
      <c r="H58" s="38">
        <v>14.565</v>
      </c>
      <c r="I58" s="37">
        <f>ROUND(H58-$B$75*$E$84,3)</f>
        <v>14.51</v>
      </c>
      <c r="K58" s="36">
        <v>12.843</v>
      </c>
      <c r="L58" s="37">
        <f t="shared" si="2"/>
        <v>0</v>
      </c>
      <c r="M58" s="80">
        <v>12.811999999999999</v>
      </c>
      <c r="N58" s="8">
        <f t="shared" si="3"/>
        <v>0</v>
      </c>
      <c r="O58" s="39"/>
      <c r="P58" s="45">
        <v>14.565</v>
      </c>
      <c r="Q58" s="46">
        <f t="shared" si="1"/>
        <v>14.565</v>
      </c>
      <c r="R58" s="80">
        <v>14.51</v>
      </c>
      <c r="S58" s="8">
        <f t="shared" si="4"/>
        <v>0</v>
      </c>
      <c r="AB58" s="9"/>
      <c r="AS58" s="11"/>
    </row>
    <row r="59" spans="1:45" ht="14.25" customHeight="1">
      <c r="A59" s="95"/>
      <c r="B59" s="98" t="s">
        <v>25</v>
      </c>
      <c r="C59" s="47" t="s">
        <v>19</v>
      </c>
      <c r="D59" s="48">
        <v>303.63200000000001</v>
      </c>
      <c r="E59" s="81">
        <f>ROUND(D59+$B$76*$D$82,3)</f>
        <v>303.78100000000001</v>
      </c>
      <c r="F59" s="49">
        <v>428.43799999999999</v>
      </c>
      <c r="G59" s="81">
        <f>ROUND(F59+$B$76*$D$83,3)</f>
        <v>428.58499999999998</v>
      </c>
      <c r="H59" s="50">
        <v>553.44500000000005</v>
      </c>
      <c r="I59" s="81">
        <f>ROUND(H59+$B$76*$D$84,3)</f>
        <v>553.58699999999999</v>
      </c>
      <c r="K59" s="48">
        <v>303.63200000000001</v>
      </c>
      <c r="L59" s="81">
        <f t="shared" si="2"/>
        <v>0</v>
      </c>
      <c r="M59" s="82">
        <v>303.78199999999998</v>
      </c>
      <c r="N59" s="49">
        <f t="shared" si="3"/>
        <v>9.9999999997635314E-4</v>
      </c>
      <c r="O59" s="39"/>
      <c r="P59" s="39">
        <v>553.44500000000005</v>
      </c>
      <c r="Q59" s="40">
        <f t="shared" si="1"/>
        <v>553.44500000000005</v>
      </c>
      <c r="R59" s="82">
        <v>553.58699999999999</v>
      </c>
      <c r="S59" s="49">
        <f t="shared" si="4"/>
        <v>0</v>
      </c>
      <c r="AB59" s="9"/>
      <c r="AS59" s="11"/>
    </row>
    <row r="60" spans="1:45" ht="14.25" customHeight="1">
      <c r="A60" s="95"/>
      <c r="B60" s="99"/>
      <c r="C60" s="17" t="s">
        <v>21</v>
      </c>
      <c r="D60" s="36">
        <v>30.465</v>
      </c>
      <c r="E60" s="37">
        <f>ROUND(D60+$C$76,3)</f>
        <v>30.306999999999999</v>
      </c>
      <c r="F60" s="8">
        <v>30.465</v>
      </c>
      <c r="G60" s="37">
        <f>ROUND(F60+$C$76,3)</f>
        <v>30.306999999999999</v>
      </c>
      <c r="H60" s="38">
        <v>30.465</v>
      </c>
      <c r="I60" s="37">
        <f>ROUND(H60+$C$76,3)</f>
        <v>30.306999999999999</v>
      </c>
      <c r="K60" s="36">
        <v>30.465</v>
      </c>
      <c r="L60" s="37">
        <f t="shared" si="2"/>
        <v>0</v>
      </c>
      <c r="M60" s="80">
        <v>30.306999999999999</v>
      </c>
      <c r="N60" s="8">
        <f t="shared" si="3"/>
        <v>0</v>
      </c>
      <c r="O60" s="39"/>
      <c r="P60" s="39">
        <v>30.465</v>
      </c>
      <c r="Q60" s="40">
        <f t="shared" si="1"/>
        <v>30.465</v>
      </c>
      <c r="R60" s="80">
        <v>30.306999999999999</v>
      </c>
      <c r="S60" s="8">
        <f t="shared" si="4"/>
        <v>0</v>
      </c>
      <c r="AB60" s="9"/>
      <c r="AS60" s="11"/>
    </row>
    <row r="61" spans="1:45" ht="14.25" customHeight="1">
      <c r="A61" s="95"/>
      <c r="B61" s="99"/>
      <c r="C61" s="56" t="s">
        <v>23</v>
      </c>
      <c r="D61" s="73">
        <v>12.843</v>
      </c>
      <c r="E61" s="43">
        <f>ROUND(D61-$B$76*$E$82,3)</f>
        <v>12.811999999999999</v>
      </c>
      <c r="F61" s="44">
        <v>14.603999999999999</v>
      </c>
      <c r="G61" s="43">
        <f>ROUND(F61-$B$76*$E$83,3)</f>
        <v>14.561999999999999</v>
      </c>
      <c r="H61" s="74">
        <v>14.565</v>
      </c>
      <c r="I61" s="43">
        <f>ROUND(H61-$B$76*$E$84,3)</f>
        <v>14.51</v>
      </c>
      <c r="K61" s="73">
        <v>12.843</v>
      </c>
      <c r="L61" s="43">
        <f t="shared" si="2"/>
        <v>0</v>
      </c>
      <c r="M61" s="83">
        <v>12.811999999999999</v>
      </c>
      <c r="N61" s="44">
        <f t="shared" si="3"/>
        <v>0</v>
      </c>
      <c r="O61" s="39"/>
      <c r="P61" s="45">
        <v>14.565</v>
      </c>
      <c r="Q61" s="46">
        <f t="shared" si="1"/>
        <v>14.565</v>
      </c>
      <c r="R61" s="83">
        <v>14.51</v>
      </c>
      <c r="S61" s="44">
        <f t="shared" si="4"/>
        <v>0</v>
      </c>
      <c r="AB61" s="9"/>
      <c r="AS61" s="11"/>
    </row>
    <row r="62" spans="1:45" ht="14.25" customHeight="1">
      <c r="A62" s="95"/>
      <c r="B62" s="98" t="s">
        <v>27</v>
      </c>
      <c r="C62" s="47" t="s">
        <v>19</v>
      </c>
      <c r="D62" s="48">
        <v>426.51400000000001</v>
      </c>
      <c r="E62" s="81">
        <f>ROUND(D62+$B$77*$D$82,3)</f>
        <v>426.36500000000001</v>
      </c>
      <c r="F62" s="49">
        <v>549.15300000000002</v>
      </c>
      <c r="G62" s="81">
        <f>ROUND(F62+$B$77*$D$83,3)</f>
        <v>549.00599999999997</v>
      </c>
      <c r="H62" s="50">
        <v>670.60500000000002</v>
      </c>
      <c r="I62" s="81">
        <f>ROUND(H62+$B$77*$D$84,3)</f>
        <v>670.46299999999997</v>
      </c>
      <c r="K62" s="48">
        <v>426.51400000000001</v>
      </c>
      <c r="L62" s="81">
        <f t="shared" si="2"/>
        <v>0</v>
      </c>
      <c r="M62" s="82">
        <v>426.36399999999998</v>
      </c>
      <c r="N62" s="49">
        <f t="shared" si="3"/>
        <v>-1.0000000000331966E-3</v>
      </c>
      <c r="O62" s="39"/>
      <c r="P62" s="39">
        <v>670.60500000000002</v>
      </c>
      <c r="Q62" s="40">
        <f t="shared" si="1"/>
        <v>670.60500000000002</v>
      </c>
      <c r="R62" s="82">
        <v>670.46299999999997</v>
      </c>
      <c r="S62" s="49">
        <f t="shared" si="4"/>
        <v>0</v>
      </c>
      <c r="AB62" s="9"/>
      <c r="AS62" s="11"/>
    </row>
    <row r="63" spans="1:45" ht="14.25" customHeight="1">
      <c r="A63" s="95"/>
      <c r="B63" s="99"/>
      <c r="C63" s="17" t="s">
        <v>21</v>
      </c>
      <c r="D63" s="36">
        <v>20.66</v>
      </c>
      <c r="E63" s="37">
        <f>ROUND(D63+$C$77,3)</f>
        <v>20.518999999999998</v>
      </c>
      <c r="F63" s="8">
        <v>20.66</v>
      </c>
      <c r="G63" s="37">
        <f>ROUND(F63+$C$77,3)</f>
        <v>20.518999999999998</v>
      </c>
      <c r="H63" s="38">
        <v>20.66</v>
      </c>
      <c r="I63" s="37">
        <f>ROUND(H63+$C$77,3)</f>
        <v>20.518999999999998</v>
      </c>
      <c r="K63" s="36">
        <v>20.66</v>
      </c>
      <c r="L63" s="37">
        <f t="shared" si="2"/>
        <v>0</v>
      </c>
      <c r="M63" s="80">
        <v>20.518999999999998</v>
      </c>
      <c r="N63" s="8">
        <f t="shared" si="3"/>
        <v>0</v>
      </c>
      <c r="O63" s="39"/>
      <c r="P63" s="39">
        <v>20.66</v>
      </c>
      <c r="Q63" s="40">
        <f t="shared" si="1"/>
        <v>20.66</v>
      </c>
      <c r="R63" s="80">
        <v>20.518999999999998</v>
      </c>
      <c r="S63" s="8">
        <f t="shared" si="4"/>
        <v>0</v>
      </c>
      <c r="AB63" s="9"/>
      <c r="AS63" s="11"/>
    </row>
    <row r="64" spans="1:45" ht="14.25" customHeight="1">
      <c r="A64" s="95"/>
      <c r="B64" s="100"/>
      <c r="C64" s="56" t="s">
        <v>23</v>
      </c>
      <c r="D64" s="73">
        <v>-13.052</v>
      </c>
      <c r="E64" s="43">
        <f>ROUND(D64-$B$77*$E$82,3)</f>
        <v>-13.021000000000001</v>
      </c>
      <c r="F64" s="44">
        <v>-20.010999999999999</v>
      </c>
      <c r="G64" s="43">
        <f>ROUND(F64-$B$77*$E$83,3)</f>
        <v>-19.969000000000001</v>
      </c>
      <c r="H64" s="74">
        <v>-30.643999999999998</v>
      </c>
      <c r="I64" s="43">
        <f>ROUND(H64-$B$77*$E$84,3)</f>
        <v>-30.588999999999999</v>
      </c>
      <c r="K64" s="73">
        <v>-13.052</v>
      </c>
      <c r="L64" s="43">
        <f t="shared" si="2"/>
        <v>0</v>
      </c>
      <c r="M64" s="83">
        <v>-13.021000000000001</v>
      </c>
      <c r="N64" s="44">
        <f t="shared" si="3"/>
        <v>0</v>
      </c>
      <c r="O64" s="39"/>
      <c r="P64" s="45">
        <v>-30.643999999999998</v>
      </c>
      <c r="Q64" s="46">
        <f t="shared" si="1"/>
        <v>-30.643999999999998</v>
      </c>
      <c r="R64" s="83">
        <v>-30.588999999999999</v>
      </c>
      <c r="S64" s="44">
        <f t="shared" si="4"/>
        <v>0</v>
      </c>
      <c r="AB64" s="9"/>
      <c r="AS64" s="11"/>
    </row>
    <row r="65" spans="1:45" ht="14.25" customHeight="1">
      <c r="A65" s="95"/>
      <c r="B65" s="101" t="s">
        <v>31</v>
      </c>
      <c r="C65" s="17" t="s">
        <v>19</v>
      </c>
      <c r="D65" s="36">
        <v>426.51400000000001</v>
      </c>
      <c r="E65" s="37">
        <f>ROUND(D65+$B$78*$D$82,3)</f>
        <v>426.36500000000001</v>
      </c>
      <c r="F65" s="8">
        <v>549.15300000000002</v>
      </c>
      <c r="G65" s="37">
        <f>ROUND(F65+$B$78*$D$83,3)</f>
        <v>549.00599999999997</v>
      </c>
      <c r="H65" s="38">
        <v>670.60500000000002</v>
      </c>
      <c r="I65" s="37">
        <f>ROUND(H65+$B$78*$D$84,3)</f>
        <v>670.46299999999997</v>
      </c>
      <c r="K65" s="36">
        <v>426.51400000000001</v>
      </c>
      <c r="L65" s="37">
        <f t="shared" si="2"/>
        <v>0</v>
      </c>
      <c r="M65" s="80">
        <v>426.36399999999998</v>
      </c>
      <c r="N65" s="8">
        <f t="shared" si="3"/>
        <v>-1.0000000000331966E-3</v>
      </c>
      <c r="O65" s="39"/>
      <c r="P65" s="39">
        <v>670.60500000000002</v>
      </c>
      <c r="Q65" s="40">
        <f t="shared" si="1"/>
        <v>670.60500000000002</v>
      </c>
      <c r="R65" s="80">
        <v>670.46299999999997</v>
      </c>
      <c r="S65" s="8">
        <f t="shared" si="4"/>
        <v>0</v>
      </c>
      <c r="AB65" s="9"/>
      <c r="AS65" s="11"/>
    </row>
    <row r="66" spans="1:45" ht="14.25" customHeight="1">
      <c r="A66" s="95"/>
      <c r="B66" s="99"/>
      <c r="C66" s="17" t="s">
        <v>21</v>
      </c>
      <c r="D66" s="36">
        <v>-20.36</v>
      </c>
      <c r="E66" s="37">
        <f>ROUND(D66+$C$78,3)</f>
        <v>-20.219000000000001</v>
      </c>
      <c r="F66" s="8">
        <v>-20.36</v>
      </c>
      <c r="G66" s="37">
        <f>ROUND(F66+$C$78,3)</f>
        <v>-20.219000000000001</v>
      </c>
      <c r="H66" s="38">
        <v>-20.36</v>
      </c>
      <c r="I66" s="37">
        <f>ROUND(H66+$C$78,3)</f>
        <v>-20.219000000000001</v>
      </c>
      <c r="K66" s="36">
        <v>-20.36</v>
      </c>
      <c r="L66" s="37">
        <f t="shared" si="2"/>
        <v>0</v>
      </c>
      <c r="M66" s="80">
        <v>-20.219000000000001</v>
      </c>
      <c r="N66" s="8">
        <f t="shared" si="3"/>
        <v>0</v>
      </c>
      <c r="O66" s="39"/>
      <c r="P66" s="39">
        <v>-20.36</v>
      </c>
      <c r="Q66" s="40">
        <f t="shared" si="1"/>
        <v>-20.36</v>
      </c>
      <c r="R66" s="80">
        <v>-20.219000000000001</v>
      </c>
      <c r="S66" s="8">
        <f t="shared" si="4"/>
        <v>0</v>
      </c>
      <c r="AB66" s="9"/>
      <c r="AS66" s="11"/>
    </row>
    <row r="67" spans="1:45" ht="14.25" customHeight="1">
      <c r="A67" s="96"/>
      <c r="B67" s="100"/>
      <c r="C67" s="51" t="s">
        <v>23</v>
      </c>
      <c r="D67" s="76">
        <v>-13.052</v>
      </c>
      <c r="E67" s="64">
        <f>ROUND(D67-$B$78*$E$82,3)</f>
        <v>-13.021000000000001</v>
      </c>
      <c r="F67" s="67">
        <v>-20.010999999999999</v>
      </c>
      <c r="G67" s="64">
        <f>ROUND(F67-$B$78*$E$83,3)</f>
        <v>-19.969000000000001</v>
      </c>
      <c r="H67" s="77">
        <v>-30.643999999999998</v>
      </c>
      <c r="I67" s="64">
        <f>ROUND(H67-$B$78*$E$84,3)</f>
        <v>-30.588999999999999</v>
      </c>
      <c r="K67" s="76">
        <v>-13.052</v>
      </c>
      <c r="L67" s="64">
        <f t="shared" si="2"/>
        <v>0</v>
      </c>
      <c r="M67" s="89">
        <v>-13.021000000000001</v>
      </c>
      <c r="N67" s="67">
        <f t="shared" si="3"/>
        <v>0</v>
      </c>
      <c r="O67" s="39"/>
      <c r="P67" s="45">
        <v>-30.643999999999998</v>
      </c>
      <c r="Q67" s="46">
        <f t="shared" si="1"/>
        <v>-30.643999999999998</v>
      </c>
      <c r="R67" s="89">
        <v>-30.588999999999999</v>
      </c>
      <c r="S67" s="67">
        <f t="shared" si="4"/>
        <v>0</v>
      </c>
      <c r="AB67" s="9"/>
      <c r="AS67" s="11"/>
    </row>
    <row r="68" spans="1:45" ht="14.25" customHeight="1">
      <c r="C68" s="7"/>
      <c r="D68" s="8"/>
      <c r="E68" s="8"/>
      <c r="F68" s="8"/>
      <c r="G68" s="8"/>
      <c r="H68" s="8"/>
      <c r="I68" s="8"/>
      <c r="AB68" s="9"/>
      <c r="AS68" s="11"/>
    </row>
    <row r="69" spans="1:45" ht="14.25" customHeight="1">
      <c r="C69" s="7"/>
      <c r="D69" s="8"/>
      <c r="E69" s="8"/>
      <c r="F69" s="8"/>
      <c r="G69" s="8"/>
      <c r="H69" s="8"/>
      <c r="I69" s="8"/>
      <c r="AB69" s="9"/>
      <c r="AS69" s="11"/>
    </row>
    <row r="70" spans="1:45" ht="14.25" customHeight="1">
      <c r="C70" s="7"/>
      <c r="D70" s="8"/>
      <c r="E70" s="8"/>
      <c r="F70" s="8"/>
      <c r="G70" s="8"/>
      <c r="H70" s="8"/>
      <c r="I70" s="8"/>
      <c r="AB70" s="9"/>
      <c r="AS70" s="11"/>
    </row>
    <row r="71" spans="1:45" ht="14.25" customHeight="1">
      <c r="A71" s="42" t="s">
        <v>40</v>
      </c>
      <c r="C71" s="7"/>
      <c r="D71" s="8"/>
      <c r="E71" s="8"/>
      <c r="F71" s="8"/>
      <c r="G71" s="42" t="s">
        <v>41</v>
      </c>
      <c r="H71" s="103" t="s">
        <v>5</v>
      </c>
      <c r="I71" s="99"/>
      <c r="K71" s="103" t="s">
        <v>42</v>
      </c>
      <c r="L71" s="99"/>
      <c r="M71" s="99"/>
      <c r="N71" s="99"/>
      <c r="AB71" s="9"/>
      <c r="AS71" s="11"/>
    </row>
    <row r="72" spans="1:45" ht="14.25" customHeight="1">
      <c r="A72" s="84"/>
      <c r="B72" s="105" t="s">
        <v>43</v>
      </c>
      <c r="C72" s="99"/>
      <c r="D72" s="8"/>
      <c r="E72" s="8"/>
      <c r="F72" s="8"/>
      <c r="G72" s="84"/>
      <c r="H72" s="105" t="s">
        <v>43</v>
      </c>
      <c r="I72" s="99"/>
      <c r="K72" s="105" t="s">
        <v>43</v>
      </c>
      <c r="L72" s="99"/>
      <c r="M72" s="99"/>
      <c r="N72" s="99"/>
      <c r="AB72" s="9"/>
      <c r="AS72" s="11"/>
    </row>
    <row r="73" spans="1:45" ht="14.25" customHeight="1">
      <c r="A73" s="84"/>
      <c r="B73" s="104" t="s">
        <v>44</v>
      </c>
      <c r="C73" s="99"/>
      <c r="D73" s="38"/>
      <c r="E73" s="8"/>
      <c r="F73" s="8"/>
      <c r="G73" s="84"/>
      <c r="H73" s="104" t="s">
        <v>44</v>
      </c>
      <c r="I73" s="99"/>
      <c r="K73" s="104" t="s">
        <v>44</v>
      </c>
      <c r="L73" s="99"/>
      <c r="M73" s="99"/>
      <c r="N73" s="99"/>
      <c r="AB73" s="9"/>
      <c r="AS73" s="11"/>
    </row>
    <row r="74" spans="1:45" ht="14.25" customHeight="1">
      <c r="A74" s="84"/>
      <c r="B74" s="85" t="s">
        <v>45</v>
      </c>
      <c r="C74" s="85" t="s">
        <v>46</v>
      </c>
      <c r="E74" s="8"/>
      <c r="F74" s="8"/>
      <c r="G74" s="84"/>
      <c r="H74" s="85" t="s">
        <v>45</v>
      </c>
      <c r="I74" s="85" t="s">
        <v>46</v>
      </c>
      <c r="K74" s="85" t="s">
        <v>45</v>
      </c>
      <c r="L74" s="85"/>
      <c r="M74" s="85"/>
      <c r="N74" s="85" t="s">
        <v>46</v>
      </c>
      <c r="AB74" s="9"/>
      <c r="AS74" s="11"/>
    </row>
    <row r="75" spans="1:45" ht="14.25" customHeight="1">
      <c r="A75" s="87" t="s">
        <v>18</v>
      </c>
      <c r="B75" s="88">
        <v>0.1525</v>
      </c>
      <c r="C75" s="88">
        <v>0.15840000000000001</v>
      </c>
      <c r="D75" s="8"/>
      <c r="E75" s="8"/>
      <c r="F75" s="8"/>
      <c r="G75" s="87" t="s">
        <v>18</v>
      </c>
      <c r="H75" s="90">
        <v>0.39</v>
      </c>
      <c r="I75" s="90">
        <v>0.4</v>
      </c>
      <c r="K75" s="90">
        <v>0.28999999999999998</v>
      </c>
      <c r="L75" s="90"/>
      <c r="M75" s="90"/>
      <c r="N75" s="90">
        <v>0.3</v>
      </c>
      <c r="AB75" s="9"/>
      <c r="AS75" s="11"/>
    </row>
    <row r="76" spans="1:45" ht="14.25" customHeight="1">
      <c r="A76" s="87" t="s">
        <v>25</v>
      </c>
      <c r="B76" s="88">
        <v>0.1525</v>
      </c>
      <c r="C76" s="88">
        <v>-0.15840000000000001</v>
      </c>
      <c r="D76" s="8"/>
      <c r="E76" s="8"/>
      <c r="F76" s="8"/>
      <c r="G76" s="87" t="s">
        <v>25</v>
      </c>
      <c r="H76" s="90">
        <v>0.39</v>
      </c>
      <c r="I76" s="90">
        <v>-0.4</v>
      </c>
      <c r="K76" s="90">
        <v>0.28999999999999998</v>
      </c>
      <c r="L76" s="90"/>
      <c r="M76" s="90"/>
      <c r="N76" s="90">
        <v>-0.3</v>
      </c>
      <c r="AB76" s="9"/>
      <c r="AS76" s="11"/>
    </row>
    <row r="77" spans="1:45" ht="14.25" customHeight="1">
      <c r="A77" s="87" t="s">
        <v>27</v>
      </c>
      <c r="B77" s="88">
        <v>-0.1525</v>
      </c>
      <c r="C77" s="88">
        <v>-0.14119999999999999</v>
      </c>
      <c r="D77" s="8"/>
      <c r="E77" s="8"/>
      <c r="F77" s="8"/>
      <c r="G77" s="87" t="s">
        <v>27</v>
      </c>
      <c r="H77" s="90">
        <v>-0.39</v>
      </c>
      <c r="I77" s="90">
        <v>-0.4</v>
      </c>
      <c r="K77" s="90">
        <v>-0.28999999999999998</v>
      </c>
      <c r="L77" s="90"/>
      <c r="M77" s="90"/>
      <c r="N77" s="90">
        <v>-0.3</v>
      </c>
      <c r="AB77" s="9"/>
      <c r="AS77" s="11"/>
    </row>
    <row r="78" spans="1:45" ht="14.25" customHeight="1">
      <c r="A78" s="87" t="s">
        <v>31</v>
      </c>
      <c r="B78" s="88">
        <v>-0.1525</v>
      </c>
      <c r="C78" s="88">
        <v>0.14119999999999999</v>
      </c>
      <c r="D78" s="8"/>
      <c r="E78" s="8"/>
      <c r="F78" s="8"/>
      <c r="G78" s="87" t="s">
        <v>31</v>
      </c>
      <c r="H78" s="90">
        <v>-0.39</v>
      </c>
      <c r="I78" s="90">
        <v>0.4</v>
      </c>
      <c r="K78" s="90">
        <v>-0.28999999999999998</v>
      </c>
      <c r="L78" s="90"/>
      <c r="M78" s="90"/>
      <c r="N78" s="90">
        <v>0.3</v>
      </c>
      <c r="AB78" s="9"/>
      <c r="AS78" s="11"/>
    </row>
    <row r="79" spans="1:45" ht="14.25" customHeight="1">
      <c r="A79" s="84"/>
      <c r="B79" s="84"/>
      <c r="C79" s="84"/>
      <c r="D79" s="8"/>
      <c r="E79" s="8"/>
      <c r="F79" s="8"/>
      <c r="G79" s="8"/>
      <c r="H79" s="8"/>
      <c r="I79" s="8"/>
      <c r="AB79" s="9"/>
      <c r="AS79" s="11"/>
    </row>
    <row r="80" spans="1:45" ht="14.25" customHeight="1">
      <c r="A80" s="84"/>
      <c r="B80" s="105" t="s">
        <v>47</v>
      </c>
      <c r="C80" s="99"/>
      <c r="D80" s="8"/>
      <c r="E80" s="8"/>
      <c r="F80" s="8"/>
      <c r="G80" s="8"/>
      <c r="H80" s="8"/>
      <c r="I80" s="8"/>
      <c r="AB80" s="9"/>
      <c r="AS80" s="11"/>
    </row>
    <row r="81" spans="1:45" ht="14.25" customHeight="1">
      <c r="A81" s="87" t="s">
        <v>48</v>
      </c>
      <c r="B81" s="85" t="s">
        <v>49</v>
      </c>
      <c r="C81" s="85" t="s">
        <v>50</v>
      </c>
      <c r="D81" s="86" t="s">
        <v>51</v>
      </c>
      <c r="E81" s="86" t="s">
        <v>52</v>
      </c>
      <c r="F81" s="8"/>
      <c r="G81" s="8"/>
      <c r="H81" s="8"/>
      <c r="I81" s="8"/>
      <c r="AB81" s="9"/>
      <c r="AS81" s="11"/>
    </row>
    <row r="82" spans="1:45" ht="14.25" customHeight="1">
      <c r="A82" s="42" t="s">
        <v>53</v>
      </c>
      <c r="B82" s="91">
        <v>11.9</v>
      </c>
      <c r="C82" s="88">
        <f t="shared" ref="C82:C84" si="5">RADIANS(B82)</f>
        <v>0.20769418098732523</v>
      </c>
      <c r="D82" s="92">
        <f t="shared" ref="D82:D84" si="6">COS(C82)</f>
        <v>0.97850898510177842</v>
      </c>
      <c r="E82" s="92">
        <f t="shared" ref="E82:E84" si="7">SIN(C82)</f>
        <v>0.20620418539662963</v>
      </c>
      <c r="F82" s="8"/>
      <c r="G82" s="8"/>
      <c r="H82" s="8"/>
      <c r="I82" s="8"/>
      <c r="AB82" s="9"/>
      <c r="AS82" s="11"/>
    </row>
    <row r="83" spans="1:45" ht="14.25" customHeight="1">
      <c r="A83" s="42" t="s">
        <v>54</v>
      </c>
      <c r="B83" s="91">
        <v>16</v>
      </c>
      <c r="C83" s="88">
        <f t="shared" si="5"/>
        <v>0.27925268031909273</v>
      </c>
      <c r="D83" s="92">
        <f t="shared" si="6"/>
        <v>0.96126169593831889</v>
      </c>
      <c r="E83" s="92">
        <f t="shared" si="7"/>
        <v>0.27563735581699916</v>
      </c>
      <c r="F83" s="8"/>
      <c r="G83" s="8"/>
      <c r="H83" s="8"/>
      <c r="I83" s="8"/>
      <c r="AB83" s="9"/>
      <c r="AS83" s="11"/>
    </row>
    <row r="84" spans="1:45" ht="14.25" customHeight="1">
      <c r="A84" s="42" t="s">
        <v>55</v>
      </c>
      <c r="B84" s="91">
        <v>21.1</v>
      </c>
      <c r="C84" s="88">
        <f t="shared" si="5"/>
        <v>0.36826447217080355</v>
      </c>
      <c r="D84" s="92">
        <f t="shared" si="6"/>
        <v>0.93295353482548904</v>
      </c>
      <c r="E84" s="92">
        <f t="shared" si="7"/>
        <v>0.35999680812005119</v>
      </c>
      <c r="F84" s="8"/>
      <c r="G84" s="8"/>
      <c r="H84" s="8"/>
      <c r="I84" s="8"/>
      <c r="AB84" s="9"/>
      <c r="AS84" s="11"/>
    </row>
    <row r="85" spans="1:45" ht="14.25" customHeight="1">
      <c r="B85" s="88"/>
      <c r="C85" s="88"/>
      <c r="D85" s="8"/>
      <c r="E85" s="8"/>
      <c r="F85" s="8"/>
      <c r="G85" s="8"/>
      <c r="H85" s="8"/>
      <c r="I85" s="8"/>
      <c r="AB85" s="9"/>
      <c r="AS85" s="11"/>
    </row>
    <row r="86" spans="1:45" ht="14.25" customHeight="1">
      <c r="B86" s="93"/>
      <c r="C86" s="93"/>
      <c r="D86" s="8"/>
      <c r="E86" s="8"/>
      <c r="F86" s="8"/>
      <c r="G86" s="8"/>
      <c r="H86" s="8"/>
      <c r="I86" s="8"/>
      <c r="AB86" s="9"/>
      <c r="AS86" s="11"/>
    </row>
    <row r="87" spans="1:45" ht="14.25" customHeight="1">
      <c r="B87" s="93"/>
      <c r="C87" s="93"/>
      <c r="D87" s="8"/>
      <c r="E87" s="8"/>
      <c r="F87" s="8"/>
      <c r="G87" s="8"/>
      <c r="H87" s="8"/>
      <c r="I87" s="8"/>
      <c r="AB87" s="9"/>
      <c r="AS87" s="11"/>
    </row>
  </sheetData>
  <mergeCells count="52">
    <mergeCell ref="K73:N73"/>
    <mergeCell ref="H73:I73"/>
    <mergeCell ref="F44:G55"/>
    <mergeCell ref="B80:C80"/>
    <mergeCell ref="B59:B61"/>
    <mergeCell ref="B47:B49"/>
    <mergeCell ref="B32:B34"/>
    <mergeCell ref="B72:C72"/>
    <mergeCell ref="B73:C73"/>
    <mergeCell ref="H71:I71"/>
    <mergeCell ref="H72:I72"/>
    <mergeCell ref="F3:G3"/>
    <mergeCell ref="F4:G4"/>
    <mergeCell ref="B56:B58"/>
    <mergeCell ref="B65:B67"/>
    <mergeCell ref="B62:B64"/>
    <mergeCell ref="A56:A67"/>
    <mergeCell ref="A44:A55"/>
    <mergeCell ref="A8:A19"/>
    <mergeCell ref="A20:A31"/>
    <mergeCell ref="A32:A43"/>
    <mergeCell ref="K71:N71"/>
    <mergeCell ref="K72:N72"/>
    <mergeCell ref="K3:N3"/>
    <mergeCell ref="K4:N4"/>
    <mergeCell ref="K2:N2"/>
    <mergeCell ref="B44:B46"/>
    <mergeCell ref="D44:E55"/>
    <mergeCell ref="B53:B55"/>
    <mergeCell ref="B50:B52"/>
    <mergeCell ref="B41:B43"/>
    <mergeCell ref="D32:E43"/>
    <mergeCell ref="AO15:AP16"/>
    <mergeCell ref="AU15:AV16"/>
    <mergeCell ref="B17:B19"/>
    <mergeCell ref="D3:E3"/>
    <mergeCell ref="D4:E4"/>
    <mergeCell ref="B8:B10"/>
    <mergeCell ref="B11:B13"/>
    <mergeCell ref="B14:B16"/>
    <mergeCell ref="H3:I3"/>
    <mergeCell ref="H4:I4"/>
    <mergeCell ref="P3:S3"/>
    <mergeCell ref="P4:S4"/>
    <mergeCell ref="B26:B28"/>
    <mergeCell ref="B29:B31"/>
    <mergeCell ref="B35:B37"/>
    <mergeCell ref="B38:B40"/>
    <mergeCell ref="AI15:AJ16"/>
    <mergeCell ref="AC15:AD16"/>
    <mergeCell ref="B20:B22"/>
    <mergeCell ref="B23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87"/>
  <sheetViews>
    <sheetView workbookViewId="0"/>
  </sheetViews>
  <sheetFormatPr defaultColWidth="15.140625" defaultRowHeight="15" customHeight="1"/>
  <cols>
    <col min="1" max="1" width="11.7109375" customWidth="1"/>
    <col min="2" max="2" width="8" customWidth="1"/>
    <col min="3" max="3" width="6.42578125" customWidth="1"/>
    <col min="4" max="4" width="12.5703125" customWidth="1"/>
    <col min="5" max="5" width="9.42578125" customWidth="1"/>
    <col min="6" max="6" width="12.5703125" customWidth="1"/>
    <col min="7" max="7" width="9.42578125" customWidth="1"/>
    <col min="8" max="8" width="12.5703125" customWidth="1"/>
    <col min="9" max="9" width="9.42578125" customWidth="1"/>
    <col min="10" max="17" width="8" customWidth="1"/>
    <col min="18" max="18" width="9" customWidth="1"/>
    <col min="19" max="22" width="8" customWidth="1"/>
    <col min="23" max="23" width="1.85546875" customWidth="1"/>
    <col min="24" max="28" width="8" customWidth="1"/>
    <col min="29" max="29" width="1.5703125" customWidth="1"/>
    <col min="30" max="34" width="8" customWidth="1"/>
    <col min="35" max="35" width="2" customWidth="1"/>
    <col min="36" max="46" width="8" customWidth="1"/>
  </cols>
  <sheetData>
    <row r="1" spans="1:46" ht="14.2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5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6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.75" customHeight="1">
      <c r="C2" s="7"/>
      <c r="D2" s="8"/>
      <c r="E2" s="8"/>
      <c r="F2" s="8"/>
      <c r="G2" s="8"/>
      <c r="H2" s="8"/>
      <c r="I2" s="8"/>
      <c r="R2" s="9"/>
      <c r="S2" s="10"/>
      <c r="AI2" s="11"/>
    </row>
    <row r="3" spans="1:46" ht="15.75" customHeight="1">
      <c r="A3" s="12"/>
      <c r="B3" s="14"/>
      <c r="C3" s="15"/>
      <c r="D3" s="111" t="s">
        <v>2</v>
      </c>
      <c r="E3" s="107"/>
      <c r="F3" s="106" t="s">
        <v>3</v>
      </c>
      <c r="G3" s="107"/>
      <c r="H3" s="106" t="s">
        <v>4</v>
      </c>
      <c r="I3" s="107"/>
      <c r="R3" s="9"/>
      <c r="AI3" s="11"/>
    </row>
    <row r="4" spans="1:46" ht="15.75" customHeight="1">
      <c r="A4" s="16"/>
      <c r="B4" s="16"/>
      <c r="C4" s="17"/>
      <c r="D4" s="108" t="s">
        <v>5</v>
      </c>
      <c r="E4" s="99"/>
      <c r="F4" s="108" t="s">
        <v>5</v>
      </c>
      <c r="G4" s="99"/>
      <c r="H4" s="108" t="s">
        <v>5</v>
      </c>
      <c r="I4" s="109"/>
      <c r="R4" s="9"/>
      <c r="AI4" s="11"/>
    </row>
    <row r="5" spans="1:46" ht="15.75" customHeight="1">
      <c r="A5" s="16"/>
      <c r="B5" s="16"/>
      <c r="C5" s="17"/>
      <c r="D5" s="20" t="s">
        <v>6</v>
      </c>
      <c r="E5" s="21" t="s">
        <v>7</v>
      </c>
      <c r="F5" s="22" t="s">
        <v>6</v>
      </c>
      <c r="G5" s="21" t="s">
        <v>7</v>
      </c>
      <c r="H5" s="22" t="s">
        <v>6</v>
      </c>
      <c r="I5" s="21" t="s">
        <v>7</v>
      </c>
      <c r="R5" s="9"/>
      <c r="AI5" s="11"/>
    </row>
    <row r="6" spans="1:46" ht="15.75" customHeight="1">
      <c r="A6" s="25"/>
      <c r="B6" s="25"/>
      <c r="C6" s="26"/>
      <c r="D6" s="27" t="s">
        <v>10</v>
      </c>
      <c r="E6" s="21" t="s">
        <v>11</v>
      </c>
      <c r="F6" s="26" t="s">
        <v>10</v>
      </c>
      <c r="G6" s="21" t="s">
        <v>11</v>
      </c>
      <c r="H6" s="26" t="s">
        <v>10</v>
      </c>
      <c r="I6" s="21" t="s">
        <v>11</v>
      </c>
      <c r="R6" s="28"/>
      <c r="AI6" s="11"/>
    </row>
    <row r="7" spans="1:46" ht="15.75" customHeight="1">
      <c r="A7" s="29" t="s">
        <v>12</v>
      </c>
      <c r="B7" s="29" t="s">
        <v>13</v>
      </c>
      <c r="C7" s="30" t="s">
        <v>14</v>
      </c>
      <c r="D7" s="31" t="s">
        <v>15</v>
      </c>
      <c r="E7" s="32" t="s">
        <v>15</v>
      </c>
      <c r="F7" s="33" t="s">
        <v>15</v>
      </c>
      <c r="G7" s="32" t="s">
        <v>15</v>
      </c>
      <c r="H7" s="33" t="s">
        <v>15</v>
      </c>
      <c r="I7" s="32" t="s">
        <v>15</v>
      </c>
      <c r="R7" s="28" t="s">
        <v>16</v>
      </c>
      <c r="AI7" s="11"/>
    </row>
    <row r="8" spans="1:46" ht="14.25" customHeight="1">
      <c r="A8" s="113" t="s">
        <v>17</v>
      </c>
      <c r="B8" s="101" t="s">
        <v>18</v>
      </c>
      <c r="C8" s="17" t="s">
        <v>19</v>
      </c>
      <c r="D8" s="36">
        <v>53.32</v>
      </c>
      <c r="E8" s="37">
        <f>D8+$H$75</f>
        <v>53.71</v>
      </c>
      <c r="F8" s="8">
        <v>53.12</v>
      </c>
      <c r="G8" s="37">
        <f>F8+$H$75</f>
        <v>53.51</v>
      </c>
      <c r="H8" s="38">
        <v>53.12</v>
      </c>
      <c r="I8" s="37">
        <f>H8+$H$75</f>
        <v>53.51</v>
      </c>
      <c r="R8" s="41" t="s">
        <v>20</v>
      </c>
      <c r="AI8" s="11"/>
    </row>
    <row r="9" spans="1:46" ht="14.25" customHeight="1">
      <c r="A9" s="95"/>
      <c r="B9" s="99"/>
      <c r="C9" s="17" t="s">
        <v>21</v>
      </c>
      <c r="D9" s="36">
        <v>-29.65</v>
      </c>
      <c r="E9" s="37">
        <f>D9+$I$75</f>
        <v>-29.25</v>
      </c>
      <c r="F9" s="8">
        <v>-29.65</v>
      </c>
      <c r="G9" s="37">
        <f>F9+$I$75</f>
        <v>-29.25</v>
      </c>
      <c r="H9" s="38">
        <v>-29.65</v>
      </c>
      <c r="I9" s="37">
        <f>H9+$I$75</f>
        <v>-29.25</v>
      </c>
      <c r="R9" s="42" t="s">
        <v>22</v>
      </c>
      <c r="AI9" s="11"/>
    </row>
    <row r="10" spans="1:46" ht="14.25" customHeight="1">
      <c r="A10" s="95"/>
      <c r="B10" s="99"/>
      <c r="C10" s="17" t="s">
        <v>23</v>
      </c>
      <c r="D10" s="36">
        <v>13.02</v>
      </c>
      <c r="E10" s="43">
        <f>D10</f>
        <v>13.02</v>
      </c>
      <c r="F10" s="38">
        <v>-44.88</v>
      </c>
      <c r="G10" s="43">
        <f>F10</f>
        <v>-44.88</v>
      </c>
      <c r="H10" s="38">
        <v>14.82</v>
      </c>
      <c r="I10" s="43">
        <f>H10</f>
        <v>14.82</v>
      </c>
      <c r="R10" s="42" t="s">
        <v>24</v>
      </c>
      <c r="AI10" s="11"/>
    </row>
    <row r="11" spans="1:46" ht="14.25" customHeight="1">
      <c r="A11" s="95"/>
      <c r="B11" s="98" t="s">
        <v>25</v>
      </c>
      <c r="C11" s="47" t="s">
        <v>19</v>
      </c>
      <c r="D11" s="48">
        <v>53.32</v>
      </c>
      <c r="E11" s="37">
        <f>D11+$H$76</f>
        <v>53.71</v>
      </c>
      <c r="F11" s="49">
        <v>53.12</v>
      </c>
      <c r="G11" s="37">
        <f>F11+$H$76</f>
        <v>53.51</v>
      </c>
      <c r="H11" s="50">
        <v>53.12</v>
      </c>
      <c r="I11" s="37">
        <f>H11+$H$76</f>
        <v>53.51</v>
      </c>
      <c r="R11" s="51"/>
      <c r="S11" s="51"/>
      <c r="T11" s="51"/>
      <c r="U11" s="51"/>
      <c r="V11" s="5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I11" s="11"/>
    </row>
    <row r="12" spans="1:46" ht="14.25" customHeight="1">
      <c r="A12" s="95"/>
      <c r="B12" s="99"/>
      <c r="C12" s="17" t="s">
        <v>21</v>
      </c>
      <c r="D12" s="36">
        <v>29.95</v>
      </c>
      <c r="E12" s="37">
        <f>D12+$I$76</f>
        <v>29.55</v>
      </c>
      <c r="F12" s="8">
        <v>29.95</v>
      </c>
      <c r="G12" s="37">
        <f>F12+$I$76</f>
        <v>29.55</v>
      </c>
      <c r="H12" s="38">
        <v>29.95</v>
      </c>
      <c r="I12" s="37">
        <f>H12+$I$76</f>
        <v>29.55</v>
      </c>
      <c r="R12" s="52" t="s">
        <v>26</v>
      </c>
      <c r="S12" s="14"/>
      <c r="T12" s="14"/>
      <c r="U12" s="14"/>
      <c r="V12" s="53" t="s">
        <v>27</v>
      </c>
      <c r="W12" s="54"/>
      <c r="X12" s="52" t="s">
        <v>26</v>
      </c>
      <c r="Y12" s="14"/>
      <c r="Z12" s="14"/>
      <c r="AA12" s="14"/>
      <c r="AB12" s="53" t="s">
        <v>27</v>
      </c>
      <c r="AC12" s="54"/>
      <c r="AD12" s="52" t="s">
        <v>26</v>
      </c>
      <c r="AE12" s="14"/>
      <c r="AF12" s="14"/>
      <c r="AG12" s="14"/>
      <c r="AH12" s="53" t="s">
        <v>27</v>
      </c>
      <c r="AI12" s="55"/>
      <c r="AJ12" s="52" t="s">
        <v>26</v>
      </c>
      <c r="AK12" s="14"/>
      <c r="AL12" s="14"/>
      <c r="AM12" s="14"/>
      <c r="AN12" s="53" t="s">
        <v>27</v>
      </c>
      <c r="AO12" s="54"/>
      <c r="AP12" s="54"/>
      <c r="AQ12" s="54"/>
      <c r="AR12" s="54"/>
      <c r="AS12" s="54"/>
      <c r="AT12" s="54"/>
    </row>
    <row r="13" spans="1:46" ht="14.25" customHeight="1">
      <c r="A13" s="95"/>
      <c r="B13" s="99"/>
      <c r="C13" s="56" t="s">
        <v>23</v>
      </c>
      <c r="D13" s="36">
        <v>13.02</v>
      </c>
      <c r="E13" s="43">
        <f>D13</f>
        <v>13.02</v>
      </c>
      <c r="F13" s="38">
        <v>-44.88</v>
      </c>
      <c r="G13" s="43">
        <f>F13</f>
        <v>-44.88</v>
      </c>
      <c r="H13" s="38">
        <v>14.82</v>
      </c>
      <c r="I13" s="43">
        <f>H13</f>
        <v>14.82</v>
      </c>
      <c r="R13" s="57"/>
      <c r="S13" s="58"/>
      <c r="T13" s="58"/>
      <c r="U13" s="58"/>
      <c r="V13" s="59"/>
      <c r="W13" s="58"/>
      <c r="X13" s="57"/>
      <c r="Y13" s="58"/>
      <c r="Z13" s="58"/>
      <c r="AA13" s="58"/>
      <c r="AB13" s="59"/>
      <c r="AC13" s="58"/>
      <c r="AD13" s="57"/>
      <c r="AE13" s="58"/>
      <c r="AF13" s="58"/>
      <c r="AG13" s="58"/>
      <c r="AH13" s="59"/>
      <c r="AI13" s="60"/>
      <c r="AJ13" s="57"/>
      <c r="AK13" s="58"/>
      <c r="AL13" s="58"/>
      <c r="AM13" s="58"/>
      <c r="AN13" s="59"/>
      <c r="AO13" s="58"/>
      <c r="AP13" s="58"/>
      <c r="AQ13" s="58"/>
      <c r="AR13" s="58"/>
      <c r="AS13" s="58"/>
      <c r="AT13" s="58"/>
    </row>
    <row r="14" spans="1:46" ht="14.25" customHeight="1">
      <c r="A14" s="95"/>
      <c r="B14" s="98" t="s">
        <v>27</v>
      </c>
      <c r="C14" s="47" t="s">
        <v>19</v>
      </c>
      <c r="D14" s="48">
        <v>178.2</v>
      </c>
      <c r="E14" s="37">
        <f>D14+$H$77</f>
        <v>177.81</v>
      </c>
      <c r="F14" s="49">
        <v>178</v>
      </c>
      <c r="G14" s="37">
        <f>F14+$H$77</f>
        <v>177.61</v>
      </c>
      <c r="H14" s="50">
        <v>178</v>
      </c>
      <c r="I14" s="37">
        <f>H14+$H$77</f>
        <v>177.61</v>
      </c>
      <c r="R14" s="57"/>
      <c r="S14" s="16"/>
      <c r="T14" s="17"/>
      <c r="U14" s="16"/>
      <c r="V14" s="61"/>
      <c r="W14" s="16"/>
      <c r="X14" s="57"/>
      <c r="Y14" s="16"/>
      <c r="Z14" s="17"/>
      <c r="AA14" s="16"/>
      <c r="AB14" s="61"/>
      <c r="AC14" s="16"/>
      <c r="AD14" s="57"/>
      <c r="AE14" s="16"/>
      <c r="AF14" s="17"/>
      <c r="AG14" s="16"/>
      <c r="AH14" s="61"/>
      <c r="AI14" s="60"/>
      <c r="AJ14" s="57"/>
      <c r="AK14" s="16"/>
      <c r="AL14" s="17"/>
      <c r="AM14" s="16"/>
      <c r="AN14" s="61"/>
      <c r="AO14" s="16"/>
      <c r="AP14" s="16"/>
      <c r="AQ14" s="16"/>
      <c r="AR14" s="16"/>
      <c r="AS14" s="16"/>
      <c r="AT14" s="16"/>
    </row>
    <row r="15" spans="1:46" ht="14.25" customHeight="1">
      <c r="A15" s="95"/>
      <c r="B15" s="99"/>
      <c r="C15" s="17" t="s">
        <v>21</v>
      </c>
      <c r="D15" s="36">
        <v>29.95</v>
      </c>
      <c r="E15" s="37">
        <f>D15+$I$77</f>
        <v>29.55</v>
      </c>
      <c r="F15" s="8">
        <v>29.95</v>
      </c>
      <c r="G15" s="37">
        <f>F15+$I$77</f>
        <v>29.55</v>
      </c>
      <c r="H15" s="38">
        <v>29.95</v>
      </c>
      <c r="I15" s="37">
        <f>H15+$I$77</f>
        <v>29.55</v>
      </c>
      <c r="R15" s="57"/>
      <c r="S15" s="110" t="s">
        <v>17</v>
      </c>
      <c r="T15" s="99"/>
      <c r="U15" s="16"/>
      <c r="V15" s="61"/>
      <c r="W15" s="16"/>
      <c r="X15" s="57"/>
      <c r="Y15" s="110" t="s">
        <v>28</v>
      </c>
      <c r="Z15" s="99"/>
      <c r="AA15" s="16"/>
      <c r="AB15" s="61"/>
      <c r="AC15" s="16"/>
      <c r="AD15" s="57"/>
      <c r="AE15" s="110" t="s">
        <v>29</v>
      </c>
      <c r="AF15" s="99"/>
      <c r="AG15" s="16"/>
      <c r="AH15" s="61"/>
      <c r="AI15" s="60"/>
      <c r="AJ15" s="57"/>
      <c r="AK15" s="110" t="s">
        <v>30</v>
      </c>
      <c r="AL15" s="99"/>
      <c r="AM15" s="16"/>
      <c r="AN15" s="61"/>
      <c r="AO15" s="16"/>
      <c r="AP15" s="16"/>
      <c r="AQ15" s="16"/>
      <c r="AR15" s="16"/>
      <c r="AS15" s="16"/>
      <c r="AT15" s="16"/>
    </row>
    <row r="16" spans="1:46" ht="14.25" customHeight="1">
      <c r="A16" s="95"/>
      <c r="B16" s="100"/>
      <c r="C16" s="56" t="s">
        <v>23</v>
      </c>
      <c r="D16" s="36">
        <v>13.02</v>
      </c>
      <c r="E16" s="43">
        <f>D16</f>
        <v>13.02</v>
      </c>
      <c r="F16" s="38">
        <v>-44.88</v>
      </c>
      <c r="G16" s="43">
        <f>F16</f>
        <v>-44.88</v>
      </c>
      <c r="H16" s="38">
        <v>14.82</v>
      </c>
      <c r="I16" s="43">
        <f>H16</f>
        <v>14.82</v>
      </c>
      <c r="R16" s="57"/>
      <c r="S16" s="99"/>
      <c r="T16" s="99"/>
      <c r="U16" s="16"/>
      <c r="V16" s="61"/>
      <c r="W16" s="16"/>
      <c r="X16" s="57"/>
      <c r="Y16" s="99"/>
      <c r="Z16" s="99"/>
      <c r="AA16" s="16"/>
      <c r="AB16" s="61"/>
      <c r="AC16" s="16"/>
      <c r="AD16" s="57"/>
      <c r="AE16" s="99"/>
      <c r="AF16" s="99"/>
      <c r="AG16" s="16"/>
      <c r="AH16" s="61"/>
      <c r="AI16" s="60"/>
      <c r="AJ16" s="57"/>
      <c r="AK16" s="99"/>
      <c r="AL16" s="99"/>
      <c r="AM16" s="16"/>
      <c r="AN16" s="61"/>
      <c r="AO16" s="16"/>
      <c r="AP16" s="16"/>
      <c r="AQ16" s="16"/>
      <c r="AR16" s="16"/>
      <c r="AS16" s="16"/>
      <c r="AT16" s="16"/>
    </row>
    <row r="17" spans="1:46" ht="14.25" customHeight="1">
      <c r="A17" s="95"/>
      <c r="B17" s="101" t="s">
        <v>31</v>
      </c>
      <c r="C17" s="17" t="s">
        <v>19</v>
      </c>
      <c r="D17" s="48">
        <v>178.2</v>
      </c>
      <c r="E17" s="37">
        <f>D17+$H$78</f>
        <v>177.81</v>
      </c>
      <c r="F17" s="49">
        <v>178</v>
      </c>
      <c r="G17" s="37">
        <f>F17+$H$78</f>
        <v>177.61</v>
      </c>
      <c r="H17" s="50">
        <v>178</v>
      </c>
      <c r="I17" s="37">
        <f>H17+$H$78</f>
        <v>177.61</v>
      </c>
      <c r="P17" s="8"/>
      <c r="R17" s="57"/>
      <c r="S17" s="58"/>
      <c r="T17" s="16"/>
      <c r="U17" s="16"/>
      <c r="V17" s="61"/>
      <c r="W17" s="16"/>
      <c r="X17" s="57"/>
      <c r="Y17" s="58"/>
      <c r="Z17" s="16"/>
      <c r="AA17" s="16"/>
      <c r="AB17" s="61"/>
      <c r="AC17" s="16"/>
      <c r="AD17" s="57"/>
      <c r="AE17" s="58"/>
      <c r="AF17" s="16"/>
      <c r="AG17" s="16"/>
      <c r="AH17" s="61"/>
      <c r="AI17" s="60"/>
      <c r="AJ17" s="57"/>
      <c r="AK17" s="58"/>
      <c r="AL17" s="16"/>
      <c r="AM17" s="16"/>
      <c r="AN17" s="61"/>
      <c r="AO17" s="16"/>
      <c r="AP17" s="16"/>
      <c r="AQ17" s="16"/>
      <c r="AR17" s="16"/>
      <c r="AS17" s="16"/>
      <c r="AT17" s="16"/>
    </row>
    <row r="18" spans="1:46" ht="14.25" customHeight="1">
      <c r="A18" s="95"/>
      <c r="B18" s="99"/>
      <c r="C18" s="17" t="s">
        <v>21</v>
      </c>
      <c r="D18" s="36">
        <v>-29.65</v>
      </c>
      <c r="E18" s="37">
        <f>D18+$I$78</f>
        <v>-29.25</v>
      </c>
      <c r="F18" s="8">
        <v>-29.65</v>
      </c>
      <c r="G18" s="37">
        <f>F18+$I$78</f>
        <v>-29.25</v>
      </c>
      <c r="H18" s="38">
        <v>-29.65</v>
      </c>
      <c r="I18" s="37">
        <f>H18+$I$78</f>
        <v>-29.25</v>
      </c>
      <c r="P18" s="8"/>
      <c r="R18" s="57"/>
      <c r="S18" s="16"/>
      <c r="T18" s="16"/>
      <c r="U18" s="16"/>
      <c r="V18" s="61"/>
      <c r="W18" s="16"/>
      <c r="X18" s="57"/>
      <c r="Y18" s="16"/>
      <c r="Z18" s="16"/>
      <c r="AA18" s="16"/>
      <c r="AB18" s="61"/>
      <c r="AC18" s="16"/>
      <c r="AD18" s="57"/>
      <c r="AE18" s="16"/>
      <c r="AF18" s="16"/>
      <c r="AG18" s="16"/>
      <c r="AH18" s="61"/>
      <c r="AI18" s="60"/>
      <c r="AJ18" s="57"/>
      <c r="AK18" s="16"/>
      <c r="AL18" s="16"/>
      <c r="AM18" s="16"/>
      <c r="AN18" s="61"/>
      <c r="AO18" s="16"/>
      <c r="AP18" s="16"/>
      <c r="AQ18" s="16"/>
      <c r="AR18" s="16"/>
      <c r="AS18" s="16"/>
      <c r="AT18" s="16"/>
    </row>
    <row r="19" spans="1:46" ht="14.25" customHeight="1">
      <c r="A19" s="95"/>
      <c r="B19" s="99"/>
      <c r="C19" s="51" t="s">
        <v>23</v>
      </c>
      <c r="D19" s="36">
        <v>13.02</v>
      </c>
      <c r="E19" s="64">
        <f>D19</f>
        <v>13.02</v>
      </c>
      <c r="F19" s="38">
        <v>-44.88</v>
      </c>
      <c r="G19" s="64">
        <f>F19</f>
        <v>-44.88</v>
      </c>
      <c r="H19" s="38">
        <v>14.82</v>
      </c>
      <c r="I19" s="64">
        <f>H19</f>
        <v>14.82</v>
      </c>
      <c r="P19" s="8"/>
      <c r="R19" s="65" t="s">
        <v>32</v>
      </c>
      <c r="S19" s="66"/>
      <c r="T19" s="66"/>
      <c r="U19" s="66"/>
      <c r="V19" s="68" t="s">
        <v>31</v>
      </c>
      <c r="W19" s="54"/>
      <c r="X19" s="65" t="s">
        <v>32</v>
      </c>
      <c r="Y19" s="66"/>
      <c r="Z19" s="66"/>
      <c r="AA19" s="66"/>
      <c r="AB19" s="68" t="s">
        <v>31</v>
      </c>
      <c r="AC19" s="54"/>
      <c r="AD19" s="65" t="s">
        <v>32</v>
      </c>
      <c r="AE19" s="66"/>
      <c r="AF19" s="66"/>
      <c r="AG19" s="66"/>
      <c r="AH19" s="68" t="s">
        <v>31</v>
      </c>
      <c r="AI19" s="55"/>
      <c r="AJ19" s="65" t="s">
        <v>32</v>
      </c>
      <c r="AK19" s="66"/>
      <c r="AL19" s="66"/>
      <c r="AM19" s="66"/>
      <c r="AN19" s="68" t="s">
        <v>31</v>
      </c>
      <c r="AO19" s="54"/>
      <c r="AP19" s="54"/>
      <c r="AQ19" s="54"/>
      <c r="AR19" s="54"/>
      <c r="AS19" s="54"/>
      <c r="AT19" s="54"/>
    </row>
    <row r="20" spans="1:46" ht="14.25" customHeight="1">
      <c r="A20" s="112" t="s">
        <v>28</v>
      </c>
      <c r="B20" s="102" t="s">
        <v>18</v>
      </c>
      <c r="C20" s="15" t="s">
        <v>19</v>
      </c>
      <c r="D20" s="70">
        <v>178.32</v>
      </c>
      <c r="E20" s="37">
        <f>D20+$H$75</f>
        <v>178.70999999999998</v>
      </c>
      <c r="F20" s="71">
        <v>178.12</v>
      </c>
      <c r="G20" s="37">
        <f>F20+$H$75</f>
        <v>178.51</v>
      </c>
      <c r="H20" s="72">
        <v>178.12</v>
      </c>
      <c r="I20" s="37">
        <f>H20+$H$75</f>
        <v>178.51</v>
      </c>
      <c r="R20" s="9"/>
      <c r="AI20" s="11"/>
    </row>
    <row r="21" spans="1:46" ht="14.25" customHeight="1">
      <c r="A21" s="95"/>
      <c r="B21" s="99"/>
      <c r="C21" s="17" t="s">
        <v>21</v>
      </c>
      <c r="D21" s="36">
        <v>-29.65</v>
      </c>
      <c r="E21" s="37">
        <f>D21+$I$75</f>
        <v>-29.25</v>
      </c>
      <c r="F21" s="8">
        <v>-29.65</v>
      </c>
      <c r="G21" s="37">
        <f>F21+$I$75</f>
        <v>-29.25</v>
      </c>
      <c r="H21" s="38">
        <v>-29.65</v>
      </c>
      <c r="I21" s="37">
        <f>H21+$I$75</f>
        <v>-29.25</v>
      </c>
      <c r="R21" s="9"/>
      <c r="AI21" s="11"/>
    </row>
    <row r="22" spans="1:46" ht="14.25" customHeight="1">
      <c r="A22" s="95"/>
      <c r="B22" s="99"/>
      <c r="C22" s="17" t="s">
        <v>23</v>
      </c>
      <c r="D22" s="36">
        <v>13.02</v>
      </c>
      <c r="E22" s="43">
        <f>D22</f>
        <v>13.02</v>
      </c>
      <c r="F22" s="38">
        <v>-44.88</v>
      </c>
      <c r="G22" s="43">
        <f>F22</f>
        <v>-44.88</v>
      </c>
      <c r="H22" s="38">
        <v>14.82</v>
      </c>
      <c r="I22" s="43">
        <f>H22</f>
        <v>14.82</v>
      </c>
      <c r="R22" s="9"/>
      <c r="AI22" s="11"/>
    </row>
    <row r="23" spans="1:46" ht="14.25" customHeight="1">
      <c r="A23" s="95"/>
      <c r="B23" s="98" t="s">
        <v>25</v>
      </c>
      <c r="C23" s="47" t="s">
        <v>19</v>
      </c>
      <c r="D23" s="48">
        <v>178.32</v>
      </c>
      <c r="E23" s="37">
        <f>D23+$H$76</f>
        <v>178.70999999999998</v>
      </c>
      <c r="F23" s="49">
        <v>178.12</v>
      </c>
      <c r="G23" s="37">
        <f>F23+$H$76</f>
        <v>178.51</v>
      </c>
      <c r="H23" s="50">
        <v>178.12</v>
      </c>
      <c r="I23" s="37">
        <f>H23+$H$76</f>
        <v>178.51</v>
      </c>
      <c r="N23" s="13" t="s">
        <v>33</v>
      </c>
      <c r="O23" s="42" t="s">
        <v>34</v>
      </c>
      <c r="R23" s="9"/>
      <c r="T23" s="8"/>
      <c r="X23" s="13" t="s">
        <v>35</v>
      </c>
      <c r="Y23" s="42" t="s">
        <v>36</v>
      </c>
      <c r="AI23" s="11"/>
    </row>
    <row r="24" spans="1:46" ht="14.25" customHeight="1">
      <c r="A24" s="95"/>
      <c r="B24" s="99"/>
      <c r="C24" s="17" t="s">
        <v>21</v>
      </c>
      <c r="D24" s="36">
        <v>29.95</v>
      </c>
      <c r="E24" s="37">
        <f>D24+$I$76</f>
        <v>29.55</v>
      </c>
      <c r="F24" s="8">
        <v>29.95</v>
      </c>
      <c r="G24" s="37">
        <f>F24+$I$76</f>
        <v>29.55</v>
      </c>
      <c r="H24" s="38">
        <v>29.95</v>
      </c>
      <c r="I24" s="37">
        <f>H24+$I$76</f>
        <v>29.55</v>
      </c>
      <c r="R24" s="9"/>
      <c r="AI24" s="11"/>
    </row>
    <row r="25" spans="1:46" ht="14.25" customHeight="1">
      <c r="A25" s="95"/>
      <c r="B25" s="99"/>
      <c r="C25" s="56" t="s">
        <v>23</v>
      </c>
      <c r="D25" s="73">
        <v>13.02</v>
      </c>
      <c r="E25" s="43">
        <f>D25</f>
        <v>13.02</v>
      </c>
      <c r="F25" s="38">
        <v>-44.88</v>
      </c>
      <c r="G25" s="43">
        <f>F25</f>
        <v>-44.88</v>
      </c>
      <c r="H25" s="74">
        <v>14.82</v>
      </c>
      <c r="I25" s="43">
        <f>H25</f>
        <v>14.82</v>
      </c>
      <c r="R25" s="8"/>
      <c r="AI25" s="11"/>
    </row>
    <row r="26" spans="1:46" ht="14.25" customHeight="1">
      <c r="A26" s="95"/>
      <c r="B26" s="98" t="s">
        <v>27</v>
      </c>
      <c r="C26" s="47" t="s">
        <v>19</v>
      </c>
      <c r="D26" s="48">
        <v>303.2</v>
      </c>
      <c r="E26" s="37">
        <f>D26+$H$77</f>
        <v>302.81</v>
      </c>
      <c r="F26" s="49">
        <v>303</v>
      </c>
      <c r="G26" s="37">
        <f>F26+$H$77</f>
        <v>302.61</v>
      </c>
      <c r="H26" s="50">
        <v>303</v>
      </c>
      <c r="I26" s="37">
        <f>H26+$H$77</f>
        <v>302.61</v>
      </c>
      <c r="R26" s="75"/>
      <c r="AI26" s="11"/>
    </row>
    <row r="27" spans="1:46" ht="14.25" customHeight="1">
      <c r="A27" s="95"/>
      <c r="B27" s="99"/>
      <c r="C27" s="17" t="s">
        <v>21</v>
      </c>
      <c r="D27" s="36">
        <v>29.95</v>
      </c>
      <c r="E27" s="37">
        <f>D27+$I$77</f>
        <v>29.55</v>
      </c>
      <c r="F27" s="8">
        <v>29.95</v>
      </c>
      <c r="G27" s="37">
        <f>F27+$I$77</f>
        <v>29.55</v>
      </c>
      <c r="H27" s="38">
        <v>29.95</v>
      </c>
      <c r="I27" s="37">
        <f>H27+$I$77</f>
        <v>29.55</v>
      </c>
      <c r="R27" s="9"/>
      <c r="AI27" s="11"/>
    </row>
    <row r="28" spans="1:46" ht="14.25" customHeight="1">
      <c r="A28" s="95"/>
      <c r="B28" s="100"/>
      <c r="C28" s="56" t="s">
        <v>23</v>
      </c>
      <c r="D28" s="73">
        <v>13.02</v>
      </c>
      <c r="E28" s="43">
        <f>D28</f>
        <v>13.02</v>
      </c>
      <c r="F28" s="73">
        <v>-44.88</v>
      </c>
      <c r="G28" s="43">
        <f>F28</f>
        <v>-44.88</v>
      </c>
      <c r="H28" s="74">
        <v>14.82</v>
      </c>
      <c r="I28" s="43">
        <f>H28</f>
        <v>14.82</v>
      </c>
      <c r="AI28" s="11"/>
    </row>
    <row r="29" spans="1:46" ht="14.25" customHeight="1">
      <c r="A29" s="95"/>
      <c r="B29" s="101" t="s">
        <v>31</v>
      </c>
      <c r="C29" s="17" t="s">
        <v>19</v>
      </c>
      <c r="D29" s="36">
        <v>303.2</v>
      </c>
      <c r="E29" s="37">
        <f>D29+$H$78</f>
        <v>302.81</v>
      </c>
      <c r="F29" s="8">
        <v>303</v>
      </c>
      <c r="G29" s="37">
        <f>F29+$H$78</f>
        <v>302.61</v>
      </c>
      <c r="H29" s="38">
        <v>303</v>
      </c>
      <c r="I29" s="37">
        <f>H29+$H$78</f>
        <v>302.61</v>
      </c>
      <c r="P29" s="8"/>
      <c r="R29" s="9"/>
      <c r="AI29" s="11"/>
    </row>
    <row r="30" spans="1:46" ht="14.25" customHeight="1">
      <c r="A30" s="95"/>
      <c r="B30" s="99"/>
      <c r="C30" s="17" t="s">
        <v>21</v>
      </c>
      <c r="D30" s="36">
        <v>-29.65</v>
      </c>
      <c r="E30" s="37">
        <f>D30+$I$78</f>
        <v>-29.25</v>
      </c>
      <c r="F30" s="8">
        <v>-29.65</v>
      </c>
      <c r="G30" s="37">
        <f>F30+$I$78</f>
        <v>-29.25</v>
      </c>
      <c r="H30" s="38">
        <v>-29.65</v>
      </c>
      <c r="I30" s="37">
        <f>H30+$I$78</f>
        <v>-29.25</v>
      </c>
      <c r="P30" s="8"/>
      <c r="R30" s="9"/>
      <c r="AI30" s="11"/>
    </row>
    <row r="31" spans="1:46" ht="14.25" customHeight="1">
      <c r="A31" s="95"/>
      <c r="B31" s="99"/>
      <c r="C31" s="51" t="s">
        <v>23</v>
      </c>
      <c r="D31" s="76">
        <v>13.02</v>
      </c>
      <c r="E31" s="64">
        <f>D31</f>
        <v>13.02</v>
      </c>
      <c r="F31" s="38">
        <v>-44.88</v>
      </c>
      <c r="G31" s="64">
        <f>F31</f>
        <v>-44.88</v>
      </c>
      <c r="H31" s="77">
        <v>14.82</v>
      </c>
      <c r="I31" s="64">
        <f>H31</f>
        <v>14.82</v>
      </c>
      <c r="R31" s="9"/>
      <c r="AI31" s="11"/>
    </row>
    <row r="32" spans="1:46" ht="14.25" customHeight="1">
      <c r="A32" s="97" t="s">
        <v>29</v>
      </c>
      <c r="B32" s="102" t="s">
        <v>18</v>
      </c>
      <c r="C32" s="15" t="s">
        <v>19</v>
      </c>
      <c r="D32" s="114" t="s">
        <v>37</v>
      </c>
      <c r="E32" s="115"/>
      <c r="F32" s="71">
        <v>303.12</v>
      </c>
      <c r="G32" s="37">
        <f>F32+$H$75</f>
        <v>303.51</v>
      </c>
      <c r="H32" s="72">
        <v>303.12</v>
      </c>
      <c r="I32" s="37">
        <f>H32+$H$75</f>
        <v>303.51</v>
      </c>
      <c r="R32" s="9"/>
      <c r="AI32" s="11"/>
    </row>
    <row r="33" spans="1:35" ht="14.25" customHeight="1">
      <c r="A33" s="95"/>
      <c r="B33" s="99"/>
      <c r="C33" s="17" t="s">
        <v>21</v>
      </c>
      <c r="D33" s="116"/>
      <c r="E33" s="99"/>
      <c r="F33" s="8">
        <v>-29.65</v>
      </c>
      <c r="G33" s="37">
        <f>F33+$I$75</f>
        <v>-29.25</v>
      </c>
      <c r="H33" s="38">
        <v>-29.65</v>
      </c>
      <c r="I33" s="37">
        <f>H33+$I$75</f>
        <v>-29.25</v>
      </c>
      <c r="R33" s="9"/>
      <c r="AI33" s="11"/>
    </row>
    <row r="34" spans="1:35" ht="14.25" customHeight="1">
      <c r="A34" s="95"/>
      <c r="B34" s="99"/>
      <c r="C34" s="17" t="s">
        <v>23</v>
      </c>
      <c r="D34" s="116"/>
      <c r="E34" s="99"/>
      <c r="F34" s="38">
        <v>-44.88</v>
      </c>
      <c r="G34" s="43">
        <f>F34</f>
        <v>-44.88</v>
      </c>
      <c r="H34" s="38">
        <v>14.82</v>
      </c>
      <c r="I34" s="43">
        <f>H34</f>
        <v>14.82</v>
      </c>
      <c r="R34" s="9"/>
      <c r="AI34" s="11"/>
    </row>
    <row r="35" spans="1:35" ht="14.25" customHeight="1">
      <c r="A35" s="95"/>
      <c r="B35" s="98" t="s">
        <v>25</v>
      </c>
      <c r="C35" s="47" t="s">
        <v>19</v>
      </c>
      <c r="D35" s="116"/>
      <c r="E35" s="99"/>
      <c r="F35" s="49">
        <v>303.12</v>
      </c>
      <c r="G35" s="37">
        <f>F35+$H$76</f>
        <v>303.51</v>
      </c>
      <c r="H35" s="50">
        <v>303.12</v>
      </c>
      <c r="I35" s="37">
        <f>H35+$H$76</f>
        <v>303.51</v>
      </c>
      <c r="R35" s="9"/>
      <c r="AI35" s="11"/>
    </row>
    <row r="36" spans="1:35" ht="14.25" customHeight="1">
      <c r="A36" s="95"/>
      <c r="B36" s="99"/>
      <c r="C36" s="17" t="s">
        <v>21</v>
      </c>
      <c r="D36" s="116"/>
      <c r="E36" s="99"/>
      <c r="F36" s="8">
        <v>29.95</v>
      </c>
      <c r="G36" s="37">
        <f>F36+$I$76</f>
        <v>29.55</v>
      </c>
      <c r="H36" s="38">
        <v>29.95</v>
      </c>
      <c r="I36" s="37">
        <f>H36+$I$76</f>
        <v>29.55</v>
      </c>
      <c r="R36" s="9"/>
      <c r="AI36" s="11"/>
    </row>
    <row r="37" spans="1:35" ht="14.25" customHeight="1">
      <c r="A37" s="95"/>
      <c r="B37" s="99"/>
      <c r="C37" s="56" t="s">
        <v>23</v>
      </c>
      <c r="D37" s="116"/>
      <c r="E37" s="99"/>
      <c r="F37" s="38">
        <v>-44.88</v>
      </c>
      <c r="G37" s="43">
        <f>F37</f>
        <v>-44.88</v>
      </c>
      <c r="H37" s="74">
        <v>14.82</v>
      </c>
      <c r="I37" s="43">
        <f>H37</f>
        <v>14.82</v>
      </c>
      <c r="R37" s="9"/>
      <c r="AI37" s="11"/>
    </row>
    <row r="38" spans="1:35" ht="14.25" customHeight="1">
      <c r="A38" s="95"/>
      <c r="B38" s="98" t="s">
        <v>27</v>
      </c>
      <c r="C38" s="47" t="s">
        <v>19</v>
      </c>
      <c r="D38" s="116"/>
      <c r="E38" s="99"/>
      <c r="F38" s="49">
        <v>428</v>
      </c>
      <c r="G38" s="37">
        <f>F38+$H$77</f>
        <v>427.61</v>
      </c>
      <c r="H38" s="50">
        <v>428</v>
      </c>
      <c r="I38" s="37">
        <f>H38+$H$77</f>
        <v>427.61</v>
      </c>
      <c r="R38" s="9"/>
      <c r="AI38" s="11"/>
    </row>
    <row r="39" spans="1:35" ht="14.25" customHeight="1">
      <c r="A39" s="95"/>
      <c r="B39" s="99"/>
      <c r="C39" s="17" t="s">
        <v>21</v>
      </c>
      <c r="D39" s="116"/>
      <c r="E39" s="99"/>
      <c r="F39" s="8">
        <v>29.95</v>
      </c>
      <c r="G39" s="37">
        <f>F39+$I$77</f>
        <v>29.55</v>
      </c>
      <c r="H39" s="38">
        <v>29.95</v>
      </c>
      <c r="I39" s="37">
        <f>H39+$I$77</f>
        <v>29.55</v>
      </c>
      <c r="R39" s="9"/>
      <c r="AI39" s="11"/>
    </row>
    <row r="40" spans="1:35" ht="14.25" customHeight="1">
      <c r="A40" s="95"/>
      <c r="B40" s="100"/>
      <c r="C40" s="56" t="s">
        <v>23</v>
      </c>
      <c r="D40" s="116"/>
      <c r="E40" s="99"/>
      <c r="F40" s="73">
        <v>-44.88</v>
      </c>
      <c r="G40" s="43">
        <f>F40</f>
        <v>-44.88</v>
      </c>
      <c r="H40" s="74">
        <v>14.82</v>
      </c>
      <c r="I40" s="43">
        <f>H40</f>
        <v>14.82</v>
      </c>
      <c r="R40" s="9"/>
      <c r="AI40" s="11"/>
    </row>
    <row r="41" spans="1:35" ht="14.25" customHeight="1">
      <c r="A41" s="95"/>
      <c r="B41" s="101" t="s">
        <v>31</v>
      </c>
      <c r="C41" s="17" t="s">
        <v>19</v>
      </c>
      <c r="D41" s="116"/>
      <c r="E41" s="99"/>
      <c r="F41" s="8">
        <v>428</v>
      </c>
      <c r="G41" s="37">
        <f>F41+$H$78</f>
        <v>427.61</v>
      </c>
      <c r="H41" s="38">
        <v>428</v>
      </c>
      <c r="I41" s="37">
        <f>H41+$H$78</f>
        <v>427.61</v>
      </c>
      <c r="P41" s="8"/>
      <c r="R41" s="9"/>
      <c r="AI41" s="11"/>
    </row>
    <row r="42" spans="1:35" ht="14.25" customHeight="1">
      <c r="A42" s="95"/>
      <c r="B42" s="99"/>
      <c r="C42" s="17" t="s">
        <v>21</v>
      </c>
      <c r="D42" s="116"/>
      <c r="E42" s="99"/>
      <c r="F42" s="8">
        <v>-29.65</v>
      </c>
      <c r="G42" s="37">
        <f>F42+$I$78</f>
        <v>-29.25</v>
      </c>
      <c r="H42" s="38">
        <v>-29.65</v>
      </c>
      <c r="I42" s="37">
        <f>H42+$I$78</f>
        <v>-29.25</v>
      </c>
      <c r="R42" s="9"/>
      <c r="AI42" s="11"/>
    </row>
    <row r="43" spans="1:35" ht="14.25" customHeight="1">
      <c r="A43" s="95"/>
      <c r="B43" s="99"/>
      <c r="C43" s="51" t="s">
        <v>23</v>
      </c>
      <c r="D43" s="116"/>
      <c r="E43" s="99"/>
      <c r="F43" s="38">
        <v>-44.88</v>
      </c>
      <c r="G43" s="64">
        <f>F43</f>
        <v>-44.88</v>
      </c>
      <c r="H43" s="77">
        <v>14.82</v>
      </c>
      <c r="I43" s="64">
        <f>H43</f>
        <v>14.82</v>
      </c>
      <c r="R43" s="9"/>
      <c r="AI43" s="11"/>
    </row>
    <row r="44" spans="1:35" ht="14.25" customHeight="1">
      <c r="A44" s="97" t="s">
        <v>30</v>
      </c>
      <c r="B44" s="102" t="s">
        <v>18</v>
      </c>
      <c r="C44" s="15" t="s">
        <v>19</v>
      </c>
      <c r="D44" s="114" t="s">
        <v>37</v>
      </c>
      <c r="E44" s="115"/>
      <c r="F44" s="114" t="s">
        <v>37</v>
      </c>
      <c r="G44" s="115"/>
      <c r="H44" s="72">
        <v>428.12</v>
      </c>
      <c r="I44" s="37">
        <f>H44+$H$75</f>
        <v>428.51</v>
      </c>
      <c r="R44" s="9"/>
      <c r="AI44" s="11"/>
    </row>
    <row r="45" spans="1:35" ht="14.25" customHeight="1">
      <c r="A45" s="95"/>
      <c r="B45" s="99"/>
      <c r="C45" s="17" t="s">
        <v>21</v>
      </c>
      <c r="D45" s="116"/>
      <c r="E45" s="99"/>
      <c r="F45" s="116"/>
      <c r="G45" s="99"/>
      <c r="H45" s="38">
        <v>-29.65</v>
      </c>
      <c r="I45" s="37">
        <f>H45+$I$75</f>
        <v>-29.25</v>
      </c>
      <c r="R45" s="9"/>
      <c r="AI45" s="11"/>
    </row>
    <row r="46" spans="1:35" ht="14.25" customHeight="1">
      <c r="A46" s="95"/>
      <c r="B46" s="99"/>
      <c r="C46" s="17" t="s">
        <v>23</v>
      </c>
      <c r="D46" s="116"/>
      <c r="E46" s="99"/>
      <c r="F46" s="116"/>
      <c r="G46" s="99"/>
      <c r="H46" s="38">
        <v>14.82</v>
      </c>
      <c r="I46" s="43">
        <f>H46</f>
        <v>14.82</v>
      </c>
      <c r="R46" s="9"/>
      <c r="AI46" s="11"/>
    </row>
    <row r="47" spans="1:35" ht="14.25" customHeight="1">
      <c r="A47" s="95"/>
      <c r="B47" s="98" t="s">
        <v>25</v>
      </c>
      <c r="C47" s="47" t="s">
        <v>19</v>
      </c>
      <c r="D47" s="116"/>
      <c r="E47" s="99"/>
      <c r="F47" s="116"/>
      <c r="G47" s="99"/>
      <c r="H47" s="50">
        <v>428.12</v>
      </c>
      <c r="I47" s="37">
        <f>H47+$H$76</f>
        <v>428.51</v>
      </c>
      <c r="N47" s="13" t="s">
        <v>38</v>
      </c>
      <c r="R47" s="9"/>
      <c r="AI47" s="11"/>
    </row>
    <row r="48" spans="1:35" ht="14.25" customHeight="1">
      <c r="A48" s="95"/>
      <c r="B48" s="99"/>
      <c r="C48" s="17" t="s">
        <v>21</v>
      </c>
      <c r="D48" s="116"/>
      <c r="E48" s="99"/>
      <c r="F48" s="116"/>
      <c r="G48" s="99"/>
      <c r="H48" s="38">
        <v>29.95</v>
      </c>
      <c r="I48" s="37">
        <f>H48+$I$76</f>
        <v>29.55</v>
      </c>
      <c r="R48" s="9"/>
      <c r="AI48" s="11"/>
    </row>
    <row r="49" spans="1:35" ht="14.25" customHeight="1">
      <c r="A49" s="95"/>
      <c r="B49" s="99"/>
      <c r="C49" s="56" t="s">
        <v>23</v>
      </c>
      <c r="D49" s="116"/>
      <c r="E49" s="99"/>
      <c r="F49" s="116"/>
      <c r="G49" s="99"/>
      <c r="H49" s="74">
        <v>14.82</v>
      </c>
      <c r="I49" s="43">
        <f>H49</f>
        <v>14.82</v>
      </c>
      <c r="R49" s="9"/>
      <c r="AI49" s="11"/>
    </row>
    <row r="50" spans="1:35" ht="14.25" customHeight="1">
      <c r="A50" s="95"/>
      <c r="B50" s="98" t="s">
        <v>27</v>
      </c>
      <c r="C50" s="47" t="s">
        <v>19</v>
      </c>
      <c r="D50" s="116"/>
      <c r="E50" s="99"/>
      <c r="F50" s="116"/>
      <c r="G50" s="99"/>
      <c r="H50" s="50">
        <v>553</v>
      </c>
      <c r="I50" s="37">
        <f>H50+$H$77</f>
        <v>552.61</v>
      </c>
      <c r="R50" s="9"/>
      <c r="AI50" s="11"/>
    </row>
    <row r="51" spans="1:35" ht="14.25" customHeight="1">
      <c r="A51" s="95"/>
      <c r="B51" s="99"/>
      <c r="C51" s="17" t="s">
        <v>21</v>
      </c>
      <c r="D51" s="116"/>
      <c r="E51" s="99"/>
      <c r="F51" s="116"/>
      <c r="G51" s="99"/>
      <c r="H51" s="38">
        <v>29.95</v>
      </c>
      <c r="I51" s="37">
        <f>H51+$I$77</f>
        <v>29.55</v>
      </c>
      <c r="R51" s="9"/>
      <c r="AI51" s="11"/>
    </row>
    <row r="52" spans="1:35" ht="14.25" customHeight="1">
      <c r="A52" s="95"/>
      <c r="B52" s="99"/>
      <c r="C52" s="56" t="s">
        <v>23</v>
      </c>
      <c r="D52" s="116"/>
      <c r="E52" s="99"/>
      <c r="F52" s="116"/>
      <c r="G52" s="99"/>
      <c r="H52" s="74">
        <v>14.82</v>
      </c>
      <c r="I52" s="43">
        <f>H52</f>
        <v>14.82</v>
      </c>
      <c r="R52" s="9"/>
      <c r="AI52" s="11"/>
    </row>
    <row r="53" spans="1:35" ht="14.25" customHeight="1">
      <c r="A53" s="95"/>
      <c r="B53" s="98" t="s">
        <v>31</v>
      </c>
      <c r="C53" s="17" t="s">
        <v>19</v>
      </c>
      <c r="D53" s="116"/>
      <c r="E53" s="99"/>
      <c r="F53" s="116"/>
      <c r="G53" s="99"/>
      <c r="H53" s="38">
        <v>553</v>
      </c>
      <c r="I53" s="37">
        <f>H53+$H$78</f>
        <v>552.61</v>
      </c>
      <c r="P53" s="8"/>
      <c r="R53" s="9"/>
      <c r="AI53" s="11"/>
    </row>
    <row r="54" spans="1:35" ht="14.25" customHeight="1">
      <c r="A54" s="95"/>
      <c r="B54" s="99"/>
      <c r="C54" s="17" t="s">
        <v>21</v>
      </c>
      <c r="D54" s="116"/>
      <c r="E54" s="99"/>
      <c r="F54" s="116"/>
      <c r="G54" s="99"/>
      <c r="H54" s="38">
        <v>-29.65</v>
      </c>
      <c r="I54" s="37">
        <f>H54+$I$78</f>
        <v>-29.25</v>
      </c>
      <c r="R54" s="9"/>
      <c r="AI54" s="11"/>
    </row>
    <row r="55" spans="1:35" ht="14.25" customHeight="1">
      <c r="A55" s="95"/>
      <c r="B55" s="99"/>
      <c r="C55" s="51" t="s">
        <v>23</v>
      </c>
      <c r="D55" s="116"/>
      <c r="E55" s="99"/>
      <c r="F55" s="116"/>
      <c r="G55" s="99"/>
      <c r="H55" s="77">
        <v>14.82</v>
      </c>
      <c r="I55" s="64">
        <f>H55</f>
        <v>14.82</v>
      </c>
      <c r="R55" s="9"/>
      <c r="AI55" s="11"/>
    </row>
    <row r="56" spans="1:35" ht="14.25" customHeight="1">
      <c r="A56" s="94" t="s">
        <v>39</v>
      </c>
      <c r="B56" s="98" t="s">
        <v>18</v>
      </c>
      <c r="C56" s="15" t="s">
        <v>19</v>
      </c>
      <c r="D56" s="70"/>
      <c r="E56" s="79">
        <f>D56+$B$75</f>
        <v>0.1525</v>
      </c>
      <c r="F56" s="72">
        <v>428.35500000000002</v>
      </c>
      <c r="G56" s="79">
        <f>F56+$B$75</f>
        <v>428.50749999999999</v>
      </c>
      <c r="H56" s="72"/>
      <c r="I56" s="79">
        <f>H56+$B$75</f>
        <v>0.1525</v>
      </c>
      <c r="R56" s="9"/>
      <c r="AI56" s="11"/>
    </row>
    <row r="57" spans="1:35" ht="14.25" customHeight="1">
      <c r="A57" s="95"/>
      <c r="B57" s="99"/>
      <c r="C57" s="17" t="s">
        <v>21</v>
      </c>
      <c r="D57" s="36"/>
      <c r="E57" s="37">
        <f>D57+$C$75</f>
        <v>0.15840000000000001</v>
      </c>
      <c r="F57" s="38">
        <v>-30.164999999999999</v>
      </c>
      <c r="G57" s="37">
        <f>F57+$C$75</f>
        <v>-30.006599999999999</v>
      </c>
      <c r="H57" s="38"/>
      <c r="I57" s="37">
        <f>H57+$C$75</f>
        <v>0.15840000000000001</v>
      </c>
      <c r="R57" s="9"/>
      <c r="AI57" s="11"/>
    </row>
    <row r="58" spans="1:35" ht="14.25" customHeight="1">
      <c r="A58" s="95"/>
      <c r="B58" s="99"/>
      <c r="C58" s="17" t="s">
        <v>23</v>
      </c>
      <c r="D58" s="36"/>
      <c r="E58" s="37">
        <f>D58</f>
        <v>0</v>
      </c>
      <c r="F58" s="38">
        <v>-44.9</v>
      </c>
      <c r="G58" s="37">
        <f>F58</f>
        <v>-44.9</v>
      </c>
      <c r="H58" s="38"/>
      <c r="I58" s="37">
        <f>H58</f>
        <v>0</v>
      </c>
      <c r="R58" s="9"/>
      <c r="AI58" s="11"/>
    </row>
    <row r="59" spans="1:35" ht="14.25" customHeight="1">
      <c r="A59" s="95"/>
      <c r="B59" s="98" t="s">
        <v>25</v>
      </c>
      <c r="C59" s="47" t="s">
        <v>19</v>
      </c>
      <c r="D59" s="48"/>
      <c r="E59" s="81">
        <f>D59+$B$76</f>
        <v>0.1525</v>
      </c>
      <c r="F59" s="50">
        <v>428.35500000000002</v>
      </c>
      <c r="G59" s="81">
        <f>F59+$B$76</f>
        <v>428.50749999999999</v>
      </c>
      <c r="H59" s="50"/>
      <c r="I59" s="81">
        <f>H59+$B$76</f>
        <v>0.1525</v>
      </c>
      <c r="R59" s="9"/>
      <c r="AI59" s="11"/>
    </row>
    <row r="60" spans="1:35" ht="14.25" customHeight="1">
      <c r="A60" s="95"/>
      <c r="B60" s="99"/>
      <c r="C60" s="17" t="s">
        <v>21</v>
      </c>
      <c r="D60" s="36"/>
      <c r="E60" s="37">
        <f>D60+$C$76</f>
        <v>-0.15840000000000001</v>
      </c>
      <c r="F60" s="38">
        <v>30.465</v>
      </c>
      <c r="G60" s="37">
        <f>F60+$C$76</f>
        <v>30.3066</v>
      </c>
      <c r="H60" s="38"/>
      <c r="I60" s="37">
        <f>H60+$C$76</f>
        <v>-0.15840000000000001</v>
      </c>
      <c r="R60" s="9"/>
      <c r="AI60" s="11"/>
    </row>
    <row r="61" spans="1:35" ht="14.25" customHeight="1">
      <c r="A61" s="95"/>
      <c r="B61" s="99"/>
      <c r="C61" s="56" t="s">
        <v>23</v>
      </c>
      <c r="D61" s="73"/>
      <c r="E61" s="43">
        <f>D61</f>
        <v>0</v>
      </c>
      <c r="F61" s="74">
        <v>-44.9</v>
      </c>
      <c r="G61" s="43">
        <f>F61</f>
        <v>-44.9</v>
      </c>
      <c r="H61" s="74"/>
      <c r="I61" s="43">
        <f>H61</f>
        <v>0</v>
      </c>
      <c r="R61" s="9"/>
      <c r="AI61" s="11"/>
    </row>
    <row r="62" spans="1:35" ht="14.25" customHeight="1">
      <c r="A62" s="95"/>
      <c r="B62" s="98" t="s">
        <v>27</v>
      </c>
      <c r="C62" s="47" t="s">
        <v>19</v>
      </c>
      <c r="D62" s="48"/>
      <c r="E62" s="81">
        <f>D62+$B$77</f>
        <v>-0.1525</v>
      </c>
      <c r="F62" s="38">
        <v>553.93499999999995</v>
      </c>
      <c r="G62" s="81">
        <f>F62+$B$77</f>
        <v>553.78249999999991</v>
      </c>
      <c r="H62" s="50"/>
      <c r="I62" s="81">
        <f>H62+$B$77</f>
        <v>-0.1525</v>
      </c>
      <c r="R62" s="9"/>
      <c r="AI62" s="11"/>
    </row>
    <row r="63" spans="1:35" ht="14.25" customHeight="1">
      <c r="A63" s="95"/>
      <c r="B63" s="99"/>
      <c r="C63" s="17" t="s">
        <v>21</v>
      </c>
      <c r="D63" s="36"/>
      <c r="E63" s="37">
        <f>D63+$C$77</f>
        <v>-0.14119999999999999</v>
      </c>
      <c r="F63" s="38">
        <v>20.66</v>
      </c>
      <c r="G63" s="37">
        <f>F63+$C$77</f>
        <v>20.518799999999999</v>
      </c>
      <c r="H63" s="38"/>
      <c r="I63" s="37">
        <f>H63+$C$77</f>
        <v>-0.14119999999999999</v>
      </c>
      <c r="R63" s="9"/>
      <c r="AI63" s="11"/>
    </row>
    <row r="64" spans="1:35" ht="14.25" customHeight="1">
      <c r="A64" s="95"/>
      <c r="B64" s="100"/>
      <c r="C64" s="56" t="s">
        <v>23</v>
      </c>
      <c r="D64" s="73"/>
      <c r="E64" s="43">
        <f>D64</f>
        <v>0</v>
      </c>
      <c r="F64" s="74">
        <v>-44.9</v>
      </c>
      <c r="G64" s="43">
        <f>F64</f>
        <v>-44.9</v>
      </c>
      <c r="H64" s="74"/>
      <c r="I64" s="43">
        <f>H64</f>
        <v>0</v>
      </c>
      <c r="R64" s="9"/>
      <c r="AI64" s="11"/>
    </row>
    <row r="65" spans="1:35" ht="14.25" customHeight="1">
      <c r="A65" s="95"/>
      <c r="B65" s="101" t="s">
        <v>31</v>
      </c>
      <c r="C65" s="17" t="s">
        <v>19</v>
      </c>
      <c r="D65" s="36"/>
      <c r="E65" s="37">
        <f>D65+$B$78</f>
        <v>-0.1525</v>
      </c>
      <c r="F65" s="38">
        <v>553.93499999999995</v>
      </c>
      <c r="G65" s="37">
        <f>F65+$B$78</f>
        <v>553.78249999999991</v>
      </c>
      <c r="H65" s="38"/>
      <c r="I65" s="37">
        <f>H65+$B$78</f>
        <v>-0.1525</v>
      </c>
      <c r="R65" s="9"/>
      <c r="AI65" s="11"/>
    </row>
    <row r="66" spans="1:35" ht="14.25" customHeight="1">
      <c r="A66" s="95"/>
      <c r="B66" s="99"/>
      <c r="C66" s="17" t="s">
        <v>21</v>
      </c>
      <c r="D66" s="36"/>
      <c r="E66" s="37">
        <f>D66+$C$78</f>
        <v>0.14119999999999999</v>
      </c>
      <c r="F66" s="38">
        <v>-20.36</v>
      </c>
      <c r="G66" s="37">
        <f>F66+$C$78</f>
        <v>-20.218799999999998</v>
      </c>
      <c r="H66" s="38"/>
      <c r="I66" s="37">
        <f>H66+$C$78</f>
        <v>0.14119999999999999</v>
      </c>
      <c r="R66" s="9"/>
      <c r="AI66" s="11"/>
    </row>
    <row r="67" spans="1:35" ht="14.25" customHeight="1">
      <c r="A67" s="96"/>
      <c r="B67" s="100"/>
      <c r="C67" s="51" t="s">
        <v>23</v>
      </c>
      <c r="D67" s="76"/>
      <c r="E67" s="64">
        <f>D67</f>
        <v>0</v>
      </c>
      <c r="F67" s="77">
        <v>-44.9</v>
      </c>
      <c r="G67" s="64">
        <f>F67</f>
        <v>-44.9</v>
      </c>
      <c r="H67" s="77"/>
      <c r="I67" s="64">
        <f>H67</f>
        <v>0</v>
      </c>
      <c r="R67" s="9"/>
      <c r="AI67" s="11"/>
    </row>
    <row r="68" spans="1:35" ht="14.25" customHeight="1">
      <c r="C68" s="7"/>
      <c r="D68" s="8"/>
      <c r="E68" s="8"/>
      <c r="F68" s="8"/>
      <c r="G68" s="8"/>
      <c r="H68" s="8"/>
      <c r="I68" s="8"/>
      <c r="R68" s="9"/>
      <c r="AI68" s="11"/>
    </row>
    <row r="69" spans="1:35" ht="14.25" customHeight="1">
      <c r="C69" s="7"/>
      <c r="D69" s="8"/>
      <c r="E69" s="8"/>
      <c r="F69" s="8"/>
      <c r="G69" s="8"/>
      <c r="H69" s="8"/>
      <c r="I69" s="8"/>
      <c r="R69" s="9"/>
      <c r="AI69" s="11"/>
    </row>
    <row r="70" spans="1:35" ht="14.25" customHeight="1">
      <c r="C70" s="7"/>
      <c r="D70" s="8"/>
      <c r="E70" s="8"/>
      <c r="F70" s="8"/>
      <c r="G70" s="8"/>
      <c r="H70" s="8"/>
      <c r="I70" s="8"/>
      <c r="R70" s="9"/>
      <c r="AI70" s="11"/>
    </row>
    <row r="71" spans="1:35" ht="14.25" customHeight="1">
      <c r="A71" s="42" t="s">
        <v>40</v>
      </c>
      <c r="C71" s="7"/>
      <c r="D71" s="8"/>
      <c r="E71" s="8"/>
      <c r="F71" s="8"/>
      <c r="G71" s="42" t="s">
        <v>41</v>
      </c>
      <c r="H71" s="103" t="s">
        <v>5</v>
      </c>
      <c r="I71" s="99"/>
      <c r="K71" s="103" t="s">
        <v>42</v>
      </c>
      <c r="L71" s="99"/>
      <c r="R71" s="9"/>
      <c r="AI71" s="11"/>
    </row>
    <row r="72" spans="1:35" ht="14.25" customHeight="1">
      <c r="A72" s="84"/>
      <c r="B72" s="105" t="s">
        <v>43</v>
      </c>
      <c r="C72" s="99"/>
      <c r="D72" s="8"/>
      <c r="E72" s="8"/>
      <c r="F72" s="8"/>
      <c r="G72" s="84"/>
      <c r="H72" s="105" t="s">
        <v>43</v>
      </c>
      <c r="I72" s="99"/>
      <c r="K72" s="105" t="s">
        <v>43</v>
      </c>
      <c r="L72" s="99"/>
      <c r="R72" s="9"/>
      <c r="AI72" s="11"/>
    </row>
    <row r="73" spans="1:35" ht="14.25" customHeight="1">
      <c r="A73" s="84"/>
      <c r="B73" s="104" t="s">
        <v>44</v>
      </c>
      <c r="C73" s="99"/>
      <c r="D73" s="38"/>
      <c r="E73" s="8"/>
      <c r="F73" s="8"/>
      <c r="G73" s="84"/>
      <c r="H73" s="104" t="s">
        <v>44</v>
      </c>
      <c r="I73" s="99"/>
      <c r="K73" s="104" t="s">
        <v>44</v>
      </c>
      <c r="L73" s="99"/>
      <c r="R73" s="9"/>
      <c r="AI73" s="11"/>
    </row>
    <row r="74" spans="1:35" ht="14.25" customHeight="1">
      <c r="A74" s="84"/>
      <c r="B74" s="85" t="s">
        <v>45</v>
      </c>
      <c r="C74" s="85" t="s">
        <v>46</v>
      </c>
      <c r="E74" s="8"/>
      <c r="F74" s="8"/>
      <c r="G74" s="84"/>
      <c r="H74" s="85" t="s">
        <v>45</v>
      </c>
      <c r="I74" s="85" t="s">
        <v>46</v>
      </c>
      <c r="K74" s="85" t="s">
        <v>45</v>
      </c>
      <c r="L74" s="85" t="s">
        <v>46</v>
      </c>
      <c r="R74" s="9"/>
      <c r="AI74" s="11"/>
    </row>
    <row r="75" spans="1:35" ht="14.25" customHeight="1">
      <c r="A75" s="87" t="s">
        <v>18</v>
      </c>
      <c r="B75" s="88">
        <v>0.1525</v>
      </c>
      <c r="C75" s="88">
        <v>0.15840000000000001</v>
      </c>
      <c r="D75" s="8"/>
      <c r="E75" s="8"/>
      <c r="F75" s="8"/>
      <c r="G75" s="87" t="s">
        <v>18</v>
      </c>
      <c r="H75" s="90">
        <v>0.39</v>
      </c>
      <c r="I75" s="90">
        <v>0.4</v>
      </c>
      <c r="K75" s="90">
        <v>0.28999999999999998</v>
      </c>
      <c r="L75" s="90">
        <v>0.3</v>
      </c>
      <c r="R75" s="9"/>
      <c r="AI75" s="11"/>
    </row>
    <row r="76" spans="1:35" ht="14.25" customHeight="1">
      <c r="A76" s="87" t="s">
        <v>25</v>
      </c>
      <c r="B76" s="88">
        <v>0.1525</v>
      </c>
      <c r="C76" s="88">
        <v>-0.15840000000000001</v>
      </c>
      <c r="D76" s="8"/>
      <c r="E76" s="8"/>
      <c r="F76" s="8"/>
      <c r="G76" s="87" t="s">
        <v>25</v>
      </c>
      <c r="H76" s="90">
        <v>0.39</v>
      </c>
      <c r="I76" s="90">
        <v>-0.4</v>
      </c>
      <c r="K76" s="90">
        <v>0.28999999999999998</v>
      </c>
      <c r="L76" s="90">
        <v>-0.3</v>
      </c>
      <c r="R76" s="9"/>
      <c r="AI76" s="11"/>
    </row>
    <row r="77" spans="1:35" ht="14.25" customHeight="1">
      <c r="A77" s="87" t="s">
        <v>27</v>
      </c>
      <c r="B77" s="88">
        <v>-0.1525</v>
      </c>
      <c r="C77" s="88">
        <v>-0.14119999999999999</v>
      </c>
      <c r="D77" s="8"/>
      <c r="E77" s="8"/>
      <c r="F77" s="8"/>
      <c r="G77" s="87" t="s">
        <v>27</v>
      </c>
      <c r="H77" s="90">
        <v>-0.39</v>
      </c>
      <c r="I77" s="90">
        <v>-0.4</v>
      </c>
      <c r="K77" s="90">
        <v>-0.28999999999999998</v>
      </c>
      <c r="L77" s="90">
        <v>-0.3</v>
      </c>
      <c r="R77" s="9"/>
      <c r="AI77" s="11"/>
    </row>
    <row r="78" spans="1:35" ht="14.25" customHeight="1">
      <c r="A78" s="87" t="s">
        <v>31</v>
      </c>
      <c r="B78" s="88">
        <v>-0.1525</v>
      </c>
      <c r="C78" s="88">
        <v>0.14119999999999999</v>
      </c>
      <c r="D78" s="8"/>
      <c r="E78" s="8"/>
      <c r="F78" s="8"/>
      <c r="G78" s="87" t="s">
        <v>31</v>
      </c>
      <c r="H78" s="90">
        <v>-0.39</v>
      </c>
      <c r="I78" s="90">
        <v>0.4</v>
      </c>
      <c r="K78" s="90">
        <v>-0.28999999999999998</v>
      </c>
      <c r="L78" s="90">
        <v>0.3</v>
      </c>
      <c r="R78" s="9"/>
      <c r="AI78" s="11"/>
    </row>
    <row r="79" spans="1:35" ht="14.25" customHeight="1">
      <c r="A79" s="84"/>
      <c r="B79" s="84"/>
      <c r="C79" s="84"/>
      <c r="D79" s="8"/>
      <c r="E79" s="8"/>
      <c r="F79" s="8"/>
      <c r="G79" s="8"/>
      <c r="H79" s="8"/>
      <c r="I79" s="8"/>
      <c r="R79" s="9"/>
      <c r="AI79" s="11"/>
    </row>
    <row r="80" spans="1:35" ht="14.25" customHeight="1">
      <c r="A80" s="84"/>
      <c r="B80" s="105" t="s">
        <v>47</v>
      </c>
      <c r="C80" s="99"/>
      <c r="D80" s="8"/>
      <c r="E80" s="8"/>
      <c r="F80" s="8"/>
      <c r="G80" s="8"/>
      <c r="H80" s="8"/>
      <c r="I80" s="8"/>
      <c r="R80" s="9"/>
      <c r="AI80" s="11"/>
    </row>
    <row r="81" spans="1:35" ht="14.25" customHeight="1">
      <c r="A81" s="87" t="s">
        <v>48</v>
      </c>
      <c r="B81" s="85" t="s">
        <v>49</v>
      </c>
      <c r="C81" s="85" t="s">
        <v>50</v>
      </c>
      <c r="D81" s="86" t="s">
        <v>51</v>
      </c>
      <c r="E81" s="86" t="s">
        <v>52</v>
      </c>
      <c r="F81" s="8"/>
      <c r="G81" s="8"/>
      <c r="H81" s="8"/>
      <c r="I81" s="8"/>
      <c r="R81" s="9"/>
      <c r="AI81" s="11"/>
    </row>
    <row r="82" spans="1:35" ht="14.25" customHeight="1">
      <c r="A82" s="42" t="s">
        <v>53</v>
      </c>
      <c r="B82" s="91">
        <v>11.9</v>
      </c>
      <c r="C82" s="88">
        <f t="shared" ref="C82:C84" si="0">RADIANS(B82)</f>
        <v>0.20769418098732523</v>
      </c>
      <c r="D82" s="92">
        <f t="shared" ref="D82:D84" si="1">COS(C82)</f>
        <v>0.97850898510177842</v>
      </c>
      <c r="E82" s="92">
        <f t="shared" ref="E82:E84" si="2">SIN(C82)</f>
        <v>0.20620418539662963</v>
      </c>
      <c r="F82" s="8"/>
      <c r="G82" s="8"/>
      <c r="H82" s="8"/>
      <c r="I82" s="8"/>
      <c r="R82" s="9"/>
      <c r="AI82" s="11"/>
    </row>
    <row r="83" spans="1:35" ht="14.25" customHeight="1">
      <c r="A83" s="42" t="s">
        <v>54</v>
      </c>
      <c r="B83" s="91">
        <v>16</v>
      </c>
      <c r="C83" s="88">
        <f t="shared" si="0"/>
        <v>0.27925268031909273</v>
      </c>
      <c r="D83" s="92">
        <f t="shared" si="1"/>
        <v>0.96126169593831889</v>
      </c>
      <c r="E83" s="92">
        <f t="shared" si="2"/>
        <v>0.27563735581699916</v>
      </c>
      <c r="F83" s="8"/>
      <c r="G83" s="8"/>
      <c r="H83" s="8"/>
      <c r="I83" s="8"/>
      <c r="R83" s="9"/>
      <c r="AI83" s="11"/>
    </row>
    <row r="84" spans="1:35" ht="14.25" customHeight="1">
      <c r="A84" s="42" t="s">
        <v>55</v>
      </c>
      <c r="B84" s="91">
        <v>21.1</v>
      </c>
      <c r="C84" s="88">
        <f t="shared" si="0"/>
        <v>0.36826447217080355</v>
      </c>
      <c r="D84" s="92">
        <f t="shared" si="1"/>
        <v>0.93295353482548904</v>
      </c>
      <c r="E84" s="92">
        <f t="shared" si="2"/>
        <v>0.35999680812005119</v>
      </c>
      <c r="F84" s="8"/>
      <c r="G84" s="8"/>
      <c r="H84" s="8"/>
      <c r="I84" s="8"/>
      <c r="R84" s="9"/>
      <c r="AI84" s="11"/>
    </row>
    <row r="85" spans="1:35" ht="14.25" customHeight="1">
      <c r="B85" s="88"/>
      <c r="C85" s="88"/>
      <c r="D85" s="8"/>
      <c r="E85" s="8"/>
      <c r="F85" s="8"/>
      <c r="G85" s="8"/>
      <c r="H85" s="8"/>
      <c r="I85" s="8"/>
      <c r="R85" s="9"/>
      <c r="AI85" s="11"/>
    </row>
    <row r="86" spans="1:35" ht="14.25" customHeight="1">
      <c r="B86" s="93"/>
      <c r="C86" s="93"/>
      <c r="D86" s="8"/>
      <c r="E86" s="8"/>
      <c r="F86" s="8"/>
      <c r="G86" s="8"/>
      <c r="H86" s="8"/>
      <c r="I86" s="8"/>
      <c r="R86" s="9"/>
      <c r="AI86" s="11"/>
    </row>
    <row r="87" spans="1:35" ht="14.25" customHeight="1">
      <c r="B87" s="93"/>
      <c r="C87" s="93"/>
      <c r="D87" s="8"/>
      <c r="E87" s="8"/>
      <c r="F87" s="8"/>
      <c r="G87" s="8"/>
      <c r="H87" s="8"/>
      <c r="I87" s="8"/>
      <c r="R87" s="9"/>
      <c r="AI87" s="11"/>
    </row>
  </sheetData>
  <mergeCells count="47">
    <mergeCell ref="B11:B13"/>
    <mergeCell ref="B14:B16"/>
    <mergeCell ref="B23:B25"/>
    <mergeCell ref="A8:A19"/>
    <mergeCell ref="A20:A31"/>
    <mergeCell ref="AK15:AL16"/>
    <mergeCell ref="S15:T16"/>
    <mergeCell ref="D32:E43"/>
    <mergeCell ref="B20:B22"/>
    <mergeCell ref="B17:B19"/>
    <mergeCell ref="B35:B37"/>
    <mergeCell ref="B26:B28"/>
    <mergeCell ref="B29:B31"/>
    <mergeCell ref="B80:C80"/>
    <mergeCell ref="B47:B49"/>
    <mergeCell ref="B44:B46"/>
    <mergeCell ref="Y15:Z16"/>
    <mergeCell ref="AE15:AF16"/>
    <mergeCell ref="F44:G55"/>
    <mergeCell ref="D44:E55"/>
    <mergeCell ref="B65:B67"/>
    <mergeCell ref="B72:C72"/>
    <mergeCell ref="B73:C73"/>
    <mergeCell ref="B41:B43"/>
    <mergeCell ref="B38:B40"/>
    <mergeCell ref="A32:A43"/>
    <mergeCell ref="B32:B34"/>
    <mergeCell ref="B56:B58"/>
    <mergeCell ref="A56:A67"/>
    <mergeCell ref="A44:A55"/>
    <mergeCell ref="B59:B61"/>
    <mergeCell ref="B62:B64"/>
    <mergeCell ref="B50:B52"/>
    <mergeCell ref="B53:B55"/>
    <mergeCell ref="B8:B10"/>
    <mergeCell ref="F3:G3"/>
    <mergeCell ref="D3:E3"/>
    <mergeCell ref="D4:E4"/>
    <mergeCell ref="H3:I3"/>
    <mergeCell ref="H4:I4"/>
    <mergeCell ref="F4:G4"/>
    <mergeCell ref="H71:I71"/>
    <mergeCell ref="H72:I72"/>
    <mergeCell ref="K72:L72"/>
    <mergeCell ref="K71:L71"/>
    <mergeCell ref="K73:L73"/>
    <mergeCell ref="H73:I7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5.140625" defaultRowHeight="15" customHeight="1"/>
  <cols>
    <col min="1" max="6" width="8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5.140625" defaultRowHeight="15" customHeight="1"/>
  <cols>
    <col min="1" max="6" width="8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Sensor positions on rib jig</vt:lpstr>
      <vt:lpstr>L4+L6 verification CI</vt:lpstr>
      <vt:lpstr>Sensor positions on bench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kamesh</dc:creator>
  <cp:lastModifiedBy>kamesh</cp:lastModifiedBy>
  <dcterms:created xsi:type="dcterms:W3CDTF">2015-05-15T22:49:19Z</dcterms:created>
  <dcterms:modified xsi:type="dcterms:W3CDTF">2015-05-15T22:49:19Z</dcterms:modified>
</cp:coreProperties>
</file>